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 defaultThemeVersion="124226"/>
  <xr:revisionPtr revIDLastSave="0" documentId="13_ncr:1_{2E8FBD49-BCC7-4BA3-878F-7C97EF644743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1.okruh ukazovateľov" sheetId="1" r:id="rId1"/>
    <sheet name="2.okruh ukazovateľov" sheetId="2" r:id="rId2"/>
    <sheet name="3.okruh ukazovateľov" sheetId="3" r:id="rId3"/>
    <sheet name="4.okruh ukazovateľov" sheetId="4" r:id="rId4"/>
  </sheets>
  <calcPr calcId="191029"/>
</workbook>
</file>

<file path=xl/calcChain.xml><?xml version="1.0" encoding="utf-8"?>
<calcChain xmlns="http://schemas.openxmlformats.org/spreadsheetml/2006/main">
  <c r="AR47" i="1" l="1"/>
  <c r="AQ47" i="1"/>
  <c r="AP47" i="1"/>
  <c r="AO47" i="1"/>
  <c r="AN47" i="1"/>
  <c r="AM47" i="1"/>
  <c r="AL47" i="1"/>
  <c r="AK47" i="1"/>
  <c r="AJ47" i="1"/>
  <c r="AI47" i="1"/>
  <c r="AH47" i="1"/>
  <c r="AR10" i="1"/>
  <c r="AQ10" i="1"/>
  <c r="AP10" i="1"/>
  <c r="AO10" i="1"/>
  <c r="AN10" i="1"/>
  <c r="AM10" i="1"/>
  <c r="AL10" i="1"/>
  <c r="AK10" i="1"/>
  <c r="AJ10" i="1"/>
  <c r="AI10" i="1"/>
  <c r="AH10" i="1"/>
  <c r="AN32" i="2"/>
  <c r="AR23" i="2"/>
  <c r="AQ23" i="2"/>
  <c r="AP23" i="2"/>
  <c r="AO23" i="2"/>
  <c r="AN23" i="2"/>
  <c r="AM23" i="2"/>
  <c r="AL23" i="2"/>
  <c r="AK23" i="2"/>
  <c r="AJ23" i="2"/>
  <c r="AI23" i="2"/>
  <c r="AH23" i="2"/>
  <c r="AR14" i="2"/>
  <c r="AQ14" i="2"/>
  <c r="AP14" i="2"/>
  <c r="AO14" i="2"/>
  <c r="AN14" i="2"/>
  <c r="AM14" i="2"/>
  <c r="AL14" i="2"/>
  <c r="AK14" i="2"/>
  <c r="AJ14" i="2"/>
  <c r="AI14" i="2"/>
  <c r="AH14" i="2"/>
  <c r="AS13" i="3"/>
  <c r="AR13" i="3"/>
  <c r="AQ13" i="3"/>
  <c r="AP13" i="3"/>
  <c r="AO13" i="3"/>
  <c r="AL13" i="3"/>
  <c r="AS5" i="3"/>
  <c r="AR5" i="3"/>
  <c r="AQ5" i="3"/>
  <c r="AP5" i="3"/>
  <c r="AO5" i="3"/>
  <c r="AN5" i="3"/>
  <c r="AN13" i="3" s="1"/>
  <c r="AM5" i="3"/>
  <c r="AM13" i="3" s="1"/>
  <c r="AK5" i="3"/>
  <c r="AK13" i="3" s="1"/>
  <c r="AJ5" i="3"/>
  <c r="AJ13" i="3" s="1"/>
  <c r="AI5" i="3"/>
  <c r="AI13" i="3" s="1"/>
  <c r="AC13" i="3"/>
  <c r="AB13" i="3"/>
  <c r="AA13" i="3"/>
  <c r="Z13" i="3"/>
  <c r="Y13" i="3"/>
  <c r="X13" i="3"/>
  <c r="AC5" i="3"/>
  <c r="AB5" i="3"/>
  <c r="AA5" i="3"/>
  <c r="Z5" i="3"/>
  <c r="Y5" i="3"/>
  <c r="X5" i="3"/>
  <c r="W5" i="3"/>
  <c r="W13" i="3" s="1"/>
  <c r="V5" i="3"/>
  <c r="V13" i="3" s="1"/>
  <c r="U5" i="3"/>
  <c r="U13" i="3" s="1"/>
  <c r="T5" i="3"/>
  <c r="T13" i="3" s="1"/>
  <c r="S5" i="3"/>
  <c r="S13" i="3" s="1"/>
  <c r="AC83" i="2"/>
  <c r="AB83" i="2"/>
  <c r="AA83" i="2"/>
  <c r="Z83" i="2"/>
  <c r="Y83" i="2"/>
  <c r="X83" i="2"/>
  <c r="W83" i="2"/>
  <c r="V83" i="2"/>
  <c r="U83" i="2"/>
  <c r="T83" i="2"/>
  <c r="S83" i="2"/>
  <c r="AC80" i="2"/>
  <c r="AB80" i="2"/>
  <c r="AA80" i="2"/>
  <c r="Z80" i="2"/>
  <c r="Y80" i="2"/>
  <c r="X80" i="2"/>
  <c r="W80" i="2"/>
  <c r="V80" i="2"/>
  <c r="U80" i="2"/>
  <c r="T80" i="2"/>
  <c r="S80" i="2"/>
  <c r="AC66" i="2"/>
  <c r="AB66" i="2"/>
  <c r="AA66" i="2"/>
  <c r="Z66" i="2"/>
  <c r="Y66" i="2"/>
  <c r="X66" i="2"/>
  <c r="W66" i="2"/>
  <c r="V66" i="2"/>
  <c r="U66" i="2"/>
  <c r="T66" i="2"/>
  <c r="S66" i="2"/>
  <c r="AC51" i="2"/>
  <c r="AB51" i="2"/>
  <c r="AA51" i="2"/>
  <c r="Z51" i="2"/>
  <c r="Y51" i="2"/>
  <c r="X51" i="2"/>
  <c r="W51" i="2"/>
  <c r="V51" i="2"/>
  <c r="U51" i="2"/>
  <c r="T51" i="2"/>
  <c r="S51" i="2"/>
  <c r="AC48" i="2"/>
  <c r="AB48" i="2"/>
  <c r="AA48" i="2"/>
  <c r="Z48" i="2"/>
  <c r="Y48" i="2"/>
  <c r="X48" i="2"/>
  <c r="W48" i="2"/>
  <c r="V48" i="2"/>
  <c r="U48" i="2"/>
  <c r="T48" i="2"/>
  <c r="S48" i="2"/>
  <c r="AC43" i="2"/>
  <c r="AB43" i="2"/>
  <c r="AA43" i="2"/>
  <c r="Z43" i="2"/>
  <c r="Y43" i="2"/>
  <c r="X43" i="2"/>
  <c r="W43" i="2"/>
  <c r="V43" i="2"/>
  <c r="U43" i="2"/>
  <c r="T43" i="2"/>
  <c r="S43" i="2"/>
  <c r="AC40" i="2"/>
  <c r="AB40" i="2"/>
  <c r="AA40" i="2"/>
  <c r="Z40" i="2"/>
  <c r="Y40" i="2"/>
  <c r="X40" i="2"/>
  <c r="W40" i="2"/>
  <c r="V40" i="2"/>
  <c r="U40" i="2"/>
  <c r="T40" i="2"/>
  <c r="S40" i="2"/>
  <c r="AC27" i="2"/>
  <c r="AB27" i="2"/>
  <c r="AA27" i="2"/>
  <c r="Z27" i="2"/>
  <c r="Y27" i="2"/>
  <c r="X27" i="2"/>
  <c r="W27" i="2"/>
  <c r="V27" i="2"/>
  <c r="U27" i="2"/>
  <c r="T27" i="2"/>
  <c r="S27" i="2"/>
  <c r="AC13" i="2"/>
  <c r="AB13" i="2"/>
  <c r="AA13" i="2"/>
  <c r="Z13" i="2"/>
  <c r="Y13" i="2"/>
  <c r="X13" i="2"/>
  <c r="W13" i="2"/>
  <c r="V13" i="2"/>
  <c r="U13" i="2"/>
  <c r="T13" i="2"/>
  <c r="S13" i="2"/>
  <c r="AC10" i="2"/>
  <c r="AB10" i="2"/>
  <c r="AA10" i="2"/>
  <c r="Z10" i="2"/>
  <c r="Y10" i="2"/>
  <c r="X10" i="2"/>
  <c r="W10" i="2"/>
  <c r="V10" i="2"/>
  <c r="U10" i="2"/>
  <c r="T10" i="2"/>
  <c r="S10" i="2"/>
  <c r="AC165" i="1"/>
  <c r="AB165" i="1"/>
  <c r="AB164" i="1" s="1"/>
  <c r="AB163" i="1" s="1"/>
  <c r="AA165" i="1"/>
  <c r="AA164" i="1" s="1"/>
  <c r="AA163" i="1" s="1"/>
  <c r="Z165" i="1"/>
  <c r="Y165" i="1"/>
  <c r="X165" i="1"/>
  <c r="X164" i="1" s="1"/>
  <c r="X163" i="1" s="1"/>
  <c r="W165" i="1"/>
  <c r="W164" i="1" s="1"/>
  <c r="W163" i="1" s="1"/>
  <c r="V165" i="1"/>
  <c r="U165" i="1"/>
  <c r="U164" i="1" s="1"/>
  <c r="U163" i="1" s="1"/>
  <c r="T165" i="1"/>
  <c r="T164" i="1" s="1"/>
  <c r="T163" i="1" s="1"/>
  <c r="S165" i="1"/>
  <c r="AC164" i="1"/>
  <c r="Z164" i="1"/>
  <c r="Z163" i="1" s="1"/>
  <c r="Y164" i="1"/>
  <c r="Y163" i="1" s="1"/>
  <c r="V164" i="1"/>
  <c r="V163" i="1" s="1"/>
  <c r="S164" i="1"/>
  <c r="S163" i="1" s="1"/>
  <c r="AC163" i="1"/>
  <c r="AC160" i="1"/>
  <c r="AB160" i="1"/>
  <c r="AA160" i="1"/>
  <c r="Z160" i="1"/>
  <c r="Y160" i="1"/>
  <c r="X160" i="1"/>
  <c r="W160" i="1"/>
  <c r="V160" i="1"/>
  <c r="U160" i="1"/>
  <c r="T160" i="1"/>
  <c r="S160" i="1"/>
  <c r="AC147" i="1"/>
  <c r="AB147" i="1"/>
  <c r="AA147" i="1"/>
  <c r="Z147" i="1"/>
  <c r="Y147" i="1"/>
  <c r="X147" i="1"/>
  <c r="W147" i="1"/>
  <c r="V147" i="1"/>
  <c r="U147" i="1"/>
  <c r="T147" i="1"/>
  <c r="S147" i="1"/>
  <c r="AC135" i="1"/>
  <c r="AB135" i="1"/>
  <c r="AB134" i="1" s="1"/>
  <c r="AB133" i="1" s="1"/>
  <c r="AA135" i="1"/>
  <c r="Z135" i="1"/>
  <c r="Y135" i="1"/>
  <c r="Y134" i="1" s="1"/>
  <c r="Y133" i="1" s="1"/>
  <c r="X135" i="1"/>
  <c r="X134" i="1" s="1"/>
  <c r="X133" i="1" s="1"/>
  <c r="W135" i="1"/>
  <c r="W134" i="1" s="1"/>
  <c r="W133" i="1" s="1"/>
  <c r="V135" i="1"/>
  <c r="V134" i="1" s="1"/>
  <c r="V133" i="1" s="1"/>
  <c r="AC134" i="1"/>
  <c r="AC133" i="1" s="1"/>
  <c r="AA134" i="1"/>
  <c r="AA133" i="1" s="1"/>
  <c r="Z134" i="1"/>
  <c r="Z133" i="1" s="1"/>
  <c r="U133" i="1"/>
  <c r="T133" i="1"/>
  <c r="S133" i="1"/>
  <c r="AC130" i="1"/>
  <c r="AB130" i="1"/>
  <c r="AA130" i="1"/>
  <c r="Z130" i="1"/>
  <c r="Y130" i="1"/>
  <c r="X130" i="1"/>
  <c r="W130" i="1"/>
  <c r="V130" i="1"/>
  <c r="U130" i="1"/>
  <c r="T130" i="1"/>
  <c r="S130" i="1"/>
  <c r="AC125" i="1"/>
  <c r="AB125" i="1"/>
  <c r="AA125" i="1"/>
  <c r="Z125" i="1"/>
  <c r="AC123" i="1"/>
  <c r="AB123" i="1"/>
  <c r="AA123" i="1"/>
  <c r="Z123" i="1"/>
  <c r="Y123" i="1"/>
  <c r="X123" i="1"/>
  <c r="W123" i="1"/>
  <c r="V123" i="1"/>
  <c r="U123" i="1"/>
  <c r="T123" i="1"/>
  <c r="S123" i="1"/>
  <c r="AC120" i="1"/>
  <c r="AB120" i="1"/>
  <c r="AA120" i="1"/>
  <c r="Z120" i="1"/>
  <c r="Y120" i="1"/>
  <c r="X120" i="1"/>
  <c r="W120" i="1"/>
  <c r="V120" i="1"/>
  <c r="U120" i="1"/>
  <c r="T120" i="1"/>
  <c r="S120" i="1"/>
  <c r="AC117" i="1"/>
  <c r="AB117" i="1"/>
  <c r="AA117" i="1"/>
  <c r="Z117" i="1"/>
  <c r="Y117" i="1"/>
  <c r="X117" i="1"/>
  <c r="W117" i="1"/>
  <c r="V117" i="1"/>
  <c r="U117" i="1"/>
  <c r="T117" i="1"/>
  <c r="S117" i="1"/>
  <c r="AC104" i="1"/>
  <c r="AB104" i="1"/>
  <c r="AA104" i="1"/>
  <c r="Z104" i="1"/>
  <c r="Y104" i="1"/>
  <c r="X104" i="1"/>
  <c r="W104" i="1"/>
  <c r="V104" i="1"/>
  <c r="U104" i="1"/>
  <c r="T104" i="1"/>
  <c r="S104" i="1"/>
  <c r="AC90" i="1"/>
  <c r="AB90" i="1"/>
  <c r="AA90" i="1"/>
  <c r="Z90" i="1"/>
  <c r="Y90" i="1"/>
  <c r="X90" i="1"/>
  <c r="W90" i="1"/>
  <c r="V90" i="1"/>
  <c r="U90" i="1"/>
  <c r="T90" i="1"/>
  <c r="S90" i="1"/>
  <c r="AC87" i="1"/>
  <c r="AB87" i="1"/>
  <c r="AA87" i="1"/>
  <c r="Z87" i="1"/>
  <c r="Y87" i="1"/>
  <c r="X87" i="1"/>
  <c r="W87" i="1"/>
  <c r="V87" i="1"/>
  <c r="U87" i="1"/>
  <c r="T87" i="1"/>
  <c r="S87" i="1"/>
  <c r="AC83" i="1"/>
  <c r="AB83" i="1"/>
  <c r="AA83" i="1"/>
  <c r="Z83" i="1"/>
  <c r="Y83" i="1"/>
  <c r="X83" i="1"/>
  <c r="W83" i="1"/>
  <c r="V83" i="1"/>
  <c r="U83" i="1"/>
  <c r="T83" i="1"/>
  <c r="S83" i="1"/>
  <c r="AC80" i="1"/>
  <c r="AB80" i="1"/>
  <c r="AA80" i="1"/>
  <c r="Z80" i="1"/>
  <c r="Y80" i="1"/>
  <c r="X80" i="1"/>
  <c r="W80" i="1"/>
  <c r="V80" i="1"/>
  <c r="U80" i="1"/>
  <c r="T80" i="1"/>
  <c r="S80" i="1"/>
  <c r="AC67" i="1"/>
  <c r="AB67" i="1"/>
  <c r="AA67" i="1"/>
  <c r="Z67" i="1"/>
  <c r="Y67" i="1"/>
  <c r="X67" i="1"/>
  <c r="W67" i="1"/>
  <c r="V67" i="1"/>
  <c r="U67" i="1"/>
  <c r="T67" i="1"/>
  <c r="S67" i="1"/>
  <c r="AC53" i="1"/>
  <c r="AB53" i="1"/>
  <c r="AA53" i="1"/>
  <c r="Z53" i="1"/>
  <c r="Y53" i="1"/>
  <c r="X53" i="1"/>
  <c r="W53" i="1"/>
  <c r="V53" i="1"/>
  <c r="U53" i="1"/>
  <c r="T53" i="1"/>
  <c r="S53" i="1"/>
  <c r="AC50" i="1"/>
  <c r="AB50" i="1"/>
  <c r="AA50" i="1"/>
  <c r="Z50" i="1"/>
  <c r="Y50" i="1"/>
  <c r="X50" i="1"/>
  <c r="W50" i="1"/>
  <c r="V50" i="1"/>
  <c r="U50" i="1"/>
  <c r="T50" i="1"/>
  <c r="S50" i="1"/>
  <c r="AC39" i="1"/>
  <c r="AB39" i="1"/>
  <c r="AA39" i="1"/>
  <c r="Z39" i="1"/>
  <c r="Y39" i="1"/>
  <c r="X39" i="1"/>
  <c r="W39" i="1"/>
  <c r="V39" i="1"/>
  <c r="U39" i="1"/>
  <c r="T39" i="1"/>
  <c r="S39" i="1"/>
  <c r="AC36" i="1"/>
  <c r="AB36" i="1"/>
  <c r="AA36" i="1"/>
  <c r="Z36" i="1"/>
  <c r="Y36" i="1"/>
  <c r="X36" i="1"/>
  <c r="W36" i="1"/>
  <c r="V36" i="1"/>
  <c r="U36" i="1"/>
  <c r="T36" i="1"/>
  <c r="S36" i="1"/>
  <c r="AC23" i="1"/>
  <c r="AB23" i="1"/>
  <c r="AA23" i="1"/>
  <c r="Z23" i="1"/>
  <c r="Y23" i="1"/>
  <c r="X23" i="1"/>
  <c r="W23" i="1"/>
  <c r="V23" i="1"/>
  <c r="U23" i="1"/>
  <c r="T23" i="1"/>
  <c r="S23" i="1"/>
  <c r="AC9" i="1"/>
  <c r="AB9" i="1"/>
  <c r="AA9" i="1"/>
  <c r="Z9" i="1"/>
  <c r="Y9" i="1"/>
  <c r="X9" i="1"/>
  <c r="W9" i="1"/>
  <c r="V9" i="1"/>
  <c r="U9" i="1"/>
  <c r="T9" i="1"/>
  <c r="S9" i="1"/>
  <c r="AC6" i="1"/>
  <c r="AB6" i="1"/>
  <c r="AA6" i="1"/>
  <c r="Z6" i="1"/>
  <c r="Y6" i="1"/>
  <c r="X6" i="1"/>
  <c r="W6" i="1"/>
  <c r="V6" i="1"/>
  <c r="U6" i="1"/>
  <c r="T6" i="1"/>
  <c r="S6" i="1"/>
  <c r="D12" i="4" l="1"/>
  <c r="E12" i="4"/>
  <c r="F12" i="4"/>
  <c r="G12" i="4"/>
  <c r="H12" i="4"/>
  <c r="I12" i="4"/>
  <c r="J12" i="4"/>
  <c r="D23" i="2" l="1"/>
  <c r="D10" i="2"/>
  <c r="D30" i="2" l="1"/>
  <c r="D47" i="3" l="1"/>
  <c r="D32" i="3" l="1"/>
  <c r="I23" i="2" l="1"/>
  <c r="H23" i="2" l="1"/>
  <c r="E69" i="1" l="1"/>
  <c r="F69" i="1"/>
  <c r="G69" i="1"/>
  <c r="H69" i="1"/>
  <c r="I69" i="1"/>
  <c r="J69" i="1"/>
  <c r="K69" i="1"/>
  <c r="L69" i="1"/>
  <c r="M69" i="1"/>
  <c r="N69" i="1"/>
  <c r="D69" i="1"/>
  <c r="E50" i="1"/>
  <c r="F50" i="1"/>
  <c r="G50" i="1"/>
  <c r="H50" i="1"/>
  <c r="I50" i="1"/>
  <c r="J50" i="1"/>
  <c r="K50" i="1"/>
  <c r="L50" i="1"/>
  <c r="M50" i="1"/>
  <c r="N50" i="1"/>
  <c r="D50" i="1"/>
  <c r="D6" i="1"/>
  <c r="E6" i="1"/>
  <c r="E5" i="1" s="1"/>
  <c r="F6" i="1"/>
  <c r="G6" i="1"/>
  <c r="H6" i="1"/>
  <c r="I6" i="1"/>
  <c r="J6" i="1"/>
  <c r="K6" i="1"/>
  <c r="L6" i="1"/>
  <c r="M6" i="1"/>
  <c r="M5" i="1" s="1"/>
  <c r="N6" i="1"/>
  <c r="D12" i="1"/>
  <c r="E12" i="1"/>
  <c r="F12" i="1"/>
  <c r="G12" i="1"/>
  <c r="H12" i="1"/>
  <c r="I12" i="1"/>
  <c r="J12" i="1"/>
  <c r="K12" i="1"/>
  <c r="L12" i="1"/>
  <c r="M12" i="1"/>
  <c r="N12" i="1"/>
  <c r="D16" i="1"/>
  <c r="E16" i="1"/>
  <c r="F16" i="1"/>
  <c r="G16" i="1"/>
  <c r="H16" i="1"/>
  <c r="I16" i="1"/>
  <c r="J16" i="1"/>
  <c r="K16" i="1"/>
  <c r="L16" i="1"/>
  <c r="M16" i="1"/>
  <c r="N16" i="1"/>
  <c r="D19" i="1"/>
  <c r="E19" i="1"/>
  <c r="F19" i="1"/>
  <c r="G19" i="1"/>
  <c r="H19" i="1"/>
  <c r="I19" i="1"/>
  <c r="J19" i="1"/>
  <c r="K19" i="1"/>
  <c r="L19" i="1"/>
  <c r="M19" i="1"/>
  <c r="N19" i="1"/>
  <c r="D32" i="1"/>
  <c r="E32" i="1"/>
  <c r="F32" i="1"/>
  <c r="G32" i="1"/>
  <c r="H32" i="1"/>
  <c r="I32" i="1"/>
  <c r="J32" i="1"/>
  <c r="K32" i="1"/>
  <c r="L32" i="1"/>
  <c r="M32" i="1"/>
  <c r="N32" i="1"/>
  <c r="D38" i="1"/>
  <c r="E38" i="1"/>
  <c r="F38" i="1"/>
  <c r="G38" i="1"/>
  <c r="H38" i="1"/>
  <c r="I38" i="1"/>
  <c r="J38" i="1"/>
  <c r="K38" i="1"/>
  <c r="L38" i="1"/>
  <c r="M38" i="1"/>
  <c r="N38" i="1"/>
  <c r="D42" i="1"/>
  <c r="E42" i="1"/>
  <c r="F42" i="1"/>
  <c r="G42" i="1"/>
  <c r="H42" i="1"/>
  <c r="I42" i="1"/>
  <c r="J42" i="1"/>
  <c r="K42" i="1"/>
  <c r="L42" i="1"/>
  <c r="M42" i="1"/>
  <c r="N42" i="1"/>
  <c r="D45" i="1"/>
  <c r="E45" i="1"/>
  <c r="F45" i="1"/>
  <c r="G45" i="1"/>
  <c r="H45" i="1"/>
  <c r="I45" i="1"/>
  <c r="J45" i="1"/>
  <c r="K45" i="1"/>
  <c r="L45" i="1"/>
  <c r="M45" i="1"/>
  <c r="N45" i="1"/>
  <c r="D56" i="1"/>
  <c r="E56" i="1"/>
  <c r="F56" i="1"/>
  <c r="G56" i="1"/>
  <c r="H56" i="1"/>
  <c r="I56" i="1"/>
  <c r="J56" i="1"/>
  <c r="K56" i="1"/>
  <c r="L56" i="1"/>
  <c r="M56" i="1"/>
  <c r="N56" i="1"/>
  <c r="D60" i="1"/>
  <c r="E60" i="1"/>
  <c r="F60" i="1"/>
  <c r="G60" i="1"/>
  <c r="H60" i="1"/>
  <c r="I60" i="1"/>
  <c r="J60" i="1"/>
  <c r="K60" i="1"/>
  <c r="L60" i="1"/>
  <c r="M60" i="1"/>
  <c r="N60" i="1"/>
  <c r="D63" i="1"/>
  <c r="E63" i="1"/>
  <c r="F63" i="1"/>
  <c r="G63" i="1"/>
  <c r="H63" i="1"/>
  <c r="I63" i="1"/>
  <c r="J63" i="1"/>
  <c r="K63" i="1"/>
  <c r="L63" i="1"/>
  <c r="M63" i="1"/>
  <c r="N63" i="1"/>
  <c r="D74" i="1"/>
  <c r="E74" i="1"/>
  <c r="F74" i="1"/>
  <c r="G74" i="1"/>
  <c r="H74" i="1"/>
  <c r="I74" i="1"/>
  <c r="J74" i="1"/>
  <c r="K74" i="1"/>
  <c r="L74" i="1"/>
  <c r="M74" i="1"/>
  <c r="N74" i="1"/>
  <c r="D80" i="1"/>
  <c r="E80" i="1"/>
  <c r="F80" i="1"/>
  <c r="G80" i="1"/>
  <c r="H80" i="1"/>
  <c r="I80" i="1"/>
  <c r="J80" i="1"/>
  <c r="K80" i="1"/>
  <c r="L80" i="1"/>
  <c r="M80" i="1"/>
  <c r="N80" i="1"/>
  <c r="D84" i="1"/>
  <c r="E84" i="1"/>
  <c r="F84" i="1"/>
  <c r="G84" i="1"/>
  <c r="H84" i="1"/>
  <c r="I84" i="1"/>
  <c r="J84" i="1"/>
  <c r="K84" i="1"/>
  <c r="L84" i="1"/>
  <c r="M84" i="1"/>
  <c r="N84" i="1"/>
  <c r="D87" i="1"/>
  <c r="E87" i="1"/>
  <c r="F87" i="1"/>
  <c r="G87" i="1"/>
  <c r="H87" i="1"/>
  <c r="I87" i="1"/>
  <c r="J87" i="1"/>
  <c r="K87" i="1"/>
  <c r="L87" i="1"/>
  <c r="M87" i="1"/>
  <c r="N87" i="1"/>
  <c r="M27" i="2" l="1"/>
  <c r="I5" i="1"/>
  <c r="E27" i="2"/>
  <c r="L5" i="1"/>
  <c r="H5" i="1"/>
  <c r="D5" i="1"/>
  <c r="K5" i="1"/>
  <c r="G5" i="1"/>
  <c r="N5" i="1"/>
  <c r="J5" i="1"/>
  <c r="F5" i="1"/>
  <c r="E43" i="2"/>
  <c r="F43" i="2"/>
  <c r="G43" i="2"/>
  <c r="H43" i="2"/>
  <c r="I43" i="2"/>
  <c r="J43" i="2"/>
  <c r="D43" i="2"/>
  <c r="M36" i="2"/>
  <c r="L36" i="2"/>
  <c r="K36" i="2"/>
  <c r="J36" i="2"/>
  <c r="I36" i="2"/>
  <c r="H36" i="2"/>
  <c r="G36" i="2"/>
  <c r="F36" i="2"/>
  <c r="E36" i="2"/>
  <c r="D36" i="2"/>
  <c r="N40" i="2"/>
  <c r="G30" i="2"/>
  <c r="H30" i="2"/>
  <c r="I30" i="2"/>
  <c r="J30" i="2"/>
  <c r="K30" i="2"/>
  <c r="L30" i="2"/>
  <c r="M30" i="2"/>
  <c r="N30" i="2"/>
  <c r="E30" i="2"/>
  <c r="F30" i="2"/>
  <c r="N27" i="2" l="1"/>
  <c r="G27" i="2"/>
  <c r="K27" i="2"/>
  <c r="F27" i="2"/>
  <c r="F5" i="2"/>
  <c r="H27" i="2"/>
  <c r="H5" i="2"/>
  <c r="D27" i="2"/>
  <c r="J27" i="2"/>
  <c r="L27" i="2"/>
  <c r="L5" i="2"/>
  <c r="I27" i="2"/>
  <c r="E5" i="3"/>
  <c r="F5" i="3"/>
  <c r="G5" i="3"/>
  <c r="H5" i="3"/>
  <c r="I5" i="3"/>
  <c r="J5" i="3"/>
  <c r="K5" i="3"/>
  <c r="L5" i="3"/>
  <c r="M5" i="3"/>
  <c r="N5" i="3"/>
  <c r="D5" i="3"/>
  <c r="D5" i="2" s="1"/>
  <c r="G23" i="2"/>
  <c r="F23" i="2"/>
  <c r="E23" i="2"/>
  <c r="N20" i="2"/>
  <c r="M20" i="2"/>
  <c r="I20" i="2"/>
  <c r="H20" i="2"/>
  <c r="G20" i="2"/>
  <c r="F20" i="2"/>
  <c r="E20" i="2"/>
  <c r="D20" i="2"/>
  <c r="M16" i="2"/>
  <c r="L16" i="2"/>
  <c r="K16" i="2"/>
  <c r="J16" i="2"/>
  <c r="I16" i="2"/>
  <c r="H16" i="2"/>
  <c r="G16" i="2"/>
  <c r="F16" i="2"/>
  <c r="E16" i="2"/>
  <c r="D16" i="2"/>
  <c r="N10" i="2"/>
  <c r="M10" i="2"/>
  <c r="L10" i="2"/>
  <c r="K10" i="2"/>
  <c r="J10" i="2"/>
  <c r="I10" i="2"/>
  <c r="H10" i="2"/>
  <c r="G10" i="2"/>
  <c r="F10" i="2"/>
  <c r="E10" i="2"/>
  <c r="N46" i="3" l="1"/>
  <c r="N17" i="3"/>
  <c r="M46" i="3"/>
  <c r="M17" i="3"/>
  <c r="M5" i="2"/>
  <c r="J46" i="3"/>
  <c r="J17" i="3"/>
  <c r="I46" i="3"/>
  <c r="I17" i="3"/>
  <c r="D17" i="3"/>
  <c r="D46" i="3"/>
  <c r="K46" i="3"/>
  <c r="K17" i="3"/>
  <c r="G17" i="3"/>
  <c r="G46" i="3"/>
  <c r="J5" i="2"/>
  <c r="L46" i="3"/>
  <c r="L17" i="3"/>
  <c r="K5" i="2"/>
  <c r="F17" i="3"/>
  <c r="F46" i="3"/>
  <c r="F47" i="3"/>
  <c r="G47" i="3"/>
  <c r="G5" i="2"/>
  <c r="E17" i="3"/>
  <c r="E46" i="3"/>
  <c r="E47" i="3"/>
  <c r="E5" i="2"/>
  <c r="H17" i="3"/>
  <c r="H46" i="3"/>
  <c r="I5" i="2"/>
  <c r="N5" i="2"/>
  <c r="L13" i="3"/>
  <c r="L48" i="3" s="1"/>
  <c r="L50" i="3"/>
  <c r="D13" i="3"/>
  <c r="D48" i="3" s="1"/>
  <c r="D50" i="3"/>
  <c r="K13" i="3"/>
  <c r="K48" i="3" s="1"/>
  <c r="K50" i="3"/>
  <c r="G13" i="3"/>
  <c r="G48" i="3" s="1"/>
  <c r="H13" i="3"/>
  <c r="H48" i="3" s="1"/>
  <c r="H50" i="3"/>
  <c r="N13" i="3"/>
  <c r="N48" i="3" s="1"/>
  <c r="N50" i="3"/>
  <c r="J13" i="3"/>
  <c r="J48" i="3" s="1"/>
  <c r="J50" i="3"/>
  <c r="F13" i="3"/>
  <c r="F48" i="3" s="1"/>
  <c r="F50" i="3"/>
  <c r="M13" i="3"/>
  <c r="M48" i="3" s="1"/>
  <c r="M50" i="3"/>
  <c r="I13" i="3"/>
  <c r="I48" i="3" s="1"/>
  <c r="I50" i="3"/>
  <c r="E13" i="3"/>
  <c r="E48" i="3" s="1"/>
  <c r="E50" i="3"/>
</calcChain>
</file>

<file path=xl/sharedStrings.xml><?xml version="1.0" encoding="utf-8"?>
<sst xmlns="http://schemas.openxmlformats.org/spreadsheetml/2006/main" count="1670" uniqueCount="298">
  <si>
    <t>Ukazovatele vzdelávania za FEI UJS podľa čl. 18 Metodiky na vyhodnocavanie štandardov</t>
  </si>
  <si>
    <t>počet študentov študijného programu v jednotlivých rokoch štúdia</t>
  </si>
  <si>
    <t>Podnikové hospodárstvo a manažment</t>
  </si>
  <si>
    <t>denné štúdium</t>
  </si>
  <si>
    <t>Podnikové hospodárstvo a manažment - spolu</t>
  </si>
  <si>
    <t>externé štúdium</t>
  </si>
  <si>
    <t>Aplikovaná informatika (denné štúdium)</t>
  </si>
  <si>
    <t>Obchod a marketing</t>
  </si>
  <si>
    <t>Rozvoj vidieka</t>
  </si>
  <si>
    <t>Obchod a marketing (denné štúdium)</t>
  </si>
  <si>
    <t>Ekonomika a manažment podniku - spolu</t>
  </si>
  <si>
    <t>I. stupeň</t>
  </si>
  <si>
    <t>II.stupeň</t>
  </si>
  <si>
    <t>Riadenie podniku - spolu</t>
  </si>
  <si>
    <t>Rozvoj vidieka (denné štúdium)</t>
  </si>
  <si>
    <t>III.stupeň</t>
  </si>
  <si>
    <t>podiel študentov prvého roka štúdia, ktorí predčasne ukončili štúdium podľa dôvodu</t>
  </si>
  <si>
    <t>vylúčenie pre neprospech</t>
  </si>
  <si>
    <t>zanechanie štúdia</t>
  </si>
  <si>
    <t>zmena študijného programu</t>
  </si>
  <si>
    <t>miera predčasného ukončenia štúdia v ďalších rokoch štúdia</t>
  </si>
  <si>
    <t>podiel zahraničných študentov z celkového počtu študentov</t>
  </si>
  <si>
    <t>podiel študentov s iným ako slovenským občianstvom študujúcich v inom ako slovenskom jazyku
 z celkového počtu študentov</t>
  </si>
  <si>
    <t>podiel študentov prekračujúcich štandardnú dĺžku štúdia</t>
  </si>
  <si>
    <t>priemerná dĺžka nadštandardnej dĺžky štúdia</t>
  </si>
  <si>
    <t>z toho počet plagiátov</t>
  </si>
  <si>
    <t>počet odhalených akademických podvodov - spolu</t>
  </si>
  <si>
    <t>počet disciplinárnych konaní - spolu</t>
  </si>
  <si>
    <t>z toho vylúčenie zo štúdia</t>
  </si>
  <si>
    <t>z toho napomenutie</t>
  </si>
  <si>
    <t xml:space="preserve">z toho bez následkov </t>
  </si>
  <si>
    <t>počet absolventov</t>
  </si>
  <si>
    <t>2021/2022</t>
  </si>
  <si>
    <t>2020/2021</t>
  </si>
  <si>
    <t>2019/2020</t>
  </si>
  <si>
    <t>2018/2019</t>
  </si>
  <si>
    <t>2017/2018</t>
  </si>
  <si>
    <t>2016/2017</t>
  </si>
  <si>
    <t>2015/2016</t>
  </si>
  <si>
    <t>2014/2015</t>
  </si>
  <si>
    <t>2013/2014</t>
  </si>
  <si>
    <t>2012/2013</t>
  </si>
  <si>
    <t>2011/2012</t>
  </si>
  <si>
    <t>2. Učenie sa, vyučovanie a hodnotenie orientované na študenta za nasledovné roky:</t>
  </si>
  <si>
    <t>pomer počtu študentov a učiteľov</t>
  </si>
  <si>
    <t xml:space="preserve">počet záverečných prác vedených vedúcim záverečnej práce </t>
  </si>
  <si>
    <t>maximálny počet</t>
  </si>
  <si>
    <t>podiel kontaktnej výučby (vrátane podpory študentov) na celkovej pracovnej kapacite
 učiteľov študijného programu (v hodinách za týždeň)</t>
  </si>
  <si>
    <t>Teória vyučovania matematiky a informatiky (denné štúdium)</t>
  </si>
  <si>
    <t>podiel vyslaných študentov na mobility do zahraničia z celkového počtu študentov</t>
  </si>
  <si>
    <t>priemerný počet kreditov za profilové predmety v študijnom programe</t>
  </si>
  <si>
    <t>počet prijatých študentov na mobility zo zahraničia v príslušnom akademickom roku</t>
  </si>
  <si>
    <t>rozsah podpory a služieb kariérového poradenstva (odhadované v hodinách na študenta)</t>
  </si>
  <si>
    <t>počet zamestnancov so zameraním na podporu študentov (študijné a kariérové poradenstvo)</t>
  </si>
  <si>
    <t>podiel študentov, ktorí sa zapojili do hodnotenia kvality výučby, a učiteľov študijného
programu z celkového počtu študentov</t>
  </si>
  <si>
    <t xml:space="preserve">miera spokojnosti študentov s kvalitou výučby </t>
  </si>
  <si>
    <t xml:space="preserve">miera spokojnosti študentov s kvalitou učiteľov </t>
  </si>
  <si>
    <t>miera spokojnosti študentov so špeciálnymi potrebami</t>
  </si>
  <si>
    <t>počet podaných podnetov študentov</t>
  </si>
  <si>
    <t>3. Učitelia za nasledovné roky:</t>
  </si>
  <si>
    <t xml:space="preserve">počty všetkých učiteľov na funkčných miestach </t>
  </si>
  <si>
    <t>profesor</t>
  </si>
  <si>
    <t>docent</t>
  </si>
  <si>
    <t>odborný asistent</t>
  </si>
  <si>
    <t>asisten</t>
  </si>
  <si>
    <t>lektor</t>
  </si>
  <si>
    <t>ostatní</t>
  </si>
  <si>
    <t xml:space="preserve">počty samostatných výskumných pracovníkov
 s absolvovaným vysokoškolským štúdiom 2. stupňa </t>
  </si>
  <si>
    <t>počet tvorivých pracovníkov TP</t>
  </si>
  <si>
    <t>počet učiteľov s vedecko-pedagogickým titulom</t>
  </si>
  <si>
    <t xml:space="preserve">počet učiteľov s vedeckou hodnosťou </t>
  </si>
  <si>
    <t>počet učiteľov s vedeckým kvalifikačným stupňom
 (prof., doc., DrSc., VKS I, VKS IIa)</t>
  </si>
  <si>
    <t>podiel učiteľov s PhD. a vyšším na celkovom počte učiteľov</t>
  </si>
  <si>
    <t>vek učiteľov študijného programu zabezpečujúcich profilové predmety</t>
  </si>
  <si>
    <t>priemerný vek</t>
  </si>
  <si>
    <t>rozpätie veku</t>
  </si>
  <si>
    <t>Aplikovaná informatika</t>
  </si>
  <si>
    <t>Ekonomika a manažment podniku</t>
  </si>
  <si>
    <t>Riadenie podniku</t>
  </si>
  <si>
    <t>Teória vyučovania matematiky a informatiky</t>
  </si>
  <si>
    <t>podiel učiteľov – absolventov inej vysokej školy</t>
  </si>
  <si>
    <t>podiel učiteľov, ktorí získali PhD. (alebo jeho ekvivalent) na inej 
vysokej škole ako pôsobia</t>
  </si>
  <si>
    <t>podiel učiteľov praxou dlhšou ako 1 rok na zahraničnej vysokej 
škole alebo na výskumnej inštitúcii v zahraničí</t>
  </si>
  <si>
    <t>počet prijatých učiteľov na mobility zo zahraničia v príslušnom akademickom roku</t>
  </si>
  <si>
    <t>podiel vyslaných učiteľov na mobility do zahraničia v príslušnom akademickom roku</t>
  </si>
  <si>
    <t>4. Tvorivá činnosť a habilitačné konanie a inauguračné konanie za nasledovné roky:</t>
  </si>
  <si>
    <t>počet publikačných výstupov učiteľov za ostatných 6 rokov
 v jednotlivých odboroch štúdia a kategóriách výstupov</t>
  </si>
  <si>
    <r>
      <t xml:space="preserve">počet publikačných výstupov </t>
    </r>
    <r>
      <rPr>
        <b/>
        <i/>
        <u/>
        <sz val="11"/>
        <color theme="1"/>
        <rFont val="Calibri"/>
        <family val="2"/>
        <charset val="238"/>
        <scheme val="minor"/>
      </rPr>
      <t>učiteľov</t>
    </r>
    <r>
      <rPr>
        <b/>
        <i/>
        <sz val="11"/>
        <color theme="1"/>
        <rFont val="Calibri"/>
        <family val="2"/>
        <charset val="238"/>
        <scheme val="minor"/>
      </rPr>
      <t>, ktoré sú registrované v databázach
 Web of Science alebo Scopus za ostatných 6 rokov v jednotlivých odboroch 
uskutočňovaného štúdia a kategóriách výstupov (alebo ekvivalent napr. v umení)</t>
    </r>
  </si>
  <si>
    <r>
      <t xml:space="preserve">počet publikačných výstupov </t>
    </r>
    <r>
      <rPr>
        <b/>
        <i/>
        <u/>
        <sz val="11"/>
        <color theme="1"/>
        <rFont val="Calibri"/>
        <family val="2"/>
        <charset val="238"/>
        <scheme val="minor"/>
      </rPr>
      <t>študentov doktorandského štúdia</t>
    </r>
    <r>
      <rPr>
        <b/>
        <i/>
        <sz val="11"/>
        <color theme="1"/>
        <rFont val="Calibri"/>
        <family val="2"/>
        <charset val="238"/>
        <scheme val="minor"/>
      </rPr>
      <t>, ktoré sú registrované
 v databázach Web of Science alebo Scopus za ostatných 6 rokov v jednotlivých 
odboroch uskutočňovaného štúdia a kategóriách výstupov (alebo ekvivalent napr. v umení)</t>
    </r>
  </si>
  <si>
    <t>počet ohlasov na publikačné výstupy učiteľov za ostatných 6 rokov</t>
  </si>
  <si>
    <t>počet ohlasov na publikačné výstupy učiteľov, ktoré sú 
registrované v databázach Web of Science a Scopus za ostatných 6 rokov</t>
  </si>
  <si>
    <t>počet výstupov tvorivej činnosti špičkovej medzinárodnej kvality podľa zvyklostí v odbore</t>
  </si>
  <si>
    <t>hodnotenie úrovne tvorivej činnosti pracoviska vysokej školy</t>
  </si>
  <si>
    <t>výška získanej finančnej podpory z domácich a medzinárodných 
grantových schém a z iných súťažných zdrojov v problematike odboru</t>
  </si>
  <si>
    <t xml:space="preserve">počet študentov 3. stupňa štúdia (PhD.) na školiteľa </t>
  </si>
  <si>
    <t>počet študentov 3. stupňa štúdia (PhD.) v prislúchajúcom odbore habilitácií a inaugurácií</t>
  </si>
  <si>
    <t>počet školiteľov v odbore habilitácií a inaugurácií (fyzické osoby aj FTE29)</t>
  </si>
  <si>
    <t>počet schválených návrhov na udelenie titulu profesor vo vedeckej rade 
vysokej školy v bežnom roku</t>
  </si>
  <si>
    <t>počet schválených návrhov na udelenie titulu docent vo vedeckej rade v bežnom roku</t>
  </si>
  <si>
    <t>počet zastavených habilitačných konaní a inauguračných konaní
 (začatých konaní, ktoré boli vo vedeckej rade neschválené, stiahnuté
 uchádzačom alebo zastavené ináč) v bežnom roku</t>
  </si>
  <si>
    <t xml:space="preserve">18.1. </t>
  </si>
  <si>
    <t>18.1.a</t>
  </si>
  <si>
    <t>18.1.b</t>
  </si>
  <si>
    <t>18.1.c</t>
  </si>
  <si>
    <t>18.1.d</t>
  </si>
  <si>
    <t>18.1.e</t>
  </si>
  <si>
    <t>18.1.f</t>
  </si>
  <si>
    <t>18.1.g</t>
  </si>
  <si>
    <t>18.1.h</t>
  </si>
  <si>
    <t>18.1.i</t>
  </si>
  <si>
    <t>18.2.</t>
  </si>
  <si>
    <t>18.2.a</t>
  </si>
  <si>
    <t>18.2.b</t>
  </si>
  <si>
    <t>18.2.c</t>
  </si>
  <si>
    <t>18.2.d</t>
  </si>
  <si>
    <t>18.2.e</t>
  </si>
  <si>
    <t>18.2.f</t>
  </si>
  <si>
    <t>18.2.g</t>
  </si>
  <si>
    <t>18.2.h</t>
  </si>
  <si>
    <t>18.2.i</t>
  </si>
  <si>
    <t>18.2.j</t>
  </si>
  <si>
    <t>18.2.k</t>
  </si>
  <si>
    <t>18.2.l</t>
  </si>
  <si>
    <t>18.3.</t>
  </si>
  <si>
    <t>18.3.a</t>
  </si>
  <si>
    <t>18.3.b</t>
  </si>
  <si>
    <t>18.3.c</t>
  </si>
  <si>
    <t>18.3.d</t>
  </si>
  <si>
    <t>18.3.e</t>
  </si>
  <si>
    <t>18.3.f</t>
  </si>
  <si>
    <t>18.3.g</t>
  </si>
  <si>
    <t>18.3.h</t>
  </si>
  <si>
    <t>18.3.i</t>
  </si>
  <si>
    <t>18.3.j</t>
  </si>
  <si>
    <t>18.4.</t>
  </si>
  <si>
    <t>18.4.a</t>
  </si>
  <si>
    <t>18.4.b</t>
  </si>
  <si>
    <t>18.4.c</t>
  </si>
  <si>
    <t>18.4.d</t>
  </si>
  <si>
    <t>18.4.e</t>
  </si>
  <si>
    <t>18.4.f</t>
  </si>
  <si>
    <t>18.4.g</t>
  </si>
  <si>
    <t>18.4.h</t>
  </si>
  <si>
    <t>18.4.i</t>
  </si>
  <si>
    <t>18.4.j</t>
  </si>
  <si>
    <t>18.4.k</t>
  </si>
  <si>
    <t>18.4.l</t>
  </si>
  <si>
    <t>18.4.m</t>
  </si>
  <si>
    <t>18.4.n</t>
  </si>
  <si>
    <t>priemerný počet</t>
  </si>
  <si>
    <t>nemeraná</t>
  </si>
  <si>
    <t>nerealiz.</t>
  </si>
  <si>
    <t>x</t>
  </si>
  <si>
    <t>y</t>
  </si>
  <si>
    <t>iné(smrť, nedostavenie sa na zápis, neskončenie v termíne)</t>
  </si>
  <si>
    <t>Podnikové hospodárstvo a manažment - priemer</t>
  </si>
  <si>
    <t>Ekonomika a manažment podniku - priemer</t>
  </si>
  <si>
    <t>Riadenie podniku - priemer</t>
  </si>
  <si>
    <t>8.56%</t>
  </si>
  <si>
    <t>A</t>
  </si>
  <si>
    <t>počet vyslaných učiteľov na mobility do zahraničia  v príslušnom ak.roku</t>
  </si>
  <si>
    <t>počet vyslaných študentov na mobility do zahraničia z clkového počtu studentov</t>
  </si>
  <si>
    <t>ŠP v odbore Ekonomika a manažment podniku</t>
  </si>
  <si>
    <t>ŠP v odbore Matematika</t>
  </si>
  <si>
    <t>ŠP v odbore Informatika</t>
  </si>
  <si>
    <t>Ukazovatele vzdelávania za PF UJS podľa čl. 18 Metodiky na vyhodnocavanie štandardov</t>
  </si>
  <si>
    <t xml:space="preserve">Predškolská a elementárna pedagogika   </t>
  </si>
  <si>
    <t>Predškolská pedagogika a vychovávateľstvo</t>
  </si>
  <si>
    <t>Učiteľstvo anglického jazyka a literatúry (denné štúdium)</t>
  </si>
  <si>
    <t>Učiteľstvo biológie (denné štúdium)</t>
  </si>
  <si>
    <t xml:space="preserve">Učiteľstvo histórie  (denné štúdium) </t>
  </si>
  <si>
    <t>Učiteľstvo chémie  (denné štúdium)</t>
  </si>
  <si>
    <t>Učiteľstvo informatiky  (denné štúdium)</t>
  </si>
  <si>
    <t>Učiteľstvo katechetiky (denné štúdium)</t>
  </si>
  <si>
    <t>Učiteľstvo maďarského jazyka a literatúry  (denné štúdium)</t>
  </si>
  <si>
    <t>Učiteľstvo matematiky (denné štúdium)</t>
  </si>
  <si>
    <t>Učiteľstvo nemeckého jazyka a literatúry  (denné štúdium)</t>
  </si>
  <si>
    <t>Učiteľstvo slovenského jazyka a literatúry  (denné štúdium)</t>
  </si>
  <si>
    <t>Pedagogika a vychovávateľstvo  (denné štúdium)</t>
  </si>
  <si>
    <t>Učiteľstvo pre primárne vzdelávanie</t>
  </si>
  <si>
    <t>Didaktika dejepisu</t>
  </si>
  <si>
    <t>Pedagogika</t>
  </si>
  <si>
    <t>28+3</t>
  </si>
  <si>
    <t>68+6</t>
  </si>
  <si>
    <t>45+7</t>
  </si>
  <si>
    <t>23+4</t>
  </si>
  <si>
    <t>33+7</t>
  </si>
  <si>
    <t>45+6</t>
  </si>
  <si>
    <t>51+8</t>
  </si>
  <si>
    <t>49+17</t>
  </si>
  <si>
    <t>28+7</t>
  </si>
  <si>
    <t>31+5</t>
  </si>
  <si>
    <t>54+8</t>
  </si>
  <si>
    <t>30+5+1</t>
  </si>
  <si>
    <t>28+5</t>
  </si>
  <si>
    <t>26+5</t>
  </si>
  <si>
    <t>20+3</t>
  </si>
  <si>
    <t>27+5</t>
  </si>
  <si>
    <t>32+2</t>
  </si>
  <si>
    <t>20+11</t>
  </si>
  <si>
    <t>11+4</t>
  </si>
  <si>
    <t>25+5</t>
  </si>
  <si>
    <t>23+1</t>
  </si>
  <si>
    <t>24+4</t>
  </si>
  <si>
    <t>28+1</t>
  </si>
  <si>
    <t>19+7</t>
  </si>
  <si>
    <t>3+0</t>
  </si>
  <si>
    <t>4+0</t>
  </si>
  <si>
    <t>7+0</t>
  </si>
  <si>
    <t>5+0</t>
  </si>
  <si>
    <t>1+3</t>
  </si>
  <si>
    <t>6+1</t>
  </si>
  <si>
    <t>4+1</t>
  </si>
  <si>
    <t>62+9</t>
  </si>
  <si>
    <t>52+9</t>
  </si>
  <si>
    <t>49+8</t>
  </si>
  <si>
    <t>63+4</t>
  </si>
  <si>
    <t>47+8</t>
  </si>
  <si>
    <t>48+10</t>
  </si>
  <si>
    <t>37+11</t>
  </si>
  <si>
    <t>65+9</t>
  </si>
  <si>
    <t>50+4</t>
  </si>
  <si>
    <t>41+6</t>
  </si>
  <si>
    <t>43+12</t>
  </si>
  <si>
    <t>272+19+3</t>
  </si>
  <si>
    <t>288+16+1</t>
  </si>
  <si>
    <t>249+13+1</t>
  </si>
  <si>
    <t>227+7</t>
  </si>
  <si>
    <t>185+0</t>
  </si>
  <si>
    <t>117+1</t>
  </si>
  <si>
    <t>47+1</t>
  </si>
  <si>
    <t>0+0</t>
  </si>
  <si>
    <t>1+0</t>
  </si>
  <si>
    <t>2+0</t>
  </si>
  <si>
    <t>Bc+Mgr+PhD</t>
  </si>
  <si>
    <t>podiel (počet) vyslaných študentov na mobility do zahraničia z celkového počtu študentov</t>
  </si>
  <si>
    <t>Učiteľský základ (denné štúdium)</t>
  </si>
  <si>
    <t>asistent</t>
  </si>
  <si>
    <t>počet učiteľov s vedeckou hodnosťou (DrSc., VKS I, VKS Iia)</t>
  </si>
  <si>
    <t>počet učiteľov s vedeckým kvalifikačným stupňom
 (prof., doc.)</t>
  </si>
  <si>
    <t>Predškolská a elementárna pedagogika</t>
  </si>
  <si>
    <t xml:space="preserve">Učiteľstvo anglického jazyka a literatúry </t>
  </si>
  <si>
    <t>Učiteľstvo biológie</t>
  </si>
  <si>
    <t>Učiteľstvo histórie</t>
  </si>
  <si>
    <t>Učiteľstvo chémie</t>
  </si>
  <si>
    <t xml:space="preserve">Učiteľstvo informatiky </t>
  </si>
  <si>
    <t>Učiteľstvo katechetiky</t>
  </si>
  <si>
    <t>Učiteľstvo maďarského jazyka a literatúry</t>
  </si>
  <si>
    <t>Učiteľstvo matematiky</t>
  </si>
  <si>
    <t>Učiteľstvo nemeckého jazyka a literatúry</t>
  </si>
  <si>
    <t>Učiteľstvo slovenského jazyka a literatúry</t>
  </si>
  <si>
    <t>Pedagogika a vychovávateľstvo</t>
  </si>
  <si>
    <t>Učiteľský základ</t>
  </si>
  <si>
    <t>počet výstupov tvorivej činnosti špičkovej medzinárodnej kvality podľa zvyklostí v odbore -monografie (Vedecké monografie vydané v zahraničných vydavateľstvách, Vedecké monografie vydané v domácich vydavateľstvách)</t>
  </si>
  <si>
    <t>207.144,33</t>
  </si>
  <si>
    <t>522.546,46</t>
  </si>
  <si>
    <t>326.973,42</t>
  </si>
  <si>
    <t>68.392,58</t>
  </si>
  <si>
    <t>60.563</t>
  </si>
  <si>
    <t>35.848</t>
  </si>
  <si>
    <t>16.372</t>
  </si>
  <si>
    <t>29.763</t>
  </si>
  <si>
    <t>8.777</t>
  </si>
  <si>
    <t>23.200</t>
  </si>
  <si>
    <t>63.465</t>
  </si>
  <si>
    <t>priemern počet</t>
  </si>
  <si>
    <t>Ukazovatele vzdelávania za RTF UJS podľa čl. 18 Metodiky na vyhodnocavanie štandardov</t>
  </si>
  <si>
    <r>
      <t xml:space="preserve">počet publikačných výstupov </t>
    </r>
    <r>
      <rPr>
        <b/>
        <i/>
        <u/>
        <sz val="11"/>
        <color indexed="8"/>
        <rFont val="Calibri"/>
        <family val="2"/>
        <charset val="238"/>
      </rPr>
      <t>učiteľov</t>
    </r>
    <r>
      <rPr>
        <b/>
        <i/>
        <sz val="11"/>
        <color indexed="8"/>
        <rFont val="Calibri"/>
        <family val="2"/>
        <charset val="238"/>
      </rPr>
      <t>, ktoré sú registrované v databázach
 Web of Science alebo Scopus za ostatných 6 rokov v jednotlivých odboroch 
uskutočňovaného štúdia a kategóriách výstupov (alebo ekvivalent napr. v umení)</t>
    </r>
  </si>
  <si>
    <r>
      <t xml:space="preserve">počet publikačných výstupov </t>
    </r>
    <r>
      <rPr>
        <b/>
        <i/>
        <u/>
        <sz val="11"/>
        <color indexed="8"/>
        <rFont val="Calibri"/>
        <family val="2"/>
        <charset val="238"/>
      </rPr>
      <t>študentov doktorandského štúdia</t>
    </r>
    <r>
      <rPr>
        <b/>
        <i/>
        <sz val="11"/>
        <color indexed="8"/>
        <rFont val="Calibri"/>
        <family val="2"/>
        <charset val="238"/>
      </rPr>
      <t>, ktoré sú registrované
 v databázach Web of Science alebo Scopus za ostatných 6 rokov v jednotlivých 
odboroch uskutočňovaného štúdia a kategóriách výstupov (alebo ekvivalent napr. v umení)</t>
    </r>
  </si>
  <si>
    <t>počet výstupov tvrivej činnosti špičkovej medzinárodnej kvality podľa zvyklosti v odbore - monografie (Vedecké monografie vydané v zahraničných vydavateľstvách, Vedecké monografie vydané v domácich vydavateľstvách)</t>
  </si>
  <si>
    <t>priemerny počet</t>
  </si>
  <si>
    <t>-</t>
  </si>
  <si>
    <t>2022/2023</t>
  </si>
  <si>
    <t>Misiologia, diakonia a sociálna práca</t>
  </si>
  <si>
    <t>Misiologia, diakonia a socialna starostlivosť</t>
  </si>
  <si>
    <t>67-27</t>
  </si>
  <si>
    <t>II. Stupeň</t>
  </si>
  <si>
    <t>37-70</t>
  </si>
  <si>
    <t>spojený I. a II.stupeň</t>
  </si>
  <si>
    <t>Reformovaná teológia</t>
  </si>
  <si>
    <t>67-37</t>
  </si>
  <si>
    <t>Teológia - spolu</t>
  </si>
  <si>
    <t>67-47</t>
  </si>
  <si>
    <t>Teológia - denná</t>
  </si>
  <si>
    <t>Teológia - externá</t>
  </si>
  <si>
    <t>podiel (POČET) vyslaných učiteľov na mobility do zahraničia v príslušnom akademickom roku</t>
  </si>
  <si>
    <t>Misiológia, diakónia a sociálna práca</t>
  </si>
  <si>
    <t>Misiológia, diakónia a sociálna starostlivosť</t>
  </si>
  <si>
    <t>spojený I. a II. stupeň</t>
  </si>
  <si>
    <t>Teológia (spolu)</t>
  </si>
  <si>
    <t>podiel (POČET) vyslaných študentov na mobility do zahraničia z celkového počtu študentov</t>
  </si>
  <si>
    <t>podiel študentov prekračujúcich štandardnú dĺžku štúdia v danom študijnom programe</t>
  </si>
  <si>
    <r>
      <t>1.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Prijímacie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konanie,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priebeh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a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ukončenie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štúdia za nasledovné roky:</t>
    </r>
  </si>
  <si>
    <r>
      <t>1.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Prijímacie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konanie,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priebeh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ukončenie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štúdia za nasledovné roky:</t>
    </r>
  </si>
  <si>
    <t>1. okruh ukazovateľov</t>
  </si>
  <si>
    <t>2. okruh ukazovateľov</t>
  </si>
  <si>
    <t>3. okruh ukazovateľov</t>
  </si>
  <si>
    <t>4. okruh ukazovateľov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</si>
</sst>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9">
    <xf numFmtId="0" fontId="0" fillId="0" borderId="0" xfId="0"/>
    <xf numFmtId="0" fontId="5" fillId="0" borderId="1" xfId="0" applyFont="1" applyBorder="1"/>
    <xf numFmtId="0" fontId="0" fillId="0" borderId="1" xfId="0" applyBorder="1"/>
    <xf numFmtId="0" fontId="10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10" fontId="0" fillId="0" borderId="1" xfId="1" applyNumberFormat="1" applyFont="1" applyFill="1" applyBorder="1"/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0" fontId="13" fillId="0" borderId="1" xfId="1" applyNumberFormat="1" applyFont="1" applyFill="1" applyBorder="1"/>
    <xf numFmtId="0" fontId="7" fillId="0" borderId="0" xfId="0" applyFont="1"/>
    <xf numFmtId="0" fontId="10" fillId="0" borderId="0" xfId="0" applyFont="1"/>
    <xf numFmtId="0" fontId="0" fillId="0" borderId="1" xfId="0" applyBorder="1" applyAlignment="1">
      <alignment horizontal="center"/>
    </xf>
    <xf numFmtId="10" fontId="0" fillId="0" borderId="1" xfId="1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/>
    <xf numFmtId="0" fontId="0" fillId="2" borderId="1" xfId="0" applyFill="1" applyBorder="1"/>
    <xf numFmtId="0" fontId="2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" borderId="1" xfId="0" applyFont="1" applyFill="1" applyBorder="1" applyAlignment="1">
      <alignment horizontal="right"/>
    </xf>
    <xf numFmtId="0" fontId="14" fillId="0" borderId="1" xfId="0" applyFon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10" fontId="0" fillId="0" borderId="1" xfId="1" applyNumberFormat="1" applyFont="1" applyFill="1" applyBorder="1" applyAlignment="1">
      <alignment horizontal="right"/>
    </xf>
    <xf numFmtId="9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9" fontId="0" fillId="0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/>
    <xf numFmtId="0" fontId="0" fillId="0" borderId="2" xfId="0" applyBorder="1" applyAlignment="1">
      <alignment horizontal="center"/>
    </xf>
    <xf numFmtId="10" fontId="0" fillId="0" borderId="1" xfId="0" applyNumberFormat="1" applyBorder="1"/>
    <xf numFmtId="9" fontId="0" fillId="0" borderId="1" xfId="0" applyNumberFormat="1" applyBorder="1"/>
    <xf numFmtId="2" fontId="0" fillId="0" borderId="1" xfId="0" applyNumberFormat="1" applyBorder="1"/>
    <xf numFmtId="10" fontId="5" fillId="0" borderId="1" xfId="0" applyNumberFormat="1" applyFont="1" applyBorder="1"/>
    <xf numFmtId="9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19" fillId="0" borderId="1" xfId="0" applyFont="1" applyBorder="1" applyAlignment="1">
      <alignment horizontal="right"/>
    </xf>
    <xf numFmtId="16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0" fillId="0" borderId="1" xfId="0" applyFont="1" applyBorder="1"/>
    <xf numFmtId="0" fontId="23" fillId="0" borderId="0" xfId="0" applyFont="1"/>
    <xf numFmtId="0" fontId="2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0" fontId="6" fillId="0" borderId="1" xfId="0" applyFont="1" applyBorder="1"/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2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0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10" fillId="0" borderId="1" xfId="0" applyFont="1" applyBorder="1"/>
    <xf numFmtId="0" fontId="14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23" fillId="0" borderId="1" xfId="0" applyFont="1" applyBorder="1" applyAlignment="1">
      <alignment vertical="center"/>
    </xf>
    <xf numFmtId="0" fontId="0" fillId="0" borderId="1" xfId="0" applyBorder="1" applyAlignment="1">
      <alignment wrapText="1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65"/>
  <sheetViews>
    <sheetView tabSelected="1" view="pageBreakPreview" zoomScale="60" zoomScaleNormal="100" workbookViewId="0">
      <selection activeCell="AE4" sqref="AE4:AR49"/>
    </sheetView>
  </sheetViews>
  <sheetFormatPr defaultColWidth="9.1796875" defaultRowHeight="14.5" x14ac:dyDescent="0.35"/>
  <cols>
    <col min="1" max="1" width="6.26953125" bestFit="1" customWidth="1"/>
    <col min="2" max="2" width="8.81640625" customWidth="1"/>
    <col min="3" max="3" width="47.90625" customWidth="1"/>
    <col min="4" max="14" width="8.453125" customWidth="1"/>
    <col min="15" max="15" width="1.90625" customWidth="1"/>
    <col min="16" max="16" width="6.26953125" bestFit="1" customWidth="1"/>
    <col min="17" max="17" width="8.81640625" customWidth="1"/>
    <col min="18" max="18" width="47.90625" customWidth="1"/>
    <col min="19" max="29" width="8.453125" customWidth="1"/>
    <col min="30" max="30" width="2.1796875" customWidth="1"/>
    <col min="31" max="31" width="6.26953125" bestFit="1" customWidth="1"/>
    <col min="32" max="32" width="8.81640625" customWidth="1"/>
    <col min="33" max="33" width="47.90625" customWidth="1"/>
    <col min="34" max="44" width="8.453125" customWidth="1"/>
    <col min="45" max="45" width="1.81640625" customWidth="1"/>
  </cols>
  <sheetData>
    <row r="1" spans="1:45" ht="18.5" x14ac:dyDescent="0.45"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R1" s="58" t="s">
        <v>165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G1" s="58" t="s">
        <v>266</v>
      </c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</row>
    <row r="2" spans="1:45" x14ac:dyDescent="0.35">
      <c r="D2" t="s">
        <v>294</v>
      </c>
      <c r="S2" t="s">
        <v>294</v>
      </c>
      <c r="AH2" t="s">
        <v>294</v>
      </c>
    </row>
    <row r="4" spans="1:45" s="47" customFormat="1" ht="13" x14ac:dyDescent="0.3">
      <c r="A4" s="44" t="s">
        <v>100</v>
      </c>
      <c r="B4" s="59" t="s">
        <v>292</v>
      </c>
      <c r="C4" s="59"/>
      <c r="D4" s="46" t="s">
        <v>32</v>
      </c>
      <c r="E4" s="46" t="s">
        <v>33</v>
      </c>
      <c r="F4" s="46" t="s">
        <v>34</v>
      </c>
      <c r="G4" s="46" t="s">
        <v>35</v>
      </c>
      <c r="H4" s="46" t="s">
        <v>36</v>
      </c>
      <c r="I4" s="46" t="s">
        <v>37</v>
      </c>
      <c r="J4" s="46" t="s">
        <v>38</v>
      </c>
      <c r="K4" s="46" t="s">
        <v>39</v>
      </c>
      <c r="L4" s="46" t="s">
        <v>40</v>
      </c>
      <c r="M4" s="46" t="s">
        <v>41</v>
      </c>
      <c r="N4" s="46" t="s">
        <v>42</v>
      </c>
      <c r="P4" s="44" t="s">
        <v>100</v>
      </c>
      <c r="Q4" s="59" t="s">
        <v>292</v>
      </c>
      <c r="R4" s="59"/>
      <c r="S4" s="46" t="s">
        <v>32</v>
      </c>
      <c r="T4" s="46" t="s">
        <v>33</v>
      </c>
      <c r="U4" s="46" t="s">
        <v>34</v>
      </c>
      <c r="V4" s="46" t="s">
        <v>35</v>
      </c>
      <c r="W4" s="46" t="s">
        <v>36</v>
      </c>
      <c r="X4" s="46" t="s">
        <v>37</v>
      </c>
      <c r="Y4" s="46" t="s">
        <v>38</v>
      </c>
      <c r="Z4" s="46" t="s">
        <v>39</v>
      </c>
      <c r="AA4" s="46" t="s">
        <v>40</v>
      </c>
      <c r="AB4" s="46" t="s">
        <v>41</v>
      </c>
      <c r="AC4" s="46" t="s">
        <v>42</v>
      </c>
      <c r="AE4" s="44" t="s">
        <v>100</v>
      </c>
      <c r="AF4" s="59" t="s">
        <v>293</v>
      </c>
      <c r="AG4" s="59"/>
      <c r="AH4" s="46" t="s">
        <v>32</v>
      </c>
      <c r="AI4" s="46" t="s">
        <v>33</v>
      </c>
      <c r="AJ4" s="46" t="s">
        <v>34</v>
      </c>
      <c r="AK4" s="46" t="s">
        <v>35</v>
      </c>
      <c r="AL4" s="46" t="s">
        <v>36</v>
      </c>
      <c r="AM4" s="46" t="s">
        <v>37</v>
      </c>
      <c r="AN4" s="46" t="s">
        <v>38</v>
      </c>
      <c r="AO4" s="46" t="s">
        <v>39</v>
      </c>
      <c r="AP4" s="46" t="s">
        <v>40</v>
      </c>
      <c r="AQ4" s="46" t="s">
        <v>41</v>
      </c>
      <c r="AR4" s="46" t="s">
        <v>42</v>
      </c>
    </row>
    <row r="5" spans="1:45" x14ac:dyDescent="0.35">
      <c r="A5" s="52" t="s">
        <v>101</v>
      </c>
      <c r="B5" s="60" t="s">
        <v>1</v>
      </c>
      <c r="C5" s="60"/>
      <c r="D5" s="23">
        <f>D6+D9+D10+D11+D12+D15+D19+D22</f>
        <v>903</v>
      </c>
      <c r="E5" s="23">
        <f t="shared" ref="E5:N5" si="0">E6+E9+E10+E11+E12+E15+E19+E22</f>
        <v>903</v>
      </c>
      <c r="F5" s="23">
        <f t="shared" si="0"/>
        <v>830</v>
      </c>
      <c r="G5" s="23">
        <f t="shared" si="0"/>
        <v>804</v>
      </c>
      <c r="H5" s="23">
        <f t="shared" si="0"/>
        <v>695</v>
      </c>
      <c r="I5" s="23">
        <f t="shared" si="0"/>
        <v>674</v>
      </c>
      <c r="J5" s="23">
        <f t="shared" si="0"/>
        <v>655</v>
      </c>
      <c r="K5" s="23">
        <f t="shared" si="0"/>
        <v>711</v>
      </c>
      <c r="L5" s="23">
        <f t="shared" si="0"/>
        <v>840</v>
      </c>
      <c r="M5" s="23">
        <f t="shared" si="0"/>
        <v>785</v>
      </c>
      <c r="N5" s="23">
        <f t="shared" si="0"/>
        <v>694</v>
      </c>
      <c r="P5" s="52" t="s">
        <v>101</v>
      </c>
      <c r="Q5" s="60" t="s">
        <v>1</v>
      </c>
      <c r="R5" s="60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E5" s="52" t="s">
        <v>101</v>
      </c>
      <c r="AF5" s="60" t="s">
        <v>1</v>
      </c>
      <c r="AG5" s="60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5" x14ac:dyDescent="0.35">
      <c r="A6" s="52"/>
      <c r="B6" s="53" t="s">
        <v>11</v>
      </c>
      <c r="C6" s="4" t="s">
        <v>4</v>
      </c>
      <c r="D6" s="6">
        <f>D7+D8</f>
        <v>461</v>
      </c>
      <c r="E6" s="6">
        <f t="shared" ref="E6:N6" si="1">E7+E8</f>
        <v>488</v>
      </c>
      <c r="F6" s="6">
        <f t="shared" si="1"/>
        <v>455</v>
      </c>
      <c r="G6" s="6">
        <f t="shared" si="1"/>
        <v>459</v>
      </c>
      <c r="H6" s="6">
        <f t="shared" si="1"/>
        <v>409</v>
      </c>
      <c r="I6" s="6">
        <f t="shared" si="1"/>
        <v>399</v>
      </c>
      <c r="J6" s="6">
        <f t="shared" si="1"/>
        <v>380</v>
      </c>
      <c r="K6" s="6">
        <f t="shared" si="1"/>
        <v>357</v>
      </c>
      <c r="L6" s="6">
        <f t="shared" si="1"/>
        <v>441</v>
      </c>
      <c r="M6" s="6">
        <f t="shared" si="1"/>
        <v>580</v>
      </c>
      <c r="N6" s="6">
        <f t="shared" si="1"/>
        <v>670</v>
      </c>
      <c r="P6" s="52"/>
      <c r="Q6" s="53" t="s">
        <v>11</v>
      </c>
      <c r="R6" s="4" t="s">
        <v>166</v>
      </c>
      <c r="S6" s="2">
        <f>S7+S8</f>
        <v>439</v>
      </c>
      <c r="T6" s="2">
        <f t="shared" ref="T6:AC6" si="2">T7+T8</f>
        <v>440</v>
      </c>
      <c r="U6" s="2">
        <f t="shared" si="2"/>
        <v>390</v>
      </c>
      <c r="V6" s="2">
        <f t="shared" si="2"/>
        <v>402</v>
      </c>
      <c r="W6" s="2">
        <f t="shared" si="2"/>
        <v>410</v>
      </c>
      <c r="X6" s="2">
        <f t="shared" si="2"/>
        <v>372</v>
      </c>
      <c r="Y6" s="2">
        <f t="shared" si="2"/>
        <v>301</v>
      </c>
      <c r="Z6" s="2">
        <f t="shared" si="2"/>
        <v>277</v>
      </c>
      <c r="AA6" s="2">
        <f t="shared" si="2"/>
        <v>300</v>
      </c>
      <c r="AB6" s="2">
        <f t="shared" si="2"/>
        <v>319</v>
      </c>
      <c r="AC6" s="2">
        <f t="shared" si="2"/>
        <v>330</v>
      </c>
      <c r="AE6" s="52"/>
      <c r="AF6" s="53" t="s">
        <v>11</v>
      </c>
      <c r="AG6" s="4" t="s">
        <v>286</v>
      </c>
      <c r="AH6" s="2" t="s">
        <v>152</v>
      </c>
      <c r="AI6" s="2" t="s">
        <v>152</v>
      </c>
      <c r="AJ6" s="2" t="s">
        <v>152</v>
      </c>
      <c r="AK6" s="2" t="s">
        <v>152</v>
      </c>
      <c r="AL6" s="2" t="s">
        <v>152</v>
      </c>
      <c r="AM6" s="2" t="s">
        <v>152</v>
      </c>
      <c r="AN6" s="2" t="s">
        <v>152</v>
      </c>
      <c r="AO6" s="2" t="s">
        <v>152</v>
      </c>
      <c r="AP6" s="2">
        <v>27</v>
      </c>
      <c r="AQ6" s="2">
        <v>27</v>
      </c>
      <c r="AR6" s="2">
        <v>22</v>
      </c>
    </row>
    <row r="7" spans="1:45" x14ac:dyDescent="0.35">
      <c r="A7" s="52"/>
      <c r="B7" s="53"/>
      <c r="C7" s="6" t="s">
        <v>3</v>
      </c>
      <c r="D7" s="6">
        <v>303</v>
      </c>
      <c r="E7" s="6">
        <v>324</v>
      </c>
      <c r="F7" s="6">
        <v>323</v>
      </c>
      <c r="G7" s="6">
        <v>319</v>
      </c>
      <c r="H7" s="6">
        <v>290</v>
      </c>
      <c r="I7" s="6">
        <v>300</v>
      </c>
      <c r="J7" s="6">
        <v>281</v>
      </c>
      <c r="K7" s="6">
        <v>266</v>
      </c>
      <c r="L7" s="6">
        <v>330</v>
      </c>
      <c r="M7" s="6">
        <v>428</v>
      </c>
      <c r="N7" s="6">
        <v>472</v>
      </c>
      <c r="P7" s="52"/>
      <c r="Q7" s="53"/>
      <c r="R7" s="6" t="s">
        <v>3</v>
      </c>
      <c r="S7" s="2">
        <v>210</v>
      </c>
      <c r="T7" s="2">
        <v>220</v>
      </c>
      <c r="U7" s="2">
        <v>231</v>
      </c>
      <c r="V7" s="2">
        <v>238</v>
      </c>
      <c r="W7" s="2">
        <v>245</v>
      </c>
      <c r="X7" s="2">
        <v>219</v>
      </c>
      <c r="Y7" s="2">
        <v>170</v>
      </c>
      <c r="Z7" s="2">
        <v>161</v>
      </c>
      <c r="AA7" s="2">
        <v>167</v>
      </c>
      <c r="AB7" s="2">
        <v>177</v>
      </c>
      <c r="AC7" s="2">
        <v>177</v>
      </c>
      <c r="AE7" s="52"/>
      <c r="AF7" s="53"/>
      <c r="AG7" s="4" t="s">
        <v>287</v>
      </c>
      <c r="AH7" s="2">
        <v>23</v>
      </c>
      <c r="AI7" s="2">
        <v>17</v>
      </c>
      <c r="AJ7" s="2">
        <v>20</v>
      </c>
      <c r="AK7" s="2">
        <v>16</v>
      </c>
      <c r="AL7" s="2">
        <v>18</v>
      </c>
      <c r="AM7" s="2">
        <v>23</v>
      </c>
      <c r="AN7" s="2">
        <v>26</v>
      </c>
      <c r="AO7" s="2">
        <v>27</v>
      </c>
      <c r="AP7" s="2" t="s">
        <v>152</v>
      </c>
      <c r="AQ7" s="2" t="s">
        <v>152</v>
      </c>
      <c r="AR7" s="2" t="s">
        <v>152</v>
      </c>
    </row>
    <row r="8" spans="1:45" x14ac:dyDescent="0.35">
      <c r="A8" s="52"/>
      <c r="B8" s="53"/>
      <c r="C8" s="6" t="s">
        <v>5</v>
      </c>
      <c r="D8" s="6">
        <v>158</v>
      </c>
      <c r="E8" s="6">
        <v>164</v>
      </c>
      <c r="F8" s="6">
        <v>132</v>
      </c>
      <c r="G8" s="6">
        <v>140</v>
      </c>
      <c r="H8" s="6">
        <v>119</v>
      </c>
      <c r="I8" s="6">
        <v>99</v>
      </c>
      <c r="J8" s="6">
        <v>99</v>
      </c>
      <c r="K8" s="6">
        <v>91</v>
      </c>
      <c r="L8" s="6">
        <v>111</v>
      </c>
      <c r="M8" s="6">
        <v>152</v>
      </c>
      <c r="N8" s="6">
        <v>198</v>
      </c>
      <c r="P8" s="52"/>
      <c r="Q8" s="53"/>
      <c r="R8" s="6" t="s">
        <v>5</v>
      </c>
      <c r="S8" s="2">
        <v>229</v>
      </c>
      <c r="T8" s="2">
        <v>220</v>
      </c>
      <c r="U8" s="2">
        <v>159</v>
      </c>
      <c r="V8" s="2">
        <v>164</v>
      </c>
      <c r="W8" s="2">
        <v>165</v>
      </c>
      <c r="X8" s="2">
        <v>153</v>
      </c>
      <c r="Y8" s="2">
        <v>131</v>
      </c>
      <c r="Z8" s="2">
        <v>116</v>
      </c>
      <c r="AA8" s="2">
        <v>133</v>
      </c>
      <c r="AB8" s="2">
        <v>142</v>
      </c>
      <c r="AC8" s="2">
        <v>153</v>
      </c>
      <c r="AE8" s="52"/>
      <c r="AF8" s="9" t="s">
        <v>288</v>
      </c>
      <c r="AG8" s="4" t="s">
        <v>279</v>
      </c>
      <c r="AH8" s="2">
        <v>24</v>
      </c>
      <c r="AI8" s="2">
        <v>25</v>
      </c>
      <c r="AJ8" s="2">
        <v>29</v>
      </c>
      <c r="AK8" s="2">
        <v>32</v>
      </c>
      <c r="AL8" s="2">
        <v>26</v>
      </c>
      <c r="AM8" s="2">
        <v>31</v>
      </c>
      <c r="AN8" s="2">
        <v>32</v>
      </c>
      <c r="AO8" s="2">
        <v>34</v>
      </c>
      <c r="AP8" s="2">
        <v>37</v>
      </c>
      <c r="AQ8" s="2">
        <v>43</v>
      </c>
      <c r="AR8" s="2">
        <v>48</v>
      </c>
    </row>
    <row r="9" spans="1:45" x14ac:dyDescent="0.35">
      <c r="A9" s="52"/>
      <c r="B9" s="53"/>
      <c r="C9" s="4" t="s">
        <v>6</v>
      </c>
      <c r="D9" s="6">
        <v>222</v>
      </c>
      <c r="E9" s="6">
        <v>204</v>
      </c>
      <c r="F9" s="6">
        <v>195</v>
      </c>
      <c r="G9" s="6">
        <v>177</v>
      </c>
      <c r="H9" s="6">
        <v>156</v>
      </c>
      <c r="I9" s="6">
        <v>136</v>
      </c>
      <c r="J9" s="6">
        <v>120</v>
      </c>
      <c r="K9" s="6">
        <v>105</v>
      </c>
      <c r="L9" s="6">
        <v>91</v>
      </c>
      <c r="M9" s="6">
        <v>67</v>
      </c>
      <c r="N9" s="6">
        <v>24</v>
      </c>
      <c r="P9" s="52"/>
      <c r="Q9" s="53"/>
      <c r="R9" s="4" t="s">
        <v>167</v>
      </c>
      <c r="S9" s="2">
        <f>SUM(S10:S11)</f>
        <v>0</v>
      </c>
      <c r="T9" s="2">
        <f t="shared" ref="T9:AC9" si="3">SUM(T10:T11)</f>
        <v>0</v>
      </c>
      <c r="U9" s="2">
        <f t="shared" si="3"/>
        <v>0</v>
      </c>
      <c r="V9" s="2">
        <f t="shared" si="3"/>
        <v>0</v>
      </c>
      <c r="W9" s="2">
        <f t="shared" si="3"/>
        <v>0</v>
      </c>
      <c r="X9" s="2">
        <f t="shared" si="3"/>
        <v>0</v>
      </c>
      <c r="Y9" s="2">
        <f t="shared" si="3"/>
        <v>0</v>
      </c>
      <c r="Z9" s="2">
        <f t="shared" si="3"/>
        <v>0</v>
      </c>
      <c r="AA9" s="2">
        <f t="shared" si="3"/>
        <v>0</v>
      </c>
      <c r="AB9" s="2">
        <f t="shared" si="3"/>
        <v>0</v>
      </c>
      <c r="AC9" s="2">
        <f t="shared" si="3"/>
        <v>0</v>
      </c>
      <c r="AE9" s="52"/>
      <c r="AF9" s="9" t="s">
        <v>12</v>
      </c>
      <c r="AG9" s="4" t="s">
        <v>287</v>
      </c>
      <c r="AH9" s="2">
        <v>11</v>
      </c>
      <c r="AI9" s="2">
        <v>7</v>
      </c>
      <c r="AJ9" s="2">
        <v>9</v>
      </c>
      <c r="AK9" s="2">
        <v>9</v>
      </c>
      <c r="AL9" s="2">
        <v>17</v>
      </c>
      <c r="AM9" s="2">
        <v>12</v>
      </c>
      <c r="AN9" s="2" t="s">
        <v>152</v>
      </c>
      <c r="AO9" s="2" t="s">
        <v>152</v>
      </c>
      <c r="AP9" s="2" t="s">
        <v>152</v>
      </c>
      <c r="AQ9" s="2" t="s">
        <v>152</v>
      </c>
      <c r="AR9" s="2" t="s">
        <v>152</v>
      </c>
    </row>
    <row r="10" spans="1:45" x14ac:dyDescent="0.35">
      <c r="A10" s="52"/>
      <c r="B10" s="53"/>
      <c r="C10" s="4" t="s">
        <v>9</v>
      </c>
      <c r="D10" s="6">
        <v>12</v>
      </c>
      <c r="E10" s="6">
        <v>5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P10" s="52"/>
      <c r="Q10" s="53"/>
      <c r="R10" s="6" t="s">
        <v>3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E10" s="52"/>
      <c r="AF10" s="53" t="s">
        <v>15</v>
      </c>
      <c r="AG10" s="6" t="s">
        <v>289</v>
      </c>
      <c r="AH10" s="2">
        <f>AH11+AH12</f>
        <v>10</v>
      </c>
      <c r="AI10" s="2">
        <f t="shared" ref="AI10:AR10" si="4">AI11+AI12</f>
        <v>12</v>
      </c>
      <c r="AJ10" s="2">
        <f t="shared" si="4"/>
        <v>11</v>
      </c>
      <c r="AK10" s="2">
        <f t="shared" si="4"/>
        <v>14</v>
      </c>
      <c r="AL10" s="2">
        <f t="shared" si="4"/>
        <v>16</v>
      </c>
      <c r="AM10" s="2">
        <f t="shared" si="4"/>
        <v>16</v>
      </c>
      <c r="AN10" s="2">
        <f t="shared" si="4"/>
        <v>16</v>
      </c>
      <c r="AO10" s="2">
        <f t="shared" si="4"/>
        <v>23</v>
      </c>
      <c r="AP10" s="2">
        <f t="shared" si="4"/>
        <v>18</v>
      </c>
      <c r="AQ10" s="2">
        <f t="shared" si="4"/>
        <v>18</v>
      </c>
      <c r="AR10" s="2">
        <f t="shared" si="4"/>
        <v>15</v>
      </c>
    </row>
    <row r="11" spans="1:45" x14ac:dyDescent="0.35">
      <c r="A11" s="52"/>
      <c r="B11" s="53"/>
      <c r="C11" s="4" t="s">
        <v>14</v>
      </c>
      <c r="D11" s="6">
        <v>43</v>
      </c>
      <c r="E11" s="6">
        <v>36</v>
      </c>
      <c r="F11" s="6">
        <v>25</v>
      </c>
      <c r="G11" s="6">
        <v>14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P11" s="52"/>
      <c r="Q11" s="53"/>
      <c r="R11" s="6" t="s">
        <v>5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E11" s="52"/>
      <c r="AF11" s="53"/>
      <c r="AG11" s="6" t="s">
        <v>3</v>
      </c>
      <c r="AH11" s="2">
        <v>4</v>
      </c>
      <c r="AI11" s="2">
        <v>3</v>
      </c>
      <c r="AJ11" s="2">
        <v>4</v>
      </c>
      <c r="AK11" s="2">
        <v>8</v>
      </c>
      <c r="AL11" s="2">
        <v>7</v>
      </c>
      <c r="AM11" s="2">
        <v>6</v>
      </c>
      <c r="AN11" s="2">
        <v>7</v>
      </c>
      <c r="AO11" s="2">
        <v>6</v>
      </c>
      <c r="AP11" s="2">
        <v>9</v>
      </c>
      <c r="AQ11" s="2">
        <v>12</v>
      </c>
      <c r="AR11" s="2">
        <v>10</v>
      </c>
    </row>
    <row r="12" spans="1:45" x14ac:dyDescent="0.35">
      <c r="A12" s="52"/>
      <c r="B12" s="53" t="s">
        <v>12</v>
      </c>
      <c r="C12" s="4" t="s">
        <v>10</v>
      </c>
      <c r="D12" s="6">
        <f>D13+D14</f>
        <v>109</v>
      </c>
      <c r="E12" s="6">
        <f t="shared" ref="E12:N12" si="5">E13+E14</f>
        <v>118</v>
      </c>
      <c r="F12" s="6">
        <f t="shared" si="5"/>
        <v>138</v>
      </c>
      <c r="G12" s="6">
        <f t="shared" si="5"/>
        <v>134</v>
      </c>
      <c r="H12" s="6">
        <f t="shared" si="5"/>
        <v>111</v>
      </c>
      <c r="I12" s="6">
        <f t="shared" si="5"/>
        <v>123</v>
      </c>
      <c r="J12" s="6">
        <f t="shared" si="5"/>
        <v>155</v>
      </c>
      <c r="K12" s="6">
        <f t="shared" si="5"/>
        <v>249</v>
      </c>
      <c r="L12" s="6">
        <f t="shared" si="5"/>
        <v>308</v>
      </c>
      <c r="M12" s="6">
        <f t="shared" si="5"/>
        <v>138</v>
      </c>
      <c r="N12" s="6">
        <f t="shared" si="5"/>
        <v>0</v>
      </c>
      <c r="P12" s="52"/>
      <c r="Q12" s="53"/>
      <c r="R12" s="4" t="s">
        <v>168</v>
      </c>
      <c r="S12" s="2">
        <v>108</v>
      </c>
      <c r="T12" s="2">
        <v>115</v>
      </c>
      <c r="U12" s="2">
        <v>115</v>
      </c>
      <c r="V12" s="2">
        <v>105</v>
      </c>
      <c r="W12" s="2">
        <v>115</v>
      </c>
      <c r="X12" s="2">
        <v>131</v>
      </c>
      <c r="Y12" s="2">
        <v>133</v>
      </c>
      <c r="Z12" s="2">
        <v>125</v>
      </c>
      <c r="AA12" s="2">
        <v>120</v>
      </c>
      <c r="AB12" s="2">
        <v>121</v>
      </c>
      <c r="AC12" s="2">
        <v>148</v>
      </c>
      <c r="AE12" s="52"/>
      <c r="AF12" s="53"/>
      <c r="AG12" s="6" t="s">
        <v>5</v>
      </c>
      <c r="AH12" s="2">
        <v>6</v>
      </c>
      <c r="AI12" s="2">
        <v>9</v>
      </c>
      <c r="AJ12" s="2">
        <v>7</v>
      </c>
      <c r="AK12" s="2">
        <v>6</v>
      </c>
      <c r="AL12" s="2">
        <v>9</v>
      </c>
      <c r="AM12" s="2">
        <v>10</v>
      </c>
      <c r="AN12" s="2">
        <v>9</v>
      </c>
      <c r="AO12" s="2">
        <v>17</v>
      </c>
      <c r="AP12" s="2">
        <v>9</v>
      </c>
      <c r="AQ12" s="2">
        <v>6</v>
      </c>
      <c r="AR12" s="2">
        <v>5</v>
      </c>
    </row>
    <row r="13" spans="1:45" x14ac:dyDescent="0.35">
      <c r="A13" s="52"/>
      <c r="B13" s="53"/>
      <c r="C13" s="6" t="s">
        <v>3</v>
      </c>
      <c r="D13" s="6">
        <v>109</v>
      </c>
      <c r="E13" s="6">
        <v>118</v>
      </c>
      <c r="F13" s="6">
        <v>138</v>
      </c>
      <c r="G13" s="6">
        <v>134</v>
      </c>
      <c r="H13" s="6">
        <v>111</v>
      </c>
      <c r="I13" s="6">
        <v>123</v>
      </c>
      <c r="J13" s="6">
        <v>154</v>
      </c>
      <c r="K13" s="6">
        <v>202</v>
      </c>
      <c r="L13" s="6">
        <v>230</v>
      </c>
      <c r="M13" s="6">
        <v>106</v>
      </c>
      <c r="N13" s="6">
        <v>0</v>
      </c>
      <c r="P13" s="52"/>
      <c r="Q13" s="53"/>
      <c r="R13" s="4" t="s">
        <v>169</v>
      </c>
      <c r="S13" s="2">
        <v>49</v>
      </c>
      <c r="T13" s="2">
        <v>61</v>
      </c>
      <c r="U13" s="2">
        <v>57</v>
      </c>
      <c r="V13" s="2">
        <v>65</v>
      </c>
      <c r="W13" s="2">
        <v>69</v>
      </c>
      <c r="X13" s="2">
        <v>73</v>
      </c>
      <c r="Y13" s="2">
        <v>78</v>
      </c>
      <c r="Z13" s="2">
        <v>69</v>
      </c>
      <c r="AA13" s="2">
        <v>74</v>
      </c>
      <c r="AB13" s="2">
        <v>73</v>
      </c>
      <c r="AC13" s="2">
        <v>59</v>
      </c>
      <c r="AE13" s="52" t="s">
        <v>102</v>
      </c>
      <c r="AF13" s="56" t="s">
        <v>16</v>
      </c>
      <c r="AG13" s="56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5" x14ac:dyDescent="0.35">
      <c r="A14" s="52"/>
      <c r="B14" s="53"/>
      <c r="C14" s="6" t="s">
        <v>5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1</v>
      </c>
      <c r="K14" s="6">
        <v>47</v>
      </c>
      <c r="L14" s="6">
        <v>78</v>
      </c>
      <c r="M14" s="6">
        <v>32</v>
      </c>
      <c r="N14" s="6">
        <v>0</v>
      </c>
      <c r="P14" s="52"/>
      <c r="Q14" s="53"/>
      <c r="R14" s="4" t="s">
        <v>170</v>
      </c>
      <c r="S14" s="2">
        <v>82</v>
      </c>
      <c r="T14" s="2">
        <v>90</v>
      </c>
      <c r="U14" s="2">
        <v>96</v>
      </c>
      <c r="V14" s="2">
        <v>105</v>
      </c>
      <c r="W14" s="2">
        <v>98</v>
      </c>
      <c r="X14" s="2">
        <v>95</v>
      </c>
      <c r="Y14" s="2">
        <v>97</v>
      </c>
      <c r="Z14" s="2">
        <v>89</v>
      </c>
      <c r="AA14" s="2">
        <v>99</v>
      </c>
      <c r="AB14" s="2">
        <v>103</v>
      </c>
      <c r="AC14" s="2">
        <v>104</v>
      </c>
      <c r="AE14" s="52"/>
      <c r="AF14" s="2"/>
      <c r="AG14" s="8" t="s">
        <v>17</v>
      </c>
      <c r="AH14" s="36">
        <v>0.1613</v>
      </c>
      <c r="AI14" s="36">
        <v>0.1053</v>
      </c>
      <c r="AJ14" s="36">
        <v>0.14710000000000001</v>
      </c>
      <c r="AK14" s="36">
        <v>0.12</v>
      </c>
      <c r="AL14" s="36">
        <v>4.3499999999999997E-2</v>
      </c>
      <c r="AM14" s="36">
        <v>3.4500000000000003E-2</v>
      </c>
      <c r="AN14" s="36">
        <v>8.3299999999999999E-2</v>
      </c>
      <c r="AO14" s="36">
        <v>0.08</v>
      </c>
      <c r="AP14" s="36"/>
      <c r="AQ14" s="36">
        <v>9.5200000000000007E-2</v>
      </c>
      <c r="AR14" s="36">
        <v>0.1482</v>
      </c>
    </row>
    <row r="15" spans="1:45" x14ac:dyDescent="0.35">
      <c r="A15" s="52"/>
      <c r="B15" s="53"/>
      <c r="C15" s="4" t="s">
        <v>6</v>
      </c>
      <c r="D15" s="6">
        <v>31</v>
      </c>
      <c r="E15" s="6">
        <v>27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P15" s="52"/>
      <c r="Q15" s="53"/>
      <c r="R15" s="4" t="s">
        <v>171</v>
      </c>
      <c r="S15" s="2">
        <v>11</v>
      </c>
      <c r="T15" s="2">
        <v>11</v>
      </c>
      <c r="U15" s="2">
        <v>10</v>
      </c>
      <c r="V15" s="2">
        <v>8</v>
      </c>
      <c r="W15" s="2">
        <v>15</v>
      </c>
      <c r="X15" s="2">
        <v>19</v>
      </c>
      <c r="Y15" s="2">
        <v>17</v>
      </c>
      <c r="Z15" s="2">
        <v>11</v>
      </c>
      <c r="AA15" s="2">
        <v>7</v>
      </c>
      <c r="AB15" s="2">
        <v>5</v>
      </c>
      <c r="AC15" s="2">
        <v>0</v>
      </c>
      <c r="AE15" s="52"/>
      <c r="AF15" s="2"/>
      <c r="AG15" s="8" t="s">
        <v>18</v>
      </c>
      <c r="AH15" s="36">
        <v>3.2300000000000002E-2</v>
      </c>
      <c r="AI15" s="36">
        <v>0.1053</v>
      </c>
      <c r="AJ15" s="36"/>
      <c r="AK15" s="36">
        <v>0.24</v>
      </c>
      <c r="AL15" s="36"/>
      <c r="AM15" s="36">
        <v>6.9000000000000006E-2</v>
      </c>
      <c r="AN15" s="36"/>
      <c r="AO15" s="36">
        <v>0.04</v>
      </c>
      <c r="AP15" s="36">
        <v>6.6699999999999995E-2</v>
      </c>
      <c r="AQ15" s="36">
        <v>4.7600000000000003E-2</v>
      </c>
      <c r="AR15" s="36"/>
    </row>
    <row r="16" spans="1:45" x14ac:dyDescent="0.35">
      <c r="A16" s="52"/>
      <c r="B16" s="53"/>
      <c r="C16" s="4" t="s">
        <v>13</v>
      </c>
      <c r="D16" s="6">
        <f>D17+D18</f>
        <v>0</v>
      </c>
      <c r="E16" s="6">
        <f t="shared" ref="E16:N16" si="6">E17+E18</f>
        <v>0</v>
      </c>
      <c r="F16" s="6">
        <f t="shared" si="6"/>
        <v>0</v>
      </c>
      <c r="G16" s="6">
        <f t="shared" si="6"/>
        <v>0</v>
      </c>
      <c r="H16" s="6">
        <f t="shared" si="6"/>
        <v>20</v>
      </c>
      <c r="I16" s="6">
        <f t="shared" si="6"/>
        <v>48</v>
      </c>
      <c r="J16" s="6">
        <f t="shared" si="6"/>
        <v>56</v>
      </c>
      <c r="K16" s="6">
        <f t="shared" si="6"/>
        <v>34</v>
      </c>
      <c r="L16" s="6">
        <f t="shared" si="6"/>
        <v>2</v>
      </c>
      <c r="M16" s="6">
        <f t="shared" si="6"/>
        <v>147</v>
      </c>
      <c r="N16" s="6">
        <f t="shared" si="6"/>
        <v>294</v>
      </c>
      <c r="P16" s="52"/>
      <c r="Q16" s="53"/>
      <c r="R16" s="4" t="s">
        <v>172</v>
      </c>
      <c r="S16" s="2">
        <v>35</v>
      </c>
      <c r="T16" s="2">
        <v>39</v>
      </c>
      <c r="U16" s="2">
        <v>45</v>
      </c>
      <c r="V16" s="2">
        <v>33</v>
      </c>
      <c r="W16" s="2">
        <v>40</v>
      </c>
      <c r="X16" s="2">
        <v>53</v>
      </c>
      <c r="Y16" s="2">
        <v>44</v>
      </c>
      <c r="Z16" s="2">
        <v>37</v>
      </c>
      <c r="AA16" s="2">
        <v>55</v>
      </c>
      <c r="AB16" s="2">
        <v>80</v>
      </c>
      <c r="AC16" s="2">
        <v>105</v>
      </c>
      <c r="AE16" s="52"/>
      <c r="AF16" s="2"/>
      <c r="AG16" s="8" t="s">
        <v>19</v>
      </c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>
        <v>3.6999999999999998E-2</v>
      </c>
    </row>
    <row r="17" spans="1:44" x14ac:dyDescent="0.35">
      <c r="A17" s="52"/>
      <c r="B17" s="53"/>
      <c r="C17" s="6" t="s">
        <v>3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2</v>
      </c>
      <c r="M17" s="6">
        <v>88</v>
      </c>
      <c r="N17" s="6">
        <v>173</v>
      </c>
      <c r="P17" s="52"/>
      <c r="Q17" s="53"/>
      <c r="R17" s="4" t="s">
        <v>173</v>
      </c>
      <c r="S17" s="2">
        <v>13</v>
      </c>
      <c r="T17" s="2">
        <v>13</v>
      </c>
      <c r="U17" s="2">
        <v>15</v>
      </c>
      <c r="V17" s="2">
        <v>18</v>
      </c>
      <c r="W17" s="2">
        <v>15</v>
      </c>
      <c r="X17" s="2">
        <v>17</v>
      </c>
      <c r="Y17" s="2">
        <v>10</v>
      </c>
      <c r="Z17" s="2">
        <v>21</v>
      </c>
      <c r="AA17" s="2">
        <v>26</v>
      </c>
      <c r="AB17" s="2">
        <v>30</v>
      </c>
      <c r="AC17" s="2">
        <v>36</v>
      </c>
      <c r="AE17" s="1" t="s">
        <v>103</v>
      </c>
      <c r="AF17" s="56" t="s">
        <v>20</v>
      </c>
      <c r="AG17" s="56"/>
      <c r="AH17" s="36">
        <v>0.17949999999999999</v>
      </c>
      <c r="AI17" s="36">
        <v>0.21429999999999999</v>
      </c>
      <c r="AJ17" s="36">
        <v>0.1143</v>
      </c>
      <c r="AK17" s="36">
        <v>0.26090000000000002</v>
      </c>
      <c r="AL17" s="36">
        <v>9.2600000000000002E-2</v>
      </c>
      <c r="AM17" s="36">
        <v>0.24529999999999999</v>
      </c>
      <c r="AN17" s="36">
        <v>0.08</v>
      </c>
      <c r="AO17" s="36"/>
      <c r="AP17" s="36">
        <v>4.48E-2</v>
      </c>
      <c r="AQ17" s="36"/>
      <c r="AR17" s="36">
        <v>6.9000000000000006E-2</v>
      </c>
    </row>
    <row r="18" spans="1:44" x14ac:dyDescent="0.35">
      <c r="A18" s="52"/>
      <c r="B18" s="53"/>
      <c r="C18" s="6" t="s">
        <v>5</v>
      </c>
      <c r="D18" s="6">
        <v>0</v>
      </c>
      <c r="E18" s="6">
        <v>0</v>
      </c>
      <c r="F18" s="6">
        <v>0</v>
      </c>
      <c r="G18" s="6">
        <v>0</v>
      </c>
      <c r="H18" s="6">
        <v>20</v>
      </c>
      <c r="I18" s="6">
        <v>48</v>
      </c>
      <c r="J18" s="6">
        <v>56</v>
      </c>
      <c r="K18" s="6">
        <v>34</v>
      </c>
      <c r="L18" s="6">
        <v>0</v>
      </c>
      <c r="M18" s="6">
        <v>59</v>
      </c>
      <c r="N18" s="6">
        <v>121</v>
      </c>
      <c r="P18" s="52"/>
      <c r="Q18" s="53"/>
      <c r="R18" s="4" t="s">
        <v>174</v>
      </c>
      <c r="S18" s="2">
        <v>123</v>
      </c>
      <c r="T18" s="2">
        <v>139</v>
      </c>
      <c r="U18" s="2">
        <v>135</v>
      </c>
      <c r="V18" s="2">
        <v>129</v>
      </c>
      <c r="W18" s="2">
        <v>136</v>
      </c>
      <c r="X18" s="2">
        <v>125</v>
      </c>
      <c r="Y18" s="2">
        <v>149</v>
      </c>
      <c r="Z18" s="2">
        <v>138</v>
      </c>
      <c r="AA18" s="2">
        <v>150</v>
      </c>
      <c r="AB18" s="2">
        <v>176</v>
      </c>
      <c r="AC18" s="2">
        <v>193</v>
      </c>
      <c r="AE18" s="1" t="s">
        <v>104</v>
      </c>
      <c r="AF18" s="56" t="s">
        <v>21</v>
      </c>
      <c r="AG18" s="56"/>
      <c r="AH18" s="36">
        <v>0.42859999999999998</v>
      </c>
      <c r="AI18" s="36">
        <v>0.54100000000000004</v>
      </c>
      <c r="AJ18" s="36">
        <v>0.53620000000000001</v>
      </c>
      <c r="AK18" s="36">
        <v>0.52110000000000001</v>
      </c>
      <c r="AL18" s="36">
        <v>0.44159999999999999</v>
      </c>
      <c r="AM18" s="36">
        <v>0.40239999999999998</v>
      </c>
      <c r="AN18" s="36">
        <v>0.5</v>
      </c>
      <c r="AO18" s="36">
        <v>0.5</v>
      </c>
      <c r="AP18" s="36">
        <v>0.439</v>
      </c>
      <c r="AQ18" s="36">
        <v>0.38640000000000002</v>
      </c>
      <c r="AR18" s="36">
        <v>0.42349999999999999</v>
      </c>
    </row>
    <row r="19" spans="1:44" x14ac:dyDescent="0.35">
      <c r="A19" s="52"/>
      <c r="B19" s="53" t="s">
        <v>15</v>
      </c>
      <c r="C19" s="6" t="s">
        <v>10</v>
      </c>
      <c r="D19" s="6">
        <f>D20+D21</f>
        <v>19</v>
      </c>
      <c r="E19" s="6">
        <f t="shared" ref="E19:N19" si="7">E20+E21</f>
        <v>19</v>
      </c>
      <c r="F19" s="6">
        <f t="shared" si="7"/>
        <v>17</v>
      </c>
      <c r="G19" s="6">
        <f t="shared" si="7"/>
        <v>20</v>
      </c>
      <c r="H19" s="6">
        <f t="shared" si="7"/>
        <v>19</v>
      </c>
      <c r="I19" s="6">
        <f t="shared" si="7"/>
        <v>16</v>
      </c>
      <c r="J19" s="6">
        <f t="shared" si="7"/>
        <v>0</v>
      </c>
      <c r="K19" s="6">
        <f t="shared" si="7"/>
        <v>0</v>
      </c>
      <c r="L19" s="6">
        <f t="shared" si="7"/>
        <v>0</v>
      </c>
      <c r="M19" s="6">
        <f t="shared" si="7"/>
        <v>0</v>
      </c>
      <c r="N19" s="6">
        <f t="shared" si="7"/>
        <v>0</v>
      </c>
      <c r="P19" s="52"/>
      <c r="Q19" s="53"/>
      <c r="R19" s="4" t="s">
        <v>175</v>
      </c>
      <c r="S19" s="2">
        <v>23</v>
      </c>
      <c r="T19" s="2">
        <v>24</v>
      </c>
      <c r="U19" s="2">
        <v>30</v>
      </c>
      <c r="V19" s="2">
        <v>34</v>
      </c>
      <c r="W19" s="2">
        <v>27</v>
      </c>
      <c r="X19" s="2">
        <v>20</v>
      </c>
      <c r="Y19" s="2">
        <v>22</v>
      </c>
      <c r="Z19" s="2">
        <v>19</v>
      </c>
      <c r="AA19" s="2">
        <v>22</v>
      </c>
      <c r="AB19" s="2">
        <v>29</v>
      </c>
      <c r="AC19" s="2">
        <v>31</v>
      </c>
      <c r="AE19" s="7" t="s">
        <v>105</v>
      </c>
      <c r="AF19" s="57" t="s">
        <v>22</v>
      </c>
      <c r="AG19" s="56"/>
      <c r="AH19" s="36">
        <v>0.42859999999999998</v>
      </c>
      <c r="AI19" s="36">
        <v>0.54100000000000004</v>
      </c>
      <c r="AJ19" s="36">
        <v>0.53620000000000001</v>
      </c>
      <c r="AK19" s="36">
        <v>0.52110000000000001</v>
      </c>
      <c r="AL19" s="36">
        <v>0.44159999999999999</v>
      </c>
      <c r="AM19" s="36">
        <v>0.40239999999999998</v>
      </c>
      <c r="AN19" s="36">
        <v>0.5</v>
      </c>
      <c r="AO19" s="36">
        <v>0.5</v>
      </c>
      <c r="AP19" s="36">
        <v>0.439</v>
      </c>
      <c r="AQ19" s="36">
        <v>0.38640000000000002</v>
      </c>
      <c r="AR19" s="36">
        <v>0.42349999999999999</v>
      </c>
    </row>
    <row r="20" spans="1:44" x14ac:dyDescent="0.35">
      <c r="A20" s="52"/>
      <c r="B20" s="53"/>
      <c r="C20" s="6" t="s">
        <v>3</v>
      </c>
      <c r="D20" s="6">
        <v>10</v>
      </c>
      <c r="E20" s="6">
        <v>10</v>
      </c>
      <c r="F20" s="6">
        <v>10</v>
      </c>
      <c r="G20" s="6">
        <v>14</v>
      </c>
      <c r="H20" s="6">
        <v>12</v>
      </c>
      <c r="I20" s="6">
        <v>8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P20" s="52"/>
      <c r="Q20" s="53"/>
      <c r="R20" s="4" t="s">
        <v>176</v>
      </c>
      <c r="S20" s="2">
        <v>11</v>
      </c>
      <c r="T20" s="2">
        <v>20</v>
      </c>
      <c r="U20" s="2">
        <v>23</v>
      </c>
      <c r="V20" s="2">
        <v>26</v>
      </c>
      <c r="W20" s="2">
        <v>27</v>
      </c>
      <c r="X20" s="2">
        <v>30</v>
      </c>
      <c r="Y20" s="2">
        <v>37</v>
      </c>
      <c r="Z20" s="2">
        <v>41</v>
      </c>
      <c r="AA20" s="2">
        <v>51</v>
      </c>
      <c r="AB20" s="2">
        <v>71</v>
      </c>
      <c r="AC20" s="2">
        <v>67</v>
      </c>
      <c r="AE20" s="62" t="s">
        <v>101</v>
      </c>
      <c r="AF20" s="56" t="s">
        <v>291</v>
      </c>
      <c r="AG20" s="56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x14ac:dyDescent="0.35">
      <c r="A21" s="52"/>
      <c r="B21" s="53"/>
      <c r="C21" s="6" t="s">
        <v>5</v>
      </c>
      <c r="D21" s="6">
        <v>9</v>
      </c>
      <c r="E21" s="6">
        <v>9</v>
      </c>
      <c r="F21" s="6">
        <v>7</v>
      </c>
      <c r="G21" s="6">
        <v>6</v>
      </c>
      <c r="H21" s="6">
        <v>7</v>
      </c>
      <c r="I21" s="6">
        <v>8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P21" s="52"/>
      <c r="Q21" s="53"/>
      <c r="R21" s="4" t="s">
        <v>177</v>
      </c>
      <c r="S21" s="2">
        <v>25</v>
      </c>
      <c r="T21" s="2">
        <v>20</v>
      </c>
      <c r="U21" s="2">
        <v>20</v>
      </c>
      <c r="V21" s="2">
        <v>23</v>
      </c>
      <c r="W21" s="2">
        <v>32</v>
      </c>
      <c r="X21" s="2">
        <v>41</v>
      </c>
      <c r="Y21" s="2">
        <v>51</v>
      </c>
      <c r="Z21" s="2">
        <v>68</v>
      </c>
      <c r="AA21" s="2">
        <v>60</v>
      </c>
      <c r="AB21" s="2">
        <v>62</v>
      </c>
      <c r="AC21" s="2">
        <v>73</v>
      </c>
      <c r="AE21" s="63"/>
      <c r="AF21" s="53" t="s">
        <v>11</v>
      </c>
      <c r="AG21" s="4" t="s">
        <v>286</v>
      </c>
      <c r="AH21" s="36" t="s">
        <v>152</v>
      </c>
      <c r="AI21" s="36" t="s">
        <v>152</v>
      </c>
      <c r="AJ21" s="36" t="s">
        <v>152</v>
      </c>
      <c r="AK21" s="36" t="s">
        <v>152</v>
      </c>
      <c r="AL21" s="36" t="s">
        <v>152</v>
      </c>
      <c r="AM21" s="36" t="s">
        <v>152</v>
      </c>
      <c r="AN21" s="36" t="s">
        <v>152</v>
      </c>
      <c r="AO21" s="36" t="s">
        <v>152</v>
      </c>
      <c r="AP21" s="36">
        <v>3.6999999999999998E-2</v>
      </c>
      <c r="AQ21" s="36"/>
      <c r="AR21" s="36"/>
    </row>
    <row r="22" spans="1:44" x14ac:dyDescent="0.35">
      <c r="A22" s="52"/>
      <c r="B22" s="53"/>
      <c r="C22" s="6" t="s">
        <v>48</v>
      </c>
      <c r="D22" s="6">
        <v>6</v>
      </c>
      <c r="E22" s="6">
        <v>6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P22" s="52"/>
      <c r="Q22" s="53"/>
      <c r="R22" s="4" t="s">
        <v>178</v>
      </c>
      <c r="S22" s="2">
        <v>43</v>
      </c>
      <c r="T22" s="2">
        <v>47</v>
      </c>
      <c r="U22" s="2">
        <v>30</v>
      </c>
      <c r="V22" s="2">
        <v>16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E22" s="63"/>
      <c r="AF22" s="53"/>
      <c r="AG22" s="4" t="s">
        <v>287</v>
      </c>
      <c r="AH22" s="36"/>
      <c r="AI22" s="36"/>
      <c r="AJ22" s="36"/>
      <c r="AK22" s="36">
        <v>0.125</v>
      </c>
      <c r="AL22" s="36"/>
      <c r="AM22" s="36">
        <v>4.3499999999999997E-2</v>
      </c>
      <c r="AN22" s="36">
        <v>3.85E-2</v>
      </c>
      <c r="AO22" s="36">
        <v>3.6999999999999998E-2</v>
      </c>
      <c r="AP22" s="36" t="s">
        <v>152</v>
      </c>
      <c r="AQ22" s="36" t="s">
        <v>152</v>
      </c>
      <c r="AR22" s="36" t="s">
        <v>152</v>
      </c>
    </row>
    <row r="23" spans="1:44" x14ac:dyDescent="0.35">
      <c r="A23" s="52" t="s">
        <v>102</v>
      </c>
      <c r="B23" s="56" t="s">
        <v>16</v>
      </c>
      <c r="C23" s="5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P23" s="52"/>
      <c r="Q23" s="53" t="s">
        <v>12</v>
      </c>
      <c r="R23" s="4" t="s">
        <v>179</v>
      </c>
      <c r="S23" s="2">
        <f>SUM(S24:S25)</f>
        <v>74</v>
      </c>
      <c r="T23" s="2">
        <f t="shared" ref="T23:AC23" si="8">SUM(T24:T25)</f>
        <v>80</v>
      </c>
      <c r="U23" s="2">
        <f t="shared" si="8"/>
        <v>122</v>
      </c>
      <c r="V23" s="2">
        <f t="shared" si="8"/>
        <v>104</v>
      </c>
      <c r="W23" s="2">
        <f t="shared" si="8"/>
        <v>98</v>
      </c>
      <c r="X23" s="2">
        <f t="shared" si="8"/>
        <v>112</v>
      </c>
      <c r="Y23" s="2">
        <f t="shared" si="8"/>
        <v>132</v>
      </c>
      <c r="Z23" s="2">
        <f t="shared" si="8"/>
        <v>150</v>
      </c>
      <c r="AA23" s="2">
        <f t="shared" si="8"/>
        <v>133</v>
      </c>
      <c r="AB23" s="2">
        <f t="shared" si="8"/>
        <v>140</v>
      </c>
      <c r="AC23" s="2">
        <f t="shared" si="8"/>
        <v>173</v>
      </c>
      <c r="AE23" s="63"/>
      <c r="AF23" s="9" t="s">
        <v>288</v>
      </c>
      <c r="AG23" s="4" t="s">
        <v>279</v>
      </c>
      <c r="AH23" s="36">
        <v>4.1700000000000001E-2</v>
      </c>
      <c r="AI23" s="36">
        <v>0.04</v>
      </c>
      <c r="AJ23" s="36">
        <v>3.4500000000000003E-2</v>
      </c>
      <c r="AK23" s="36">
        <v>6.25E-2</v>
      </c>
      <c r="AL23" s="36">
        <v>7.6899999999999996E-2</v>
      </c>
      <c r="AM23" s="36">
        <v>6.4500000000000002E-2</v>
      </c>
      <c r="AN23" s="36">
        <v>3.1600000000000003E-2</v>
      </c>
      <c r="AO23" s="36">
        <v>8.8200000000000001E-2</v>
      </c>
      <c r="AP23" s="36"/>
      <c r="AQ23" s="36"/>
      <c r="AR23" s="36">
        <v>2.0799999999999999E-2</v>
      </c>
    </row>
    <row r="24" spans="1:44" x14ac:dyDescent="0.35">
      <c r="A24" s="52"/>
      <c r="B24" s="2"/>
      <c r="C24" s="8" t="s">
        <v>17</v>
      </c>
      <c r="D24" s="24">
        <v>0.1216</v>
      </c>
      <c r="E24" s="24">
        <v>0.1157</v>
      </c>
      <c r="F24" s="24">
        <v>0.1842</v>
      </c>
      <c r="G24" s="24">
        <v>0.1036</v>
      </c>
      <c r="H24" s="24">
        <v>0.1164</v>
      </c>
      <c r="I24" s="24">
        <v>0.13750000000000001</v>
      </c>
      <c r="J24" s="24">
        <v>0.1178</v>
      </c>
      <c r="K24" s="24">
        <v>0.1</v>
      </c>
      <c r="L24" s="24">
        <v>9.01E-2</v>
      </c>
      <c r="M24" s="24">
        <v>5.2600000000000001E-2</v>
      </c>
      <c r="N24" s="24">
        <v>0.1081</v>
      </c>
      <c r="P24" s="52"/>
      <c r="Q24" s="53"/>
      <c r="R24" s="6" t="s">
        <v>3</v>
      </c>
      <c r="S24" s="2">
        <v>33</v>
      </c>
      <c r="T24" s="2">
        <v>47</v>
      </c>
      <c r="U24" s="2">
        <v>71</v>
      </c>
      <c r="V24" s="2">
        <v>60</v>
      </c>
      <c r="W24" s="2">
        <v>44</v>
      </c>
      <c r="X24" s="2">
        <v>60</v>
      </c>
      <c r="Y24" s="2">
        <v>68</v>
      </c>
      <c r="Z24" s="2">
        <v>74</v>
      </c>
      <c r="AA24" s="2">
        <v>75</v>
      </c>
      <c r="AB24" s="2">
        <v>63</v>
      </c>
      <c r="AC24" s="2">
        <v>65</v>
      </c>
      <c r="AE24" s="63"/>
      <c r="AF24" s="9" t="s">
        <v>12</v>
      </c>
      <c r="AG24" s="4" t="s">
        <v>287</v>
      </c>
      <c r="AH24" s="36"/>
      <c r="AI24" s="36"/>
      <c r="AJ24" s="36"/>
      <c r="AK24" s="36"/>
      <c r="AL24" s="36"/>
      <c r="AM24" s="36"/>
      <c r="AN24" s="36" t="s">
        <v>152</v>
      </c>
      <c r="AO24" s="36" t="s">
        <v>152</v>
      </c>
      <c r="AP24" s="36" t="s">
        <v>152</v>
      </c>
      <c r="AQ24" s="36" t="s">
        <v>152</v>
      </c>
      <c r="AR24" s="36" t="s">
        <v>152</v>
      </c>
    </row>
    <row r="25" spans="1:44" x14ac:dyDescent="0.35">
      <c r="A25" s="52"/>
      <c r="B25" s="2"/>
      <c r="C25" s="8" t="s">
        <v>18</v>
      </c>
      <c r="D25" s="24">
        <v>0.1003</v>
      </c>
      <c r="E25" s="24">
        <v>0.1003</v>
      </c>
      <c r="F25" s="24">
        <v>5.79E-2</v>
      </c>
      <c r="G25" s="24">
        <v>9.8400000000000001E-2</v>
      </c>
      <c r="H25" s="24">
        <v>5.6599999999999998E-2</v>
      </c>
      <c r="I25" s="24">
        <v>7.1900000000000006E-2</v>
      </c>
      <c r="J25" s="24">
        <v>7.1199999999999999E-2</v>
      </c>
      <c r="K25" s="24">
        <v>4.1300000000000003E-2</v>
      </c>
      <c r="L25" s="24">
        <v>5.9200000000000003E-2</v>
      </c>
      <c r="M25" s="24">
        <v>4.99E-2</v>
      </c>
      <c r="N25" s="24">
        <v>3.9300000000000002E-2</v>
      </c>
      <c r="P25" s="52"/>
      <c r="Q25" s="53"/>
      <c r="R25" s="6" t="s">
        <v>5</v>
      </c>
      <c r="S25" s="2">
        <v>41</v>
      </c>
      <c r="T25" s="2">
        <v>33</v>
      </c>
      <c r="U25" s="2">
        <v>51</v>
      </c>
      <c r="V25" s="2">
        <v>44</v>
      </c>
      <c r="W25" s="2">
        <v>54</v>
      </c>
      <c r="X25" s="2">
        <v>52</v>
      </c>
      <c r="Y25" s="2">
        <v>64</v>
      </c>
      <c r="Z25" s="2">
        <v>76</v>
      </c>
      <c r="AA25" s="2">
        <v>58</v>
      </c>
      <c r="AB25" s="2">
        <v>77</v>
      </c>
      <c r="AC25" s="2">
        <v>108</v>
      </c>
      <c r="AE25" s="63"/>
      <c r="AF25" s="53" t="s">
        <v>15</v>
      </c>
      <c r="AG25" s="6" t="s">
        <v>289</v>
      </c>
      <c r="AH25" s="36"/>
      <c r="AI25" s="36"/>
      <c r="AJ25" s="36"/>
      <c r="AK25" s="36">
        <v>0.1429</v>
      </c>
      <c r="AL25" s="36">
        <v>6.25E-2</v>
      </c>
      <c r="AM25" s="36">
        <v>0.1875</v>
      </c>
      <c r="AN25" s="36"/>
      <c r="AO25" s="36">
        <v>5.8799999999999998E-2</v>
      </c>
      <c r="AP25" s="36"/>
      <c r="AQ25" s="36"/>
      <c r="AR25" s="36"/>
    </row>
    <row r="26" spans="1:44" x14ac:dyDescent="0.35">
      <c r="A26" s="52"/>
      <c r="B26" s="2"/>
      <c r="C26" s="8" t="s">
        <v>19</v>
      </c>
      <c r="D26" s="24">
        <v>9.1000000000000004E-3</v>
      </c>
      <c r="E26" s="24">
        <v>5.1000000000000004E-3</v>
      </c>
      <c r="F26" s="24">
        <v>0</v>
      </c>
      <c r="G26" s="24">
        <v>5.1999999999999998E-3</v>
      </c>
      <c r="H26" s="24">
        <v>1.26E-2</v>
      </c>
      <c r="I26" s="24">
        <v>3.0999999999999999E-3</v>
      </c>
      <c r="J26" s="24">
        <v>0</v>
      </c>
      <c r="K26" s="24">
        <v>1.72E-2</v>
      </c>
      <c r="L26" s="24">
        <v>5.5999999999999999E-3</v>
      </c>
      <c r="M26" s="24">
        <v>5.4999999999999997E-3</v>
      </c>
      <c r="N26" s="24">
        <v>2.5000000000000001E-3</v>
      </c>
      <c r="P26" s="52"/>
      <c r="Q26" s="53"/>
      <c r="R26" s="4" t="s">
        <v>168</v>
      </c>
      <c r="S26" s="2">
        <v>32</v>
      </c>
      <c r="T26" s="2">
        <v>34</v>
      </c>
      <c r="U26" s="2">
        <v>30</v>
      </c>
      <c r="V26" s="2">
        <v>33</v>
      </c>
      <c r="W26" s="2">
        <v>41</v>
      </c>
      <c r="X26" s="2">
        <v>46</v>
      </c>
      <c r="Y26" s="2">
        <v>53</v>
      </c>
      <c r="Z26" s="2">
        <v>58</v>
      </c>
      <c r="AA26" s="2">
        <v>57</v>
      </c>
      <c r="AB26" s="2">
        <v>48</v>
      </c>
      <c r="AC26" s="2">
        <v>46</v>
      </c>
      <c r="AE26" s="63"/>
      <c r="AF26" s="53"/>
      <c r="AG26" s="6" t="s">
        <v>3</v>
      </c>
      <c r="AH26" s="36"/>
      <c r="AI26" s="36"/>
      <c r="AJ26" s="36"/>
      <c r="AK26" s="36">
        <v>0.125</v>
      </c>
      <c r="AL26" s="36">
        <v>0.1429</v>
      </c>
      <c r="AM26" s="36"/>
      <c r="AN26" s="36"/>
      <c r="AO26" s="36"/>
      <c r="AP26" s="36"/>
      <c r="AQ26" s="36"/>
      <c r="AR26" s="36"/>
    </row>
    <row r="27" spans="1:44" x14ac:dyDescent="0.35">
      <c r="A27" s="52"/>
      <c r="B27" s="2"/>
      <c r="C27" s="8" t="s">
        <v>154</v>
      </c>
      <c r="D27" s="24">
        <v>2.4299999999999999E-2</v>
      </c>
      <c r="E27" s="24">
        <v>3.3399999999999999E-2</v>
      </c>
      <c r="F27" s="24">
        <v>1.32E-2</v>
      </c>
      <c r="G27" s="24">
        <v>5.1999999999999998E-3</v>
      </c>
      <c r="H27" s="24">
        <v>6.3E-3</v>
      </c>
      <c r="I27" s="24">
        <v>3.0999999999999999E-3</v>
      </c>
      <c r="J27" s="24">
        <v>2.7000000000000001E-3</v>
      </c>
      <c r="K27" s="24">
        <v>6.8999999999999999E-3</v>
      </c>
      <c r="L27" s="24">
        <v>2.8E-3</v>
      </c>
      <c r="M27" s="24">
        <v>1.66E-2</v>
      </c>
      <c r="N27" s="24">
        <v>2.5000000000000001E-3</v>
      </c>
      <c r="P27" s="52"/>
      <c r="Q27" s="53"/>
      <c r="R27" s="4" t="s">
        <v>169</v>
      </c>
      <c r="S27" s="2">
        <v>25</v>
      </c>
      <c r="T27" s="2">
        <v>28</v>
      </c>
      <c r="U27" s="2">
        <v>32</v>
      </c>
      <c r="V27" s="2">
        <v>33</v>
      </c>
      <c r="W27" s="2">
        <v>34</v>
      </c>
      <c r="X27" s="2">
        <v>29</v>
      </c>
      <c r="Y27" s="2">
        <v>34</v>
      </c>
      <c r="Z27" s="2">
        <v>35</v>
      </c>
      <c r="AA27" s="2">
        <v>13</v>
      </c>
      <c r="AB27" s="2">
        <v>0</v>
      </c>
      <c r="AC27" s="2">
        <v>0</v>
      </c>
      <c r="AE27" s="63"/>
      <c r="AF27" s="53"/>
      <c r="AG27" s="6" t="s">
        <v>5</v>
      </c>
      <c r="AH27" s="36"/>
      <c r="AI27" s="36"/>
      <c r="AJ27" s="36"/>
      <c r="AK27" s="36">
        <v>0.16669999999999999</v>
      </c>
      <c r="AL27" s="36"/>
      <c r="AM27" s="36">
        <v>0.3</v>
      </c>
      <c r="AN27" s="36"/>
      <c r="AO27" s="36">
        <v>9.0899999999999995E-2</v>
      </c>
      <c r="AP27" s="36"/>
      <c r="AQ27" s="36"/>
      <c r="AR27" s="36"/>
    </row>
    <row r="28" spans="1:44" x14ac:dyDescent="0.35">
      <c r="A28" s="1" t="s">
        <v>103</v>
      </c>
      <c r="B28" s="56" t="s">
        <v>20</v>
      </c>
      <c r="C28" s="56"/>
      <c r="D28" s="24">
        <v>0.15329999999999999</v>
      </c>
      <c r="E28" s="24">
        <v>9.9199999999999997E-2</v>
      </c>
      <c r="F28" s="24">
        <v>0.1177</v>
      </c>
      <c r="G28" s="24">
        <v>0.1651</v>
      </c>
      <c r="H28" s="24">
        <v>0.1134</v>
      </c>
      <c r="I28" s="24">
        <v>0.16450000000000001</v>
      </c>
      <c r="J28" s="24">
        <v>0.2601</v>
      </c>
      <c r="K28" s="24">
        <v>8.9899999999999994E-2</v>
      </c>
      <c r="L28" s="24">
        <v>0.1047</v>
      </c>
      <c r="M28" s="24">
        <v>4.0300000000000002E-2</v>
      </c>
      <c r="N28" s="24">
        <v>0</v>
      </c>
      <c r="P28" s="52"/>
      <c r="Q28" s="53"/>
      <c r="R28" s="4" t="s">
        <v>170</v>
      </c>
      <c r="S28" s="2">
        <v>38</v>
      </c>
      <c r="T28" s="2">
        <v>38</v>
      </c>
      <c r="U28" s="2">
        <v>32</v>
      </c>
      <c r="V28" s="2">
        <v>26</v>
      </c>
      <c r="W28" s="2">
        <v>30</v>
      </c>
      <c r="X28" s="2">
        <v>40</v>
      </c>
      <c r="Y28" s="2">
        <v>48</v>
      </c>
      <c r="Z28" s="2">
        <v>45</v>
      </c>
      <c r="AA28" s="2">
        <v>41</v>
      </c>
      <c r="AB28" s="2">
        <v>36</v>
      </c>
      <c r="AC28" s="2">
        <v>55</v>
      </c>
      <c r="AE28" s="52" t="s">
        <v>106</v>
      </c>
      <c r="AF28" s="56" t="s">
        <v>24</v>
      </c>
      <c r="AG28" s="56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x14ac:dyDescent="0.35">
      <c r="A29" s="1" t="s">
        <v>104</v>
      </c>
      <c r="B29" s="56" t="s">
        <v>21</v>
      </c>
      <c r="C29" s="56"/>
      <c r="D29" s="24">
        <v>0.29680000000000001</v>
      </c>
      <c r="E29" s="24">
        <v>0.31890000000000002</v>
      </c>
      <c r="F29" s="24">
        <v>0.30120000000000002</v>
      </c>
      <c r="G29" s="24">
        <v>0.2823</v>
      </c>
      <c r="H29" s="24">
        <v>0.1986</v>
      </c>
      <c r="I29" s="24">
        <v>0.1108</v>
      </c>
      <c r="J29" s="24">
        <v>6.8900000000000003E-2</v>
      </c>
      <c r="K29" s="24">
        <v>2.01E-2</v>
      </c>
      <c r="L29" s="24">
        <v>1.9E-2</v>
      </c>
      <c r="M29" s="24">
        <v>1.8200000000000001E-2</v>
      </c>
      <c r="N29" s="24">
        <v>1.6199999999999999E-2</v>
      </c>
      <c r="P29" s="52"/>
      <c r="Q29" s="53"/>
      <c r="R29" s="4" t="s">
        <v>171</v>
      </c>
      <c r="S29" s="2">
        <v>4</v>
      </c>
      <c r="T29" s="2">
        <v>3</v>
      </c>
      <c r="U29" s="2">
        <v>10</v>
      </c>
      <c r="V29" s="2">
        <v>11</v>
      </c>
      <c r="W29" s="2">
        <v>6</v>
      </c>
      <c r="X29" s="2">
        <v>7</v>
      </c>
      <c r="Y29" s="2">
        <v>4</v>
      </c>
      <c r="Z29" s="2">
        <v>0</v>
      </c>
      <c r="AA29" s="2">
        <v>0</v>
      </c>
      <c r="AB29" s="2">
        <v>0</v>
      </c>
      <c r="AC29" s="2">
        <v>0</v>
      </c>
      <c r="AE29" s="53"/>
      <c r="AF29" s="53" t="s">
        <v>11</v>
      </c>
      <c r="AG29" s="4" t="s">
        <v>286</v>
      </c>
      <c r="AH29" s="2"/>
      <c r="AI29" s="2"/>
      <c r="AJ29" s="2"/>
      <c r="AK29" s="2"/>
      <c r="AL29" s="2"/>
      <c r="AM29" s="2"/>
      <c r="AN29" s="2"/>
      <c r="AO29" s="2"/>
      <c r="AP29" s="2">
        <v>1</v>
      </c>
      <c r="AQ29" s="2"/>
      <c r="AR29" s="2"/>
    </row>
    <row r="30" spans="1:44" ht="29.25" customHeight="1" x14ac:dyDescent="0.35">
      <c r="A30" s="7" t="s">
        <v>105</v>
      </c>
      <c r="B30" s="57" t="s">
        <v>22</v>
      </c>
      <c r="C30" s="56"/>
      <c r="D30" s="24">
        <v>0.29680000000000001</v>
      </c>
      <c r="E30" s="24">
        <v>0.31890000000000002</v>
      </c>
      <c r="F30" s="24">
        <v>0.30120000000000002</v>
      </c>
      <c r="G30" s="24">
        <v>0.2823</v>
      </c>
      <c r="H30" s="24">
        <v>0.1986</v>
      </c>
      <c r="I30" s="24">
        <v>0.1108</v>
      </c>
      <c r="J30" s="24">
        <v>6.8900000000000003E-2</v>
      </c>
      <c r="K30" s="24">
        <v>2.01E-2</v>
      </c>
      <c r="L30" s="24">
        <v>1.9E-2</v>
      </c>
      <c r="M30" s="24">
        <v>1.8200000000000001E-2</v>
      </c>
      <c r="N30" s="24">
        <v>1.6199999999999999E-2</v>
      </c>
      <c r="P30" s="52"/>
      <c r="Q30" s="53"/>
      <c r="R30" s="4" t="s">
        <v>172</v>
      </c>
      <c r="S30" s="2">
        <v>10</v>
      </c>
      <c r="T30" s="2">
        <v>12</v>
      </c>
      <c r="U30" s="2">
        <v>27</v>
      </c>
      <c r="V30" s="2">
        <v>27</v>
      </c>
      <c r="W30" s="2">
        <v>25</v>
      </c>
      <c r="X30" s="2">
        <v>28</v>
      </c>
      <c r="Y30" s="2">
        <v>43</v>
      </c>
      <c r="Z30" s="2">
        <v>46</v>
      </c>
      <c r="AA30" s="2">
        <v>40</v>
      </c>
      <c r="AB30" s="2">
        <v>29</v>
      </c>
      <c r="AC30" s="2">
        <v>39</v>
      </c>
      <c r="AE30" s="53"/>
      <c r="AF30" s="53"/>
      <c r="AG30" s="4" t="s">
        <v>287</v>
      </c>
      <c r="AH30" s="2"/>
      <c r="AI30" s="2"/>
      <c r="AJ30" s="2"/>
      <c r="AK30" s="2">
        <v>1</v>
      </c>
      <c r="AL30" s="2"/>
      <c r="AM30" s="2">
        <v>1</v>
      </c>
      <c r="AN30" s="2">
        <v>1</v>
      </c>
      <c r="AO30" s="2">
        <v>1</v>
      </c>
      <c r="AP30" s="2"/>
      <c r="AQ30" s="2"/>
      <c r="AR30" s="2"/>
    </row>
    <row r="31" spans="1:44" x14ac:dyDescent="0.35">
      <c r="A31" s="52" t="s">
        <v>101</v>
      </c>
      <c r="B31" s="56" t="s">
        <v>23</v>
      </c>
      <c r="C31" s="5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P31" s="52"/>
      <c r="Q31" s="53"/>
      <c r="R31" s="4" t="s">
        <v>173</v>
      </c>
      <c r="S31" s="2">
        <v>3</v>
      </c>
      <c r="T31" s="2">
        <v>5</v>
      </c>
      <c r="U31" s="2">
        <v>5</v>
      </c>
      <c r="V31" s="2">
        <v>4</v>
      </c>
      <c r="W31" s="2">
        <v>3</v>
      </c>
      <c r="X31" s="2">
        <v>8</v>
      </c>
      <c r="Y31" s="2">
        <v>12</v>
      </c>
      <c r="Z31" s="2">
        <v>13</v>
      </c>
      <c r="AA31" s="2">
        <v>15</v>
      </c>
      <c r="AB31" s="2">
        <v>15</v>
      </c>
      <c r="AC31" s="2">
        <v>25</v>
      </c>
      <c r="AE31" s="53"/>
      <c r="AF31" s="9" t="s">
        <v>288</v>
      </c>
      <c r="AG31" s="4" t="s">
        <v>279</v>
      </c>
      <c r="AH31" s="2">
        <v>1</v>
      </c>
      <c r="AI31" s="2">
        <v>1</v>
      </c>
      <c r="AJ31" s="2">
        <v>1</v>
      </c>
      <c r="AK31" s="2">
        <v>1.5</v>
      </c>
      <c r="AL31" s="2">
        <v>1</v>
      </c>
      <c r="AM31" s="2">
        <v>1</v>
      </c>
      <c r="AN31" s="2">
        <v>1</v>
      </c>
      <c r="AO31" s="2">
        <v>1</v>
      </c>
      <c r="AP31" s="2"/>
      <c r="AQ31" s="2"/>
      <c r="AR31" s="2">
        <v>1</v>
      </c>
    </row>
    <row r="32" spans="1:44" x14ac:dyDescent="0.35">
      <c r="A32" s="52"/>
      <c r="B32" s="53" t="s">
        <v>11</v>
      </c>
      <c r="C32" s="4" t="s">
        <v>4</v>
      </c>
      <c r="D32" s="25">
        <f>D33+D34</f>
        <v>4.5600000000000002E-2</v>
      </c>
      <c r="E32" s="25">
        <f t="shared" ref="E32" si="9">E33+E34</f>
        <v>2.7799999999999998E-2</v>
      </c>
      <c r="F32" s="25">
        <f t="shared" ref="F32" si="10">F33+F34</f>
        <v>5.2399999999999995E-2</v>
      </c>
      <c r="G32" s="25">
        <f t="shared" ref="G32" si="11">G33+G34</f>
        <v>6.2200000000000005E-2</v>
      </c>
      <c r="H32" s="25">
        <f t="shared" ref="H32" si="12">H33+H34</f>
        <v>2.7099999999999999E-2</v>
      </c>
      <c r="I32" s="25">
        <f t="shared" ref="I32" si="13">I33+I34</f>
        <v>0.02</v>
      </c>
      <c r="J32" s="25">
        <f t="shared" ref="J32" si="14">J33+J34</f>
        <v>4.8100000000000004E-2</v>
      </c>
      <c r="K32" s="25">
        <f t="shared" ref="K32" si="15">K33+K34</f>
        <v>9.9699999999999997E-2</v>
      </c>
      <c r="L32" s="25">
        <f t="shared" ref="L32" si="16">L33+L34</f>
        <v>5.4400000000000004E-2</v>
      </c>
      <c r="M32" s="25">
        <f t="shared" ref="M32" si="17">M33+M34</f>
        <v>0.17449999999999999</v>
      </c>
      <c r="N32" s="25">
        <f t="shared" ref="N32" si="18">N33+N34</f>
        <v>0.1371</v>
      </c>
      <c r="P32" s="52"/>
      <c r="Q32" s="53"/>
      <c r="R32" s="4" t="s">
        <v>174</v>
      </c>
      <c r="S32" s="2">
        <v>42</v>
      </c>
      <c r="T32" s="2">
        <v>55</v>
      </c>
      <c r="U32" s="2">
        <v>56</v>
      </c>
      <c r="V32" s="2">
        <v>56</v>
      </c>
      <c r="W32" s="2">
        <v>62</v>
      </c>
      <c r="X32" s="2">
        <v>65</v>
      </c>
      <c r="Y32" s="2">
        <v>88</v>
      </c>
      <c r="Z32" s="2">
        <v>103</v>
      </c>
      <c r="AA32" s="2">
        <v>86</v>
      </c>
      <c r="AB32" s="2">
        <v>70</v>
      </c>
      <c r="AC32" s="2">
        <v>90</v>
      </c>
      <c r="AE32" s="53"/>
      <c r="AF32" s="9" t="s">
        <v>12</v>
      </c>
      <c r="AG32" s="4" t="s">
        <v>287</v>
      </c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x14ac:dyDescent="0.35">
      <c r="A33" s="52"/>
      <c r="B33" s="53"/>
      <c r="C33" s="6" t="s">
        <v>3</v>
      </c>
      <c r="D33" s="24">
        <v>3.3000000000000002E-2</v>
      </c>
      <c r="E33" s="24">
        <v>2.7799999999999998E-2</v>
      </c>
      <c r="F33" s="24">
        <v>3.7199999999999997E-2</v>
      </c>
      <c r="G33" s="24">
        <v>4.0800000000000003E-2</v>
      </c>
      <c r="H33" s="24">
        <v>1.03E-2</v>
      </c>
      <c r="I33" s="24">
        <v>0.02</v>
      </c>
      <c r="J33" s="24">
        <v>1.78E-2</v>
      </c>
      <c r="K33" s="24">
        <v>3.3799999999999997E-2</v>
      </c>
      <c r="L33" s="24">
        <v>3.6400000000000002E-2</v>
      </c>
      <c r="M33" s="24">
        <v>5.6099999999999997E-2</v>
      </c>
      <c r="N33" s="24">
        <v>6.1400000000000003E-2</v>
      </c>
      <c r="P33" s="52"/>
      <c r="Q33" s="53"/>
      <c r="R33" s="4" t="s">
        <v>175</v>
      </c>
      <c r="S33" s="2">
        <v>16</v>
      </c>
      <c r="T33" s="2">
        <v>13</v>
      </c>
      <c r="U33" s="2">
        <v>22</v>
      </c>
      <c r="V33" s="2">
        <v>19</v>
      </c>
      <c r="W33" s="2">
        <v>20</v>
      </c>
      <c r="X33" s="2">
        <v>26</v>
      </c>
      <c r="Y33" s="2">
        <v>29</v>
      </c>
      <c r="Z33" s="2">
        <v>21</v>
      </c>
      <c r="AA33" s="2">
        <v>19</v>
      </c>
      <c r="AB33" s="2">
        <v>13</v>
      </c>
      <c r="AC33" s="2">
        <v>16</v>
      </c>
      <c r="AE33" s="53"/>
      <c r="AF33" s="53" t="s">
        <v>15</v>
      </c>
      <c r="AG33" s="6" t="s">
        <v>289</v>
      </c>
      <c r="AH33" s="2"/>
      <c r="AI33" s="2"/>
      <c r="AJ33" s="2"/>
      <c r="AK33" s="2">
        <v>1</v>
      </c>
      <c r="AL33" s="2">
        <v>1</v>
      </c>
      <c r="AM33" s="2">
        <v>1</v>
      </c>
      <c r="AN33" s="2"/>
      <c r="AO33" s="2">
        <v>1</v>
      </c>
      <c r="AP33" s="2"/>
      <c r="AQ33" s="2"/>
      <c r="AR33" s="2"/>
    </row>
    <row r="34" spans="1:44" x14ac:dyDescent="0.35">
      <c r="A34" s="52"/>
      <c r="B34" s="53"/>
      <c r="C34" s="6" t="s">
        <v>5</v>
      </c>
      <c r="D34" s="24">
        <v>1.26E-2</v>
      </c>
      <c r="E34" s="24">
        <v>0</v>
      </c>
      <c r="F34" s="24">
        <v>1.52E-2</v>
      </c>
      <c r="G34" s="24">
        <v>2.1399999999999999E-2</v>
      </c>
      <c r="H34" s="24">
        <v>1.6799999999999999E-2</v>
      </c>
      <c r="I34" s="24">
        <v>0</v>
      </c>
      <c r="J34" s="24">
        <v>3.0300000000000001E-2</v>
      </c>
      <c r="K34" s="24">
        <v>6.59E-2</v>
      </c>
      <c r="L34" s="24">
        <v>1.7999999999999999E-2</v>
      </c>
      <c r="M34" s="24">
        <v>0.11840000000000001</v>
      </c>
      <c r="N34" s="24">
        <v>7.5700000000000003E-2</v>
      </c>
      <c r="P34" s="52"/>
      <c r="Q34" s="53"/>
      <c r="R34" s="4" t="s">
        <v>176</v>
      </c>
      <c r="S34" s="2">
        <v>11</v>
      </c>
      <c r="T34" s="2">
        <v>7</v>
      </c>
      <c r="U34" s="2">
        <v>7</v>
      </c>
      <c r="V34" s="2">
        <v>10</v>
      </c>
      <c r="W34" s="2">
        <v>15</v>
      </c>
      <c r="X34" s="2">
        <v>19</v>
      </c>
      <c r="Y34" s="2">
        <v>32</v>
      </c>
      <c r="Z34" s="2">
        <v>35</v>
      </c>
      <c r="AA34" s="2">
        <v>25</v>
      </c>
      <c r="AB34" s="2">
        <v>15</v>
      </c>
      <c r="AC34" s="2">
        <v>23</v>
      </c>
      <c r="AE34" s="53"/>
      <c r="AF34" s="53"/>
      <c r="AG34" s="6" t="s">
        <v>3</v>
      </c>
      <c r="AH34" s="2"/>
      <c r="AI34" s="2"/>
      <c r="AJ34" s="2"/>
      <c r="AK34" s="2">
        <v>1</v>
      </c>
      <c r="AL34" s="2">
        <v>1</v>
      </c>
      <c r="AM34" s="2">
        <v>1</v>
      </c>
      <c r="AN34" s="2"/>
      <c r="AO34" s="2">
        <v>1</v>
      </c>
      <c r="AP34" s="2"/>
      <c r="AQ34" s="2"/>
      <c r="AR34" s="2"/>
    </row>
    <row r="35" spans="1:44" x14ac:dyDescent="0.35">
      <c r="A35" s="52"/>
      <c r="B35" s="53"/>
      <c r="C35" s="4" t="s">
        <v>6</v>
      </c>
      <c r="D35" s="24">
        <v>4.4999999999999998E-2</v>
      </c>
      <c r="E35" s="24">
        <v>5.8799999999999998E-2</v>
      </c>
      <c r="F35" s="24">
        <v>2.0500000000000001E-2</v>
      </c>
      <c r="G35" s="24">
        <v>5.5999999999999999E-3</v>
      </c>
      <c r="H35" s="24">
        <v>6.4000000000000003E-3</v>
      </c>
      <c r="I35" s="24">
        <v>7.4000000000000003E-3</v>
      </c>
      <c r="J35" s="24">
        <v>8.3000000000000001E-3</v>
      </c>
      <c r="K35" s="24">
        <v>0</v>
      </c>
      <c r="L35" s="24">
        <v>0</v>
      </c>
      <c r="M35" s="24">
        <v>0</v>
      </c>
      <c r="N35" s="24">
        <v>0</v>
      </c>
      <c r="P35" s="52"/>
      <c r="Q35" s="53"/>
      <c r="R35" s="4" t="s">
        <v>177</v>
      </c>
      <c r="S35" s="2">
        <v>5</v>
      </c>
      <c r="T35" s="2">
        <v>8</v>
      </c>
      <c r="U35" s="2">
        <v>13</v>
      </c>
      <c r="V35" s="2">
        <v>17</v>
      </c>
      <c r="W35" s="2">
        <v>18</v>
      </c>
      <c r="X35" s="2">
        <v>19</v>
      </c>
      <c r="Y35" s="2">
        <v>24</v>
      </c>
      <c r="Z35" s="2">
        <v>15</v>
      </c>
      <c r="AA35" s="2">
        <v>34</v>
      </c>
      <c r="AB35" s="2">
        <v>22</v>
      </c>
      <c r="AC35" s="2">
        <v>6</v>
      </c>
      <c r="AE35" s="53"/>
      <c r="AF35" s="53"/>
      <c r="AG35" s="6" t="s">
        <v>5</v>
      </c>
      <c r="AH35" s="2"/>
      <c r="AI35" s="2"/>
      <c r="AJ35" s="2"/>
      <c r="AK35" s="2">
        <v>1</v>
      </c>
      <c r="AL35" s="2">
        <v>1</v>
      </c>
      <c r="AM35" s="2">
        <v>1</v>
      </c>
      <c r="AN35" s="2"/>
      <c r="AO35" s="2">
        <v>1</v>
      </c>
      <c r="AP35" s="2"/>
      <c r="AQ35" s="2"/>
      <c r="AR35" s="2"/>
    </row>
    <row r="36" spans="1:44" x14ac:dyDescent="0.35">
      <c r="A36" s="52"/>
      <c r="B36" s="53"/>
      <c r="C36" s="4" t="s">
        <v>9</v>
      </c>
      <c r="D36" s="24">
        <v>0</v>
      </c>
      <c r="E36" s="24">
        <v>0</v>
      </c>
      <c r="F36" s="6" t="s">
        <v>152</v>
      </c>
      <c r="G36" s="6" t="s">
        <v>152</v>
      </c>
      <c r="H36" s="6" t="s">
        <v>152</v>
      </c>
      <c r="I36" s="6" t="s">
        <v>152</v>
      </c>
      <c r="J36" s="6" t="s">
        <v>152</v>
      </c>
      <c r="K36" s="6" t="s">
        <v>152</v>
      </c>
      <c r="L36" s="6" t="s">
        <v>152</v>
      </c>
      <c r="M36" s="6" t="s">
        <v>152</v>
      </c>
      <c r="N36" s="6" t="s">
        <v>152</v>
      </c>
      <c r="P36" s="52"/>
      <c r="Q36" s="53" t="s">
        <v>15</v>
      </c>
      <c r="R36" s="4" t="s">
        <v>180</v>
      </c>
      <c r="S36" s="2">
        <f>S37+S38</f>
        <v>8</v>
      </c>
      <c r="T36" s="2">
        <f t="shared" ref="T36:AC36" si="19">T37+T38</f>
        <v>5</v>
      </c>
      <c r="U36" s="2">
        <f t="shared" si="19"/>
        <v>3</v>
      </c>
      <c r="V36" s="2">
        <f t="shared" si="19"/>
        <v>0</v>
      </c>
      <c r="W36" s="2">
        <f t="shared" si="19"/>
        <v>0</v>
      </c>
      <c r="X36" s="2">
        <f t="shared" si="19"/>
        <v>0</v>
      </c>
      <c r="Y36" s="2">
        <f t="shared" si="19"/>
        <v>0</v>
      </c>
      <c r="Z36" s="2">
        <f t="shared" si="19"/>
        <v>0</v>
      </c>
      <c r="AA36" s="2">
        <f t="shared" si="19"/>
        <v>0</v>
      </c>
      <c r="AB36" s="2">
        <f t="shared" si="19"/>
        <v>0</v>
      </c>
      <c r="AC36" s="2">
        <f t="shared" si="19"/>
        <v>0</v>
      </c>
      <c r="AE36" s="52" t="s">
        <v>107</v>
      </c>
      <c r="AF36" s="56" t="s">
        <v>26</v>
      </c>
      <c r="AG36" s="56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x14ac:dyDescent="0.35">
      <c r="A37" s="52"/>
      <c r="B37" s="53"/>
      <c r="C37" s="4" t="s">
        <v>14</v>
      </c>
      <c r="D37" s="24">
        <v>0</v>
      </c>
      <c r="E37" s="24">
        <v>0</v>
      </c>
      <c r="F37" s="24">
        <v>0</v>
      </c>
      <c r="G37" s="24">
        <v>0</v>
      </c>
      <c r="H37" s="6" t="s">
        <v>152</v>
      </c>
      <c r="I37" s="6" t="s">
        <v>152</v>
      </c>
      <c r="J37" s="6" t="s">
        <v>152</v>
      </c>
      <c r="K37" s="6" t="s">
        <v>152</v>
      </c>
      <c r="L37" s="6" t="s">
        <v>152</v>
      </c>
      <c r="M37" s="6" t="s">
        <v>152</v>
      </c>
      <c r="N37" s="6" t="s">
        <v>152</v>
      </c>
      <c r="P37" s="52"/>
      <c r="Q37" s="53"/>
      <c r="R37" s="6" t="s">
        <v>3</v>
      </c>
      <c r="S37" s="2">
        <v>5</v>
      </c>
      <c r="T37" s="2">
        <v>3</v>
      </c>
      <c r="U37" s="2">
        <v>2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E37" s="52"/>
      <c r="AF37" s="54" t="s">
        <v>25</v>
      </c>
      <c r="AG37" s="54"/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</row>
    <row r="38" spans="1:44" x14ac:dyDescent="0.35">
      <c r="A38" s="52"/>
      <c r="B38" s="53" t="s">
        <v>12</v>
      </c>
      <c r="C38" s="4" t="s">
        <v>10</v>
      </c>
      <c r="D38" s="25">
        <f>D39+D40</f>
        <v>3.6700000000000003E-2</v>
      </c>
      <c r="E38" s="25">
        <f t="shared" ref="E38" si="20">E39+E40</f>
        <v>2.5399999999999999E-2</v>
      </c>
      <c r="F38" s="25">
        <f t="shared" ref="F38" si="21">F39+F40</f>
        <v>2.1700000000000001E-2</v>
      </c>
      <c r="G38" s="25">
        <f t="shared" ref="G38" si="22">G39+G40</f>
        <v>7.4999999999999997E-3</v>
      </c>
      <c r="H38" s="25">
        <f t="shared" ref="H38" si="23">H39+H40</f>
        <v>3.5999999999999997E-2</v>
      </c>
      <c r="I38" s="25">
        <f t="shared" ref="I38" si="24">I39+I40</f>
        <v>1.6299999999999999E-2</v>
      </c>
      <c r="J38" s="25">
        <f t="shared" ref="J38" si="25">J39+J40</f>
        <v>1.0129999999999999</v>
      </c>
      <c r="K38" s="25">
        <f t="shared" ref="K38" si="26">K39+K40</f>
        <v>4.2599999999999999E-2</v>
      </c>
      <c r="L38" s="25">
        <f t="shared" ref="L38" si="27">L39+L40</f>
        <v>0</v>
      </c>
      <c r="M38" s="25">
        <f t="shared" ref="M38" si="28">M39+M40</f>
        <v>0</v>
      </c>
      <c r="N38" s="25">
        <f t="shared" ref="N38" si="29">N39+N40</f>
        <v>0</v>
      </c>
      <c r="P38" s="52"/>
      <c r="Q38" s="53"/>
      <c r="R38" s="6" t="s">
        <v>5</v>
      </c>
      <c r="S38" s="2">
        <v>3</v>
      </c>
      <c r="T38" s="2">
        <v>2</v>
      </c>
      <c r="U38" s="2">
        <v>1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E38" s="52" t="s">
        <v>108</v>
      </c>
      <c r="AF38" s="56" t="s">
        <v>27</v>
      </c>
      <c r="AG38" s="56"/>
      <c r="AH38" s="2"/>
      <c r="AI38" s="2">
        <v>1</v>
      </c>
      <c r="AJ38" s="2">
        <v>1</v>
      </c>
      <c r="AK38" s="2"/>
      <c r="AL38" s="2"/>
      <c r="AM38" s="2"/>
      <c r="AN38" s="2"/>
      <c r="AO38" s="2"/>
      <c r="AP38" s="2"/>
      <c r="AQ38" s="2"/>
      <c r="AR38" s="2"/>
    </row>
    <row r="39" spans="1:44" x14ac:dyDescent="0.35">
      <c r="A39" s="52"/>
      <c r="B39" s="53"/>
      <c r="C39" s="6" t="s">
        <v>3</v>
      </c>
      <c r="D39" s="24">
        <v>3.6700000000000003E-2</v>
      </c>
      <c r="E39" s="24">
        <v>2.5399999999999999E-2</v>
      </c>
      <c r="F39" s="24">
        <v>2.1700000000000001E-2</v>
      </c>
      <c r="G39" s="24">
        <v>7.4999999999999997E-3</v>
      </c>
      <c r="H39" s="24">
        <v>3.5999999999999997E-2</v>
      </c>
      <c r="I39" s="24">
        <v>1.6299999999999999E-2</v>
      </c>
      <c r="J39" s="24">
        <v>1.2999999999999999E-2</v>
      </c>
      <c r="K39" s="24">
        <v>0</v>
      </c>
      <c r="L39" s="24">
        <v>0</v>
      </c>
      <c r="M39" s="24">
        <v>0</v>
      </c>
      <c r="N39" s="6"/>
      <c r="P39" s="52"/>
      <c r="Q39" s="53"/>
      <c r="R39" s="4" t="s">
        <v>181</v>
      </c>
      <c r="S39" s="2">
        <f>SUM(S40:S41)</f>
        <v>0</v>
      </c>
      <c r="T39" s="2">
        <f t="shared" ref="T39:AC39" si="30">SUM(T40:T41)</f>
        <v>0</v>
      </c>
      <c r="U39" s="2">
        <f t="shared" si="30"/>
        <v>0</v>
      </c>
      <c r="V39" s="2">
        <f t="shared" si="30"/>
        <v>0</v>
      </c>
      <c r="W39" s="2">
        <f t="shared" si="30"/>
        <v>0</v>
      </c>
      <c r="X39" s="2">
        <f t="shared" si="30"/>
        <v>0</v>
      </c>
      <c r="Y39" s="2">
        <f t="shared" si="30"/>
        <v>0</v>
      </c>
      <c r="Z39" s="2">
        <f t="shared" si="30"/>
        <v>0</v>
      </c>
      <c r="AA39" s="2">
        <f t="shared" si="30"/>
        <v>0</v>
      </c>
      <c r="AB39" s="2">
        <f t="shared" si="30"/>
        <v>0</v>
      </c>
      <c r="AC39" s="2">
        <f t="shared" si="30"/>
        <v>0</v>
      </c>
      <c r="AE39" s="52"/>
      <c r="AF39" s="54" t="s">
        <v>28</v>
      </c>
      <c r="AG39" s="54"/>
      <c r="AH39" s="2"/>
      <c r="AI39" s="2">
        <v>1</v>
      </c>
      <c r="AJ39" s="2">
        <v>1</v>
      </c>
      <c r="AK39" s="2"/>
      <c r="AL39" s="2"/>
      <c r="AM39" s="2"/>
      <c r="AN39" s="2"/>
      <c r="AO39" s="2"/>
      <c r="AP39" s="2"/>
      <c r="AQ39" s="2"/>
      <c r="AR39" s="2"/>
    </row>
    <row r="40" spans="1:44" x14ac:dyDescent="0.35">
      <c r="A40" s="52"/>
      <c r="B40" s="53"/>
      <c r="C40" s="6" t="s">
        <v>5</v>
      </c>
      <c r="D40" s="6"/>
      <c r="E40" s="6"/>
      <c r="F40" s="6"/>
      <c r="G40" s="6"/>
      <c r="H40" s="6"/>
      <c r="I40" s="6"/>
      <c r="J40" s="26">
        <v>1</v>
      </c>
      <c r="K40" s="24">
        <v>4.2599999999999999E-2</v>
      </c>
      <c r="L40" s="24">
        <v>0</v>
      </c>
      <c r="M40" s="24">
        <v>0</v>
      </c>
      <c r="N40" s="6"/>
      <c r="P40" s="52"/>
      <c r="Q40" s="53"/>
      <c r="R40" s="6" t="s">
        <v>3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E40" s="52"/>
      <c r="AF40" s="54" t="s">
        <v>29</v>
      </c>
      <c r="AG40" s="54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x14ac:dyDescent="0.35">
      <c r="A41" s="52"/>
      <c r="B41" s="53"/>
      <c r="C41" s="4" t="s">
        <v>6</v>
      </c>
      <c r="D41" s="24">
        <v>0</v>
      </c>
      <c r="E41" s="24">
        <v>0</v>
      </c>
      <c r="F41" s="6" t="s">
        <v>152</v>
      </c>
      <c r="G41" s="6" t="s">
        <v>152</v>
      </c>
      <c r="H41" s="6" t="s">
        <v>152</v>
      </c>
      <c r="I41" s="6" t="s">
        <v>152</v>
      </c>
      <c r="J41" s="6" t="s">
        <v>152</v>
      </c>
      <c r="K41" s="6" t="s">
        <v>152</v>
      </c>
      <c r="L41" s="6" t="s">
        <v>152</v>
      </c>
      <c r="M41" s="6" t="s">
        <v>152</v>
      </c>
      <c r="N41" s="6" t="s">
        <v>152</v>
      </c>
      <c r="P41" s="52"/>
      <c r="Q41" s="53"/>
      <c r="R41" s="6" t="s">
        <v>5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E41" s="52"/>
      <c r="AF41" s="61" t="s">
        <v>30</v>
      </c>
      <c r="AG41" s="61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x14ac:dyDescent="0.35">
      <c r="A42" s="52"/>
      <c r="B42" s="53"/>
      <c r="C42" s="4" t="s">
        <v>13</v>
      </c>
      <c r="D42" s="25">
        <f>D43+D44</f>
        <v>0</v>
      </c>
      <c r="E42" s="25">
        <f t="shared" ref="E42" si="31">E43+E44</f>
        <v>0</v>
      </c>
      <c r="F42" s="25">
        <f t="shared" ref="F42" si="32">F43+F44</f>
        <v>0</v>
      </c>
      <c r="G42" s="25">
        <f t="shared" ref="G42" si="33">G43+G44</f>
        <v>0</v>
      </c>
      <c r="H42" s="25">
        <f t="shared" ref="H42" si="34">H43+H44</f>
        <v>0.05</v>
      </c>
      <c r="I42" s="25">
        <f t="shared" ref="I42" si="35">I43+I44</f>
        <v>4.1700000000000001E-2</v>
      </c>
      <c r="J42" s="25">
        <f t="shared" ref="J42" si="36">J43+J44</f>
        <v>0</v>
      </c>
      <c r="K42" s="25">
        <f t="shared" ref="K42" si="37">K43+K44</f>
        <v>2.9399999999999999E-2</v>
      </c>
      <c r="L42" s="25">
        <f t="shared" ref="L42" si="38">L43+L44</f>
        <v>1</v>
      </c>
      <c r="M42" s="25">
        <f t="shared" ref="M42" si="39">M43+M44</f>
        <v>4.53E-2</v>
      </c>
      <c r="N42" s="25">
        <f t="shared" ref="N42" si="40">N43+N44</f>
        <v>4.7899999999999998E-2</v>
      </c>
      <c r="P42" s="52" t="s">
        <v>102</v>
      </c>
      <c r="Q42" s="56" t="s">
        <v>16</v>
      </c>
      <c r="R42" s="56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E42" s="52" t="s">
        <v>109</v>
      </c>
      <c r="AF42" s="56" t="s">
        <v>31</v>
      </c>
      <c r="AG42" s="56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x14ac:dyDescent="0.35">
      <c r="A43" s="52"/>
      <c r="B43" s="53"/>
      <c r="C43" s="6" t="s">
        <v>3</v>
      </c>
      <c r="D43" s="6"/>
      <c r="E43" s="6"/>
      <c r="F43" s="6"/>
      <c r="G43" s="6"/>
      <c r="H43" s="6"/>
      <c r="I43" s="6"/>
      <c r="J43" s="6"/>
      <c r="K43" s="6"/>
      <c r="L43" s="26">
        <v>1</v>
      </c>
      <c r="M43" s="24">
        <v>1.14E-2</v>
      </c>
      <c r="N43" s="24">
        <v>2.3099999999999999E-2</v>
      </c>
      <c r="P43" s="52"/>
      <c r="Q43" s="2"/>
      <c r="R43" s="8" t="s">
        <v>17</v>
      </c>
      <c r="S43" s="13" t="s">
        <v>182</v>
      </c>
      <c r="T43" s="13" t="s">
        <v>183</v>
      </c>
      <c r="U43" s="13" t="s">
        <v>184</v>
      </c>
      <c r="V43" s="13" t="s">
        <v>185</v>
      </c>
      <c r="W43" s="13" t="s">
        <v>186</v>
      </c>
      <c r="X43" s="13" t="s">
        <v>187</v>
      </c>
      <c r="Y43" s="13" t="s">
        <v>188</v>
      </c>
      <c r="Z43" s="13" t="s">
        <v>189</v>
      </c>
      <c r="AA43" s="13" t="s">
        <v>190</v>
      </c>
      <c r="AB43" s="13" t="s">
        <v>191</v>
      </c>
      <c r="AC43" s="13" t="s">
        <v>192</v>
      </c>
      <c r="AE43" s="64"/>
      <c r="AF43" s="53" t="s">
        <v>11</v>
      </c>
      <c r="AG43" s="4" t="s">
        <v>286</v>
      </c>
      <c r="AH43" s="2"/>
      <c r="AI43" s="2"/>
      <c r="AJ43" s="2"/>
      <c r="AK43" s="2"/>
      <c r="AL43" s="2"/>
      <c r="AM43" s="2"/>
      <c r="AN43" s="2"/>
      <c r="AO43" s="2"/>
      <c r="AP43" s="2">
        <v>12</v>
      </c>
      <c r="AQ43" s="2">
        <v>4</v>
      </c>
      <c r="AR43" s="2"/>
    </row>
    <row r="44" spans="1:44" x14ac:dyDescent="0.35">
      <c r="A44" s="52"/>
      <c r="B44" s="53"/>
      <c r="C44" s="6" t="s">
        <v>5</v>
      </c>
      <c r="D44" s="6"/>
      <c r="E44" s="6"/>
      <c r="F44" s="6"/>
      <c r="G44" s="6"/>
      <c r="H44" s="24">
        <v>0.05</v>
      </c>
      <c r="I44" s="24">
        <v>4.1700000000000001E-2</v>
      </c>
      <c r="J44" s="24">
        <v>0</v>
      </c>
      <c r="K44" s="24">
        <v>2.9399999999999999E-2</v>
      </c>
      <c r="L44" s="6"/>
      <c r="M44" s="24">
        <v>3.39E-2</v>
      </c>
      <c r="N44" s="24">
        <v>2.4799999999999999E-2</v>
      </c>
      <c r="P44" s="52"/>
      <c r="Q44" s="2"/>
      <c r="R44" s="8" t="s">
        <v>18</v>
      </c>
      <c r="S44" s="13" t="s">
        <v>193</v>
      </c>
      <c r="T44" s="13" t="s">
        <v>194</v>
      </c>
      <c r="U44" s="13" t="s">
        <v>195</v>
      </c>
      <c r="V44" s="13" t="s">
        <v>196</v>
      </c>
      <c r="W44" s="13" t="s">
        <v>197</v>
      </c>
      <c r="X44" s="13" t="s">
        <v>198</v>
      </c>
      <c r="Y44" s="13" t="s">
        <v>199</v>
      </c>
      <c r="Z44" s="13" t="s">
        <v>197</v>
      </c>
      <c r="AA44" s="13" t="s">
        <v>200</v>
      </c>
      <c r="AB44" s="13" t="s">
        <v>201</v>
      </c>
      <c r="AC44" s="13" t="s">
        <v>202</v>
      </c>
      <c r="AE44" s="64"/>
      <c r="AF44" s="53"/>
      <c r="AG44" s="4" t="s">
        <v>287</v>
      </c>
      <c r="AH44" s="2">
        <v>6</v>
      </c>
      <c r="AI44" s="2">
        <v>2</v>
      </c>
      <c r="AJ44" s="2">
        <v>4</v>
      </c>
      <c r="AK44" s="2">
        <v>4</v>
      </c>
      <c r="AL44" s="2">
        <v>4</v>
      </c>
      <c r="AM44" s="2">
        <v>9</v>
      </c>
      <c r="AN44" s="2">
        <v>4</v>
      </c>
      <c r="AO44" s="2">
        <v>8</v>
      </c>
      <c r="AP44" s="2"/>
      <c r="AQ44" s="2"/>
      <c r="AR44" s="2"/>
    </row>
    <row r="45" spans="1:44" x14ac:dyDescent="0.35">
      <c r="A45" s="52"/>
      <c r="B45" s="53" t="s">
        <v>15</v>
      </c>
      <c r="C45" s="6" t="s">
        <v>10</v>
      </c>
      <c r="D45" s="6">
        <f>D46+D47</f>
        <v>0</v>
      </c>
      <c r="E45" s="6">
        <f t="shared" ref="E45" si="41">E46+E47</f>
        <v>0</v>
      </c>
      <c r="F45" s="6">
        <f t="shared" ref="F45" si="42">F46+F47</f>
        <v>0</v>
      </c>
      <c r="G45" s="6">
        <f t="shared" ref="G45" si="43">G46+G47</f>
        <v>0</v>
      </c>
      <c r="H45" s="6">
        <f t="shared" ref="H45" si="44">H46+H47</f>
        <v>0</v>
      </c>
      <c r="I45" s="6">
        <f t="shared" ref="I45" si="45">I46+I47</f>
        <v>0</v>
      </c>
      <c r="J45" s="6">
        <f t="shared" ref="J45" si="46">J46+J47</f>
        <v>0</v>
      </c>
      <c r="K45" s="6">
        <f t="shared" ref="K45" si="47">K46+K47</f>
        <v>0</v>
      </c>
      <c r="L45" s="6">
        <f t="shared" ref="L45" si="48">L46+L47</f>
        <v>0</v>
      </c>
      <c r="M45" s="6">
        <f t="shared" ref="M45" si="49">M46+M47</f>
        <v>0</v>
      </c>
      <c r="N45" s="6">
        <f t="shared" ref="N45" si="50">N46+N47</f>
        <v>0</v>
      </c>
      <c r="P45" s="52"/>
      <c r="Q45" s="2"/>
      <c r="R45" s="8" t="s">
        <v>19</v>
      </c>
      <c r="S45" s="13" t="s">
        <v>203</v>
      </c>
      <c r="T45" s="13" t="s">
        <v>204</v>
      </c>
      <c r="U45" s="13" t="s">
        <v>205</v>
      </c>
      <c r="V45" s="13" t="s">
        <v>206</v>
      </c>
      <c r="W45" s="13" t="s">
        <v>207</v>
      </c>
      <c r="X45" s="13" t="s">
        <v>208</v>
      </c>
      <c r="Y45" s="13" t="s">
        <v>209</v>
      </c>
      <c r="Z45" s="13" t="s">
        <v>210</v>
      </c>
      <c r="AA45" s="13" t="s">
        <v>211</v>
      </c>
      <c r="AB45" s="13" t="s">
        <v>209</v>
      </c>
      <c r="AC45" s="13" t="s">
        <v>212</v>
      </c>
      <c r="AE45" s="64"/>
      <c r="AF45" s="9" t="s">
        <v>288</v>
      </c>
      <c r="AG45" s="4" t="s">
        <v>279</v>
      </c>
      <c r="AH45" s="2">
        <v>2</v>
      </c>
      <c r="AI45" s="2">
        <v>4</v>
      </c>
      <c r="AJ45" s="2">
        <v>7</v>
      </c>
      <c r="AK45" s="2">
        <v>1</v>
      </c>
      <c r="AL45" s="2">
        <v>2</v>
      </c>
      <c r="AM45" s="2">
        <v>5</v>
      </c>
      <c r="AN45" s="2">
        <v>7</v>
      </c>
      <c r="AO45" s="2">
        <v>14</v>
      </c>
      <c r="AP45" s="2">
        <v>5</v>
      </c>
      <c r="AQ45" s="2">
        <v>8</v>
      </c>
      <c r="AR45" s="2">
        <v>8</v>
      </c>
    </row>
    <row r="46" spans="1:44" x14ac:dyDescent="0.35">
      <c r="A46" s="52"/>
      <c r="B46" s="53"/>
      <c r="C46" s="6" t="s">
        <v>3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6"/>
      <c r="K46" s="6"/>
      <c r="L46" s="6"/>
      <c r="M46" s="6"/>
      <c r="N46" s="6"/>
      <c r="P46" s="1" t="s">
        <v>103</v>
      </c>
      <c r="Q46" s="56" t="s">
        <v>20</v>
      </c>
      <c r="R46" s="56"/>
      <c r="S46" s="13" t="s">
        <v>213</v>
      </c>
      <c r="T46" s="13" t="s">
        <v>214</v>
      </c>
      <c r="U46" s="13" t="s">
        <v>215</v>
      </c>
      <c r="V46" s="13" t="s">
        <v>216</v>
      </c>
      <c r="W46" s="13" t="s">
        <v>217</v>
      </c>
      <c r="X46" s="13" t="s">
        <v>218</v>
      </c>
      <c r="Y46" s="13" t="s">
        <v>219</v>
      </c>
      <c r="Z46" s="13" t="s">
        <v>220</v>
      </c>
      <c r="AA46" s="13" t="s">
        <v>221</v>
      </c>
      <c r="AB46" s="13" t="s">
        <v>222</v>
      </c>
      <c r="AC46" s="13" t="s">
        <v>223</v>
      </c>
      <c r="AE46" s="64"/>
      <c r="AF46" s="9" t="s">
        <v>12</v>
      </c>
      <c r="AG46" s="4" t="s">
        <v>287</v>
      </c>
      <c r="AH46" s="2">
        <v>2</v>
      </c>
      <c r="AI46" s="2">
        <v>4</v>
      </c>
      <c r="AJ46" s="2">
        <v>4</v>
      </c>
      <c r="AK46" s="2">
        <v>5</v>
      </c>
      <c r="AL46" s="2">
        <v>12</v>
      </c>
      <c r="AM46" s="2"/>
      <c r="AN46" s="2"/>
      <c r="AO46" s="2"/>
      <c r="AP46" s="2"/>
      <c r="AQ46" s="2"/>
      <c r="AR46" s="2"/>
    </row>
    <row r="47" spans="1:44" x14ac:dyDescent="0.35">
      <c r="A47" s="52"/>
      <c r="B47" s="53"/>
      <c r="C47" s="6" t="s">
        <v>5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6"/>
      <c r="K47" s="6"/>
      <c r="L47" s="6"/>
      <c r="M47" s="6"/>
      <c r="N47" s="6"/>
      <c r="P47" s="1" t="s">
        <v>104</v>
      </c>
      <c r="Q47" s="56" t="s">
        <v>21</v>
      </c>
      <c r="R47" s="56"/>
      <c r="S47" s="13" t="s">
        <v>224</v>
      </c>
      <c r="T47" s="13" t="s">
        <v>225</v>
      </c>
      <c r="U47" s="13" t="s">
        <v>226</v>
      </c>
      <c r="V47" s="13" t="s">
        <v>227</v>
      </c>
      <c r="W47" s="13" t="s">
        <v>228</v>
      </c>
      <c r="X47" s="13" t="s">
        <v>229</v>
      </c>
      <c r="Y47" s="13" t="s">
        <v>230</v>
      </c>
      <c r="Z47" s="13" t="s">
        <v>208</v>
      </c>
      <c r="AA47" s="13" t="s">
        <v>231</v>
      </c>
      <c r="AB47" s="13" t="s">
        <v>232</v>
      </c>
      <c r="AC47" s="13" t="s">
        <v>233</v>
      </c>
      <c r="AE47" s="64"/>
      <c r="AF47" s="53" t="s">
        <v>15</v>
      </c>
      <c r="AG47" s="6" t="s">
        <v>289</v>
      </c>
      <c r="AH47" s="2">
        <f t="shared" ref="AH47:AR47" si="51">AH48+AH49</f>
        <v>1</v>
      </c>
      <c r="AI47" s="2">
        <f t="shared" si="51"/>
        <v>3</v>
      </c>
      <c r="AJ47" s="2">
        <f t="shared" si="51"/>
        <v>1</v>
      </c>
      <c r="AK47" s="2">
        <f t="shared" si="51"/>
        <v>5</v>
      </c>
      <c r="AL47" s="2">
        <f t="shared" si="51"/>
        <v>2</v>
      </c>
      <c r="AM47" s="2">
        <f t="shared" si="51"/>
        <v>6</v>
      </c>
      <c r="AN47" s="2">
        <f t="shared" si="51"/>
        <v>0</v>
      </c>
      <c r="AO47" s="2">
        <f t="shared" si="51"/>
        <v>7</v>
      </c>
      <c r="AP47" s="2">
        <f t="shared" si="51"/>
        <v>4</v>
      </c>
      <c r="AQ47" s="2">
        <f t="shared" si="51"/>
        <v>3</v>
      </c>
      <c r="AR47" s="2">
        <f t="shared" si="51"/>
        <v>3</v>
      </c>
    </row>
    <row r="48" spans="1:44" x14ac:dyDescent="0.35">
      <c r="A48" s="52"/>
      <c r="B48" s="53"/>
      <c r="C48" s="6" t="s">
        <v>48</v>
      </c>
      <c r="D48" s="24">
        <v>0</v>
      </c>
      <c r="E48" s="24">
        <v>0</v>
      </c>
      <c r="F48" s="6" t="s">
        <v>152</v>
      </c>
      <c r="G48" s="6" t="s">
        <v>152</v>
      </c>
      <c r="H48" s="6" t="s">
        <v>152</v>
      </c>
      <c r="I48" s="6" t="s">
        <v>152</v>
      </c>
      <c r="J48" s="6" t="s">
        <v>152</v>
      </c>
      <c r="K48" s="6" t="s">
        <v>152</v>
      </c>
      <c r="L48" s="6" t="s">
        <v>152</v>
      </c>
      <c r="M48" s="6" t="s">
        <v>152</v>
      </c>
      <c r="N48" s="6" t="s">
        <v>152</v>
      </c>
      <c r="P48" s="7" t="s">
        <v>105</v>
      </c>
      <c r="Q48" s="57" t="s">
        <v>22</v>
      </c>
      <c r="R48" s="56"/>
      <c r="S48" s="13" t="s">
        <v>224</v>
      </c>
      <c r="T48" s="13" t="s">
        <v>225</v>
      </c>
      <c r="U48" s="13" t="s">
        <v>226</v>
      </c>
      <c r="V48" s="13" t="s">
        <v>227</v>
      </c>
      <c r="W48" s="13" t="s">
        <v>228</v>
      </c>
      <c r="X48" s="13" t="s">
        <v>229</v>
      </c>
      <c r="Y48" s="13" t="s">
        <v>230</v>
      </c>
      <c r="Z48" s="13" t="s">
        <v>208</v>
      </c>
      <c r="AA48" s="13" t="s">
        <v>231</v>
      </c>
      <c r="AB48" s="13" t="s">
        <v>232</v>
      </c>
      <c r="AC48" s="13" t="s">
        <v>233</v>
      </c>
      <c r="AD48" s="35" t="s">
        <v>234</v>
      </c>
      <c r="AE48" s="64"/>
      <c r="AF48" s="53"/>
      <c r="AG48" s="6" t="s">
        <v>3</v>
      </c>
      <c r="AH48" s="2"/>
      <c r="AI48" s="2">
        <v>1</v>
      </c>
      <c r="AJ48" s="2">
        <v>1</v>
      </c>
      <c r="AK48" s="2">
        <v>5</v>
      </c>
      <c r="AL48" s="2">
        <v>1</v>
      </c>
      <c r="AM48" s="2">
        <v>2</v>
      </c>
      <c r="AN48" s="2"/>
      <c r="AO48" s="2">
        <v>3</v>
      </c>
      <c r="AP48" s="2">
        <v>3</v>
      </c>
      <c r="AQ48" s="2">
        <v>2</v>
      </c>
      <c r="AR48" s="2">
        <v>3</v>
      </c>
    </row>
    <row r="49" spans="1:44" x14ac:dyDescent="0.35">
      <c r="A49" s="52" t="s">
        <v>106</v>
      </c>
      <c r="B49" s="56" t="s">
        <v>24</v>
      </c>
      <c r="C49" s="5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P49" s="52" t="s">
        <v>101</v>
      </c>
      <c r="Q49" s="56" t="s">
        <v>23</v>
      </c>
      <c r="R49" s="56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E49" s="64"/>
      <c r="AF49" s="53"/>
      <c r="AG49" s="6" t="s">
        <v>5</v>
      </c>
      <c r="AH49" s="2">
        <v>1</v>
      </c>
      <c r="AI49" s="2">
        <v>2</v>
      </c>
      <c r="AJ49" s="2"/>
      <c r="AK49" s="2"/>
      <c r="AL49" s="2">
        <v>1</v>
      </c>
      <c r="AM49" s="2">
        <v>4</v>
      </c>
      <c r="AN49" s="2"/>
      <c r="AO49" s="2">
        <v>4</v>
      </c>
      <c r="AP49" s="2">
        <v>1</v>
      </c>
      <c r="AQ49" s="2">
        <v>1</v>
      </c>
      <c r="AR49" s="2"/>
    </row>
    <row r="50" spans="1:44" x14ac:dyDescent="0.35">
      <c r="A50" s="52"/>
      <c r="B50" s="53" t="s">
        <v>11</v>
      </c>
      <c r="C50" s="4" t="s">
        <v>155</v>
      </c>
      <c r="D50" s="27">
        <f>(D51+D52)/2</f>
        <v>1.1000000000000001</v>
      </c>
      <c r="E50" s="27">
        <f t="shared" ref="E50:N50" si="52">(E51+E52)/2</f>
        <v>0.72</v>
      </c>
      <c r="F50" s="27">
        <f t="shared" si="52"/>
        <v>1</v>
      </c>
      <c r="G50" s="27">
        <f t="shared" si="52"/>
        <v>1.04</v>
      </c>
      <c r="H50" s="27">
        <f t="shared" si="52"/>
        <v>1</v>
      </c>
      <c r="I50" s="27">
        <f t="shared" si="52"/>
        <v>0.58499999999999996</v>
      </c>
      <c r="J50" s="27">
        <f t="shared" si="52"/>
        <v>1</v>
      </c>
      <c r="K50" s="27">
        <f t="shared" si="52"/>
        <v>1.1400000000000001</v>
      </c>
      <c r="L50" s="27">
        <f t="shared" si="52"/>
        <v>1.375</v>
      </c>
      <c r="M50" s="27">
        <f t="shared" si="52"/>
        <v>1.125</v>
      </c>
      <c r="N50" s="27">
        <f t="shared" si="52"/>
        <v>1.115</v>
      </c>
      <c r="P50" s="52"/>
      <c r="Q50" s="53" t="s">
        <v>11</v>
      </c>
      <c r="R50" s="4" t="s">
        <v>166</v>
      </c>
      <c r="S50" s="2">
        <f>S64+S65+SUM(S51:S52)</f>
        <v>9</v>
      </c>
      <c r="T50" s="2">
        <f t="shared" ref="T50:AC50" si="53">T64+T65+SUM(T51:T52)</f>
        <v>10</v>
      </c>
      <c r="U50" s="2">
        <f t="shared" si="53"/>
        <v>12</v>
      </c>
      <c r="V50" s="2">
        <f t="shared" si="53"/>
        <v>12</v>
      </c>
      <c r="W50" s="2">
        <f t="shared" si="53"/>
        <v>14</v>
      </c>
      <c r="X50" s="2">
        <f t="shared" si="53"/>
        <v>17</v>
      </c>
      <c r="Y50" s="2">
        <f t="shared" si="53"/>
        <v>12</v>
      </c>
      <c r="Z50" s="2">
        <f t="shared" si="53"/>
        <v>17</v>
      </c>
      <c r="AA50" s="2">
        <f t="shared" si="53"/>
        <v>15</v>
      </c>
      <c r="AB50" s="2">
        <f t="shared" si="53"/>
        <v>14</v>
      </c>
      <c r="AC50" s="2">
        <f t="shared" si="53"/>
        <v>12</v>
      </c>
    </row>
    <row r="51" spans="1:44" x14ac:dyDescent="0.35">
      <c r="A51" s="52"/>
      <c r="B51" s="53"/>
      <c r="C51" s="6" t="s">
        <v>3</v>
      </c>
      <c r="D51" s="27">
        <v>1.2</v>
      </c>
      <c r="E51" s="27">
        <v>1.44</v>
      </c>
      <c r="F51" s="27">
        <v>1</v>
      </c>
      <c r="G51" s="27">
        <v>1.08</v>
      </c>
      <c r="H51" s="27">
        <v>1</v>
      </c>
      <c r="I51" s="27">
        <v>1.17</v>
      </c>
      <c r="J51" s="27">
        <v>1</v>
      </c>
      <c r="K51" s="27">
        <v>1.1100000000000001</v>
      </c>
      <c r="L51" s="27">
        <v>1.25</v>
      </c>
      <c r="M51" s="27">
        <v>1.17</v>
      </c>
      <c r="N51" s="6">
        <v>1.1399999999999999</v>
      </c>
      <c r="P51" s="52"/>
      <c r="Q51" s="53"/>
      <c r="R51" s="6" t="s">
        <v>3</v>
      </c>
      <c r="S51" s="2">
        <v>3</v>
      </c>
      <c r="T51" s="2">
        <v>6</v>
      </c>
      <c r="U51" s="2">
        <v>8</v>
      </c>
      <c r="V51" s="2">
        <v>7</v>
      </c>
      <c r="W51" s="2">
        <v>5</v>
      </c>
      <c r="X51" s="2">
        <v>6</v>
      </c>
      <c r="Y51" s="2">
        <v>3</v>
      </c>
      <c r="Z51" s="2">
        <v>3</v>
      </c>
      <c r="AA51" s="2">
        <v>4</v>
      </c>
      <c r="AB51" s="2">
        <v>2</v>
      </c>
      <c r="AC51" s="2">
        <v>1</v>
      </c>
    </row>
    <row r="52" spans="1:44" x14ac:dyDescent="0.35">
      <c r="A52" s="52"/>
      <c r="B52" s="53"/>
      <c r="C52" s="6" t="s">
        <v>5</v>
      </c>
      <c r="D52" s="27">
        <v>1</v>
      </c>
      <c r="E52" s="27">
        <v>0</v>
      </c>
      <c r="F52" s="27">
        <v>1</v>
      </c>
      <c r="G52" s="27">
        <v>1</v>
      </c>
      <c r="H52" s="27">
        <v>1</v>
      </c>
      <c r="I52" s="27">
        <v>0</v>
      </c>
      <c r="J52" s="27">
        <v>1</v>
      </c>
      <c r="K52" s="27">
        <v>1.17</v>
      </c>
      <c r="L52" s="27">
        <v>1.5</v>
      </c>
      <c r="M52" s="27">
        <v>1.08</v>
      </c>
      <c r="N52" s="6">
        <v>1.0900000000000001</v>
      </c>
      <c r="P52" s="52"/>
      <c r="Q52" s="53"/>
      <c r="R52" s="6" t="s">
        <v>5</v>
      </c>
      <c r="S52" s="2">
        <v>2</v>
      </c>
      <c r="T52" s="2">
        <v>2</v>
      </c>
      <c r="U52" s="2">
        <v>2</v>
      </c>
      <c r="V52" s="2">
        <v>2</v>
      </c>
      <c r="W52" s="2">
        <v>5</v>
      </c>
      <c r="X52" s="2">
        <v>5</v>
      </c>
      <c r="Y52" s="2">
        <v>4</v>
      </c>
      <c r="Z52" s="2">
        <v>2</v>
      </c>
      <c r="AA52" s="2">
        <v>1</v>
      </c>
      <c r="AB52" s="2">
        <v>3</v>
      </c>
      <c r="AC52" s="2">
        <v>2</v>
      </c>
    </row>
    <row r="53" spans="1:44" x14ac:dyDescent="0.35">
      <c r="A53" s="52"/>
      <c r="B53" s="53"/>
      <c r="C53" s="4" t="s">
        <v>6</v>
      </c>
      <c r="D53" s="27">
        <v>1.3</v>
      </c>
      <c r="E53" s="27">
        <v>1.08</v>
      </c>
      <c r="F53" s="27">
        <v>1</v>
      </c>
      <c r="G53" s="27">
        <v>1</v>
      </c>
      <c r="H53" s="27">
        <v>2</v>
      </c>
      <c r="I53" s="27">
        <v>1</v>
      </c>
      <c r="J53" s="27">
        <v>1</v>
      </c>
      <c r="K53" s="27">
        <v>0</v>
      </c>
      <c r="L53" s="27">
        <v>0</v>
      </c>
      <c r="M53" s="27">
        <v>0</v>
      </c>
      <c r="N53" s="27">
        <v>0</v>
      </c>
      <c r="P53" s="52"/>
      <c r="Q53" s="53"/>
      <c r="R53" s="4" t="s">
        <v>167</v>
      </c>
      <c r="S53" s="2">
        <f>SUM(S54:S55)</f>
        <v>0</v>
      </c>
      <c r="T53" s="2">
        <f t="shared" ref="T53:AC53" si="54">SUM(T54:T55)</f>
        <v>0</v>
      </c>
      <c r="U53" s="2">
        <f t="shared" si="54"/>
        <v>0</v>
      </c>
      <c r="V53" s="2">
        <f t="shared" si="54"/>
        <v>0</v>
      </c>
      <c r="W53" s="2">
        <f t="shared" si="54"/>
        <v>0</v>
      </c>
      <c r="X53" s="2">
        <f t="shared" si="54"/>
        <v>0</v>
      </c>
      <c r="Y53" s="2">
        <f t="shared" si="54"/>
        <v>0</v>
      </c>
      <c r="Z53" s="2">
        <f t="shared" si="54"/>
        <v>0</v>
      </c>
      <c r="AA53" s="2">
        <f t="shared" si="54"/>
        <v>0</v>
      </c>
      <c r="AB53" s="2">
        <f t="shared" si="54"/>
        <v>0</v>
      </c>
      <c r="AC53" s="2">
        <f t="shared" si="54"/>
        <v>0</v>
      </c>
    </row>
    <row r="54" spans="1:44" x14ac:dyDescent="0.35">
      <c r="A54" s="52"/>
      <c r="B54" s="53"/>
      <c r="C54" s="4" t="s">
        <v>9</v>
      </c>
      <c r="D54" s="27">
        <v>0</v>
      </c>
      <c r="E54" s="27">
        <v>0</v>
      </c>
      <c r="F54" s="27" t="s">
        <v>152</v>
      </c>
      <c r="G54" s="27" t="s">
        <v>152</v>
      </c>
      <c r="H54" s="27" t="s">
        <v>152</v>
      </c>
      <c r="I54" s="27" t="s">
        <v>152</v>
      </c>
      <c r="J54" s="27" t="s">
        <v>152</v>
      </c>
      <c r="K54" s="27" t="s">
        <v>152</v>
      </c>
      <c r="L54" s="27" t="s">
        <v>152</v>
      </c>
      <c r="M54" s="27" t="s">
        <v>152</v>
      </c>
      <c r="N54" s="27" t="s">
        <v>152</v>
      </c>
      <c r="P54" s="52"/>
      <c r="Q54" s="53"/>
      <c r="R54" s="6" t="s">
        <v>3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</row>
    <row r="55" spans="1:44" x14ac:dyDescent="0.35">
      <c r="A55" s="52"/>
      <c r="B55" s="53"/>
      <c r="C55" s="4" t="s">
        <v>14</v>
      </c>
      <c r="D55" s="27">
        <v>0</v>
      </c>
      <c r="E55" s="27">
        <v>0</v>
      </c>
      <c r="F55" s="27">
        <v>0</v>
      </c>
      <c r="G55" s="27">
        <v>0</v>
      </c>
      <c r="H55" s="27" t="s">
        <v>152</v>
      </c>
      <c r="I55" s="27" t="s">
        <v>152</v>
      </c>
      <c r="J55" s="27" t="s">
        <v>152</v>
      </c>
      <c r="K55" s="27" t="s">
        <v>152</v>
      </c>
      <c r="L55" s="27" t="s">
        <v>152</v>
      </c>
      <c r="M55" s="27" t="s">
        <v>152</v>
      </c>
      <c r="N55" s="27" t="s">
        <v>152</v>
      </c>
      <c r="P55" s="52"/>
      <c r="Q55" s="53"/>
      <c r="R55" s="6" t="s">
        <v>5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</row>
    <row r="56" spans="1:44" x14ac:dyDescent="0.35">
      <c r="A56" s="52"/>
      <c r="B56" s="53" t="s">
        <v>12</v>
      </c>
      <c r="C56" s="4" t="s">
        <v>156</v>
      </c>
      <c r="D56" s="6">
        <f t="shared" ref="D56:N56" si="55">D57+D58</f>
        <v>1</v>
      </c>
      <c r="E56" s="6">
        <f t="shared" si="55"/>
        <v>1</v>
      </c>
      <c r="F56" s="6">
        <f t="shared" si="55"/>
        <v>1</v>
      </c>
      <c r="G56" s="6">
        <f t="shared" si="55"/>
        <v>0</v>
      </c>
      <c r="H56" s="6">
        <f t="shared" si="55"/>
        <v>1</v>
      </c>
      <c r="I56" s="6">
        <f t="shared" si="55"/>
        <v>1.5</v>
      </c>
      <c r="J56" s="6">
        <f t="shared" si="55"/>
        <v>2</v>
      </c>
      <c r="K56" s="6">
        <f t="shared" si="55"/>
        <v>1</v>
      </c>
      <c r="L56" s="6">
        <f t="shared" si="55"/>
        <v>0</v>
      </c>
      <c r="M56" s="6">
        <f t="shared" si="55"/>
        <v>0</v>
      </c>
      <c r="N56" s="6">
        <f t="shared" si="55"/>
        <v>0</v>
      </c>
      <c r="P56" s="52"/>
      <c r="Q56" s="53"/>
      <c r="R56" s="4" t="s">
        <v>168</v>
      </c>
      <c r="S56" s="2">
        <v>7</v>
      </c>
      <c r="T56" s="2">
        <v>10</v>
      </c>
      <c r="U56" s="2">
        <v>12</v>
      </c>
      <c r="V56" s="2">
        <v>9</v>
      </c>
      <c r="W56" s="2">
        <v>10</v>
      </c>
      <c r="X56" s="2">
        <v>13</v>
      </c>
      <c r="Y56" s="2">
        <v>8</v>
      </c>
      <c r="Z56" s="2">
        <v>8</v>
      </c>
      <c r="AA56" s="2">
        <v>8</v>
      </c>
      <c r="AB56" s="2">
        <v>6</v>
      </c>
      <c r="AC56" s="2">
        <v>6</v>
      </c>
    </row>
    <row r="57" spans="1:44" x14ac:dyDescent="0.35">
      <c r="A57" s="52"/>
      <c r="B57" s="53"/>
      <c r="C57" s="6" t="s">
        <v>3</v>
      </c>
      <c r="D57" s="27">
        <v>1</v>
      </c>
      <c r="E57" s="27">
        <v>1</v>
      </c>
      <c r="F57" s="27">
        <v>1</v>
      </c>
      <c r="G57" s="27">
        <v>0</v>
      </c>
      <c r="H57" s="27">
        <v>1</v>
      </c>
      <c r="I57" s="27">
        <v>1.5</v>
      </c>
      <c r="J57" s="27">
        <v>1</v>
      </c>
      <c r="K57" s="27">
        <v>0</v>
      </c>
      <c r="L57" s="27">
        <v>0</v>
      </c>
      <c r="M57" s="27">
        <v>0</v>
      </c>
      <c r="N57" s="27"/>
      <c r="P57" s="52"/>
      <c r="Q57" s="53"/>
      <c r="R57" s="4" t="s">
        <v>169</v>
      </c>
      <c r="S57" s="2">
        <v>3</v>
      </c>
      <c r="T57" s="2">
        <v>5</v>
      </c>
      <c r="U57" s="2">
        <v>5</v>
      </c>
      <c r="V57" s="2">
        <v>3</v>
      </c>
      <c r="W57" s="2">
        <v>3</v>
      </c>
      <c r="X57" s="2">
        <v>3</v>
      </c>
      <c r="Y57" s="2">
        <v>2</v>
      </c>
      <c r="Z57" s="2">
        <v>3</v>
      </c>
      <c r="AA57" s="2">
        <v>5</v>
      </c>
      <c r="AB57" s="2">
        <v>5</v>
      </c>
      <c r="AC57" s="2">
        <v>3</v>
      </c>
    </row>
    <row r="58" spans="1:44" x14ac:dyDescent="0.35">
      <c r="A58" s="52"/>
      <c r="B58" s="53"/>
      <c r="C58" s="6" t="s">
        <v>5</v>
      </c>
      <c r="D58" s="27"/>
      <c r="E58" s="27"/>
      <c r="F58" s="27"/>
      <c r="G58" s="27"/>
      <c r="H58" s="27"/>
      <c r="I58" s="27"/>
      <c r="J58" s="27">
        <v>1</v>
      </c>
      <c r="K58" s="27">
        <v>1</v>
      </c>
      <c r="L58" s="27">
        <v>0</v>
      </c>
      <c r="M58" s="27">
        <v>0</v>
      </c>
      <c r="N58" s="27"/>
      <c r="P58" s="52"/>
      <c r="Q58" s="53"/>
      <c r="R58" s="4" t="s">
        <v>170</v>
      </c>
      <c r="S58" s="2">
        <v>4</v>
      </c>
      <c r="T58" s="2">
        <v>7</v>
      </c>
      <c r="U58" s="2">
        <v>7</v>
      </c>
      <c r="V58" s="2">
        <v>5</v>
      </c>
      <c r="W58" s="2">
        <v>4</v>
      </c>
      <c r="X58" s="2">
        <v>2</v>
      </c>
      <c r="Y58" s="2">
        <v>3</v>
      </c>
      <c r="Z58" s="2">
        <v>2</v>
      </c>
      <c r="AA58" s="2">
        <v>3</v>
      </c>
      <c r="AB58" s="2">
        <v>4</v>
      </c>
      <c r="AC58" s="2">
        <v>2</v>
      </c>
    </row>
    <row r="59" spans="1:44" x14ac:dyDescent="0.35">
      <c r="A59" s="52"/>
      <c r="B59" s="53"/>
      <c r="C59" s="4" t="s">
        <v>6</v>
      </c>
      <c r="D59" s="27"/>
      <c r="E59" s="27" t="s">
        <v>152</v>
      </c>
      <c r="F59" s="27" t="s">
        <v>152</v>
      </c>
      <c r="G59" s="27" t="s">
        <v>152</v>
      </c>
      <c r="H59" s="27" t="s">
        <v>152</v>
      </c>
      <c r="I59" s="27" t="s">
        <v>152</v>
      </c>
      <c r="J59" s="27" t="s">
        <v>152</v>
      </c>
      <c r="K59" s="27" t="s">
        <v>152</v>
      </c>
      <c r="L59" s="27" t="s">
        <v>152</v>
      </c>
      <c r="M59" s="27" t="s">
        <v>152</v>
      </c>
      <c r="N59" s="27" t="s">
        <v>152</v>
      </c>
      <c r="P59" s="52"/>
      <c r="Q59" s="53"/>
      <c r="R59" s="4" t="s">
        <v>171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</row>
    <row r="60" spans="1:44" x14ac:dyDescent="0.35">
      <c r="A60" s="52"/>
      <c r="B60" s="53"/>
      <c r="C60" s="4" t="s">
        <v>157</v>
      </c>
      <c r="D60" s="6">
        <f>D61+D62</f>
        <v>0</v>
      </c>
      <c r="E60" s="6">
        <f t="shared" ref="E60" si="56">E61+E62</f>
        <v>0</v>
      </c>
      <c r="F60" s="6">
        <f t="shared" ref="F60" si="57">F61+F62</f>
        <v>0</v>
      </c>
      <c r="G60" s="6">
        <f t="shared" ref="G60" si="58">G61+G62</f>
        <v>0</v>
      </c>
      <c r="H60" s="6">
        <f t="shared" ref="H60" si="59">H61+H62</f>
        <v>1</v>
      </c>
      <c r="I60" s="6">
        <f t="shared" ref="I60" si="60">I61+I62</f>
        <v>1</v>
      </c>
      <c r="J60" s="6">
        <f t="shared" ref="J60" si="61">J61+J62</f>
        <v>0</v>
      </c>
      <c r="K60" s="6">
        <f t="shared" ref="K60" si="62">K61+K62</f>
        <v>2</v>
      </c>
      <c r="L60" s="6">
        <f t="shared" ref="L60" si="63">L61+L62</f>
        <v>1</v>
      </c>
      <c r="M60" s="6">
        <f t="shared" ref="M60" si="64">M61+M62</f>
        <v>2</v>
      </c>
      <c r="N60" s="6">
        <f t="shared" ref="N60" si="65">N61+N62</f>
        <v>1</v>
      </c>
      <c r="P60" s="52"/>
      <c r="Q60" s="53"/>
      <c r="R60" s="4" t="s">
        <v>172</v>
      </c>
      <c r="S60" s="2">
        <v>0</v>
      </c>
      <c r="T60" s="2">
        <v>2</v>
      </c>
      <c r="U60" s="2">
        <v>2</v>
      </c>
      <c r="V60" s="2">
        <v>2</v>
      </c>
      <c r="W60" s="2">
        <v>2</v>
      </c>
      <c r="X60" s="2">
        <v>2</v>
      </c>
      <c r="Y60" s="2">
        <v>1</v>
      </c>
      <c r="Z60" s="2">
        <v>2</v>
      </c>
      <c r="AA60" s="2">
        <v>2</v>
      </c>
      <c r="AB60" s="2">
        <v>2</v>
      </c>
      <c r="AC60" s="2">
        <v>4</v>
      </c>
    </row>
    <row r="61" spans="1:44" x14ac:dyDescent="0.35">
      <c r="A61" s="52"/>
      <c r="B61" s="53"/>
      <c r="C61" s="6" t="s">
        <v>3</v>
      </c>
      <c r="D61" s="27"/>
      <c r="E61" s="27"/>
      <c r="F61" s="27"/>
      <c r="G61" s="27"/>
      <c r="H61" s="27"/>
      <c r="I61" s="27"/>
      <c r="J61" s="27"/>
      <c r="K61" s="27"/>
      <c r="L61" s="27">
        <v>1</v>
      </c>
      <c r="M61" s="27">
        <v>1</v>
      </c>
      <c r="N61" s="27">
        <v>1</v>
      </c>
      <c r="P61" s="52"/>
      <c r="Q61" s="53"/>
      <c r="R61" s="4" t="s">
        <v>173</v>
      </c>
      <c r="S61" s="2">
        <v>0</v>
      </c>
      <c r="T61" s="2">
        <v>0</v>
      </c>
      <c r="U61" s="2">
        <v>0</v>
      </c>
      <c r="V61" s="2">
        <v>0</v>
      </c>
      <c r="W61" s="2">
        <v>1</v>
      </c>
      <c r="X61" s="2">
        <v>0</v>
      </c>
      <c r="Y61" s="2">
        <v>2</v>
      </c>
      <c r="Z61" s="2">
        <v>4</v>
      </c>
      <c r="AA61" s="2">
        <v>7</v>
      </c>
      <c r="AB61" s="2">
        <v>8</v>
      </c>
      <c r="AC61" s="2">
        <v>6</v>
      </c>
    </row>
    <row r="62" spans="1:44" x14ac:dyDescent="0.35">
      <c r="A62" s="52"/>
      <c r="B62" s="53"/>
      <c r="C62" s="6" t="s">
        <v>5</v>
      </c>
      <c r="D62" s="27"/>
      <c r="E62" s="27"/>
      <c r="F62" s="27"/>
      <c r="G62" s="27"/>
      <c r="H62" s="27">
        <v>1</v>
      </c>
      <c r="I62" s="27">
        <v>1</v>
      </c>
      <c r="J62" s="27">
        <v>0</v>
      </c>
      <c r="K62" s="27">
        <v>2</v>
      </c>
      <c r="L62" s="27"/>
      <c r="M62" s="27">
        <v>1</v>
      </c>
      <c r="N62" s="27">
        <v>0</v>
      </c>
      <c r="P62" s="52"/>
      <c r="Q62" s="53"/>
      <c r="R62" s="4" t="s">
        <v>174</v>
      </c>
      <c r="S62" s="2">
        <v>2</v>
      </c>
      <c r="T62" s="2">
        <v>10</v>
      </c>
      <c r="U62" s="2">
        <v>11</v>
      </c>
      <c r="V62" s="2">
        <v>6</v>
      </c>
      <c r="W62" s="2">
        <v>7</v>
      </c>
      <c r="X62" s="2">
        <v>5</v>
      </c>
      <c r="Y62" s="2">
        <v>6</v>
      </c>
      <c r="Z62" s="2">
        <v>7</v>
      </c>
      <c r="AA62" s="2">
        <v>12</v>
      </c>
      <c r="AB62" s="2">
        <v>12</v>
      </c>
      <c r="AC62" s="2">
        <v>10</v>
      </c>
    </row>
    <row r="63" spans="1:44" x14ac:dyDescent="0.35">
      <c r="A63" s="52"/>
      <c r="B63" s="53" t="s">
        <v>15</v>
      </c>
      <c r="C63" s="6" t="s">
        <v>156</v>
      </c>
      <c r="D63" s="6">
        <f>D64+D65</f>
        <v>0</v>
      </c>
      <c r="E63" s="6">
        <f t="shared" ref="E63" si="66">E64+E65</f>
        <v>0</v>
      </c>
      <c r="F63" s="6">
        <f t="shared" ref="F63" si="67">F64+F65</f>
        <v>0</v>
      </c>
      <c r="G63" s="6">
        <f t="shared" ref="G63" si="68">G64+G65</f>
        <v>0</v>
      </c>
      <c r="H63" s="6">
        <f t="shared" ref="H63" si="69">H64+H65</f>
        <v>0</v>
      </c>
      <c r="I63" s="6">
        <f t="shared" ref="I63" si="70">I64+I65</f>
        <v>0</v>
      </c>
      <c r="J63" s="6">
        <f t="shared" ref="J63" si="71">J64+J65</f>
        <v>0</v>
      </c>
      <c r="K63" s="6">
        <f t="shared" ref="K63" si="72">K64+K65</f>
        <v>0</v>
      </c>
      <c r="L63" s="6">
        <f t="shared" ref="L63" si="73">L64+L65</f>
        <v>0</v>
      </c>
      <c r="M63" s="6">
        <f t="shared" ref="M63" si="74">M64+M65</f>
        <v>0</v>
      </c>
      <c r="N63" s="6">
        <f t="shared" ref="N63" si="75">N64+N65</f>
        <v>0</v>
      </c>
      <c r="P63" s="52"/>
      <c r="Q63" s="53"/>
      <c r="R63" s="4" t="s">
        <v>175</v>
      </c>
      <c r="S63" s="2">
        <v>2</v>
      </c>
      <c r="T63" s="2">
        <v>2</v>
      </c>
      <c r="U63" s="2">
        <v>3</v>
      </c>
      <c r="V63" s="2">
        <v>2</v>
      </c>
      <c r="W63" s="2">
        <v>2</v>
      </c>
      <c r="X63" s="2">
        <v>3</v>
      </c>
      <c r="Y63" s="2">
        <v>3</v>
      </c>
      <c r="Z63" s="2">
        <v>2</v>
      </c>
      <c r="AA63" s="2">
        <v>1</v>
      </c>
      <c r="AB63" s="2">
        <v>0</v>
      </c>
      <c r="AC63" s="2">
        <v>0</v>
      </c>
    </row>
    <row r="64" spans="1:44" x14ac:dyDescent="0.35">
      <c r="A64" s="52"/>
      <c r="B64" s="53"/>
      <c r="C64" s="6" t="s">
        <v>3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6"/>
      <c r="K64" s="27"/>
      <c r="L64" s="27"/>
      <c r="M64" s="27"/>
      <c r="N64" s="27"/>
      <c r="P64" s="52"/>
      <c r="Q64" s="53"/>
      <c r="R64" s="4" t="s">
        <v>176</v>
      </c>
      <c r="S64" s="2">
        <v>0</v>
      </c>
      <c r="T64" s="2">
        <v>1</v>
      </c>
      <c r="U64" s="2">
        <v>1</v>
      </c>
      <c r="V64" s="2">
        <v>2</v>
      </c>
      <c r="W64" s="2">
        <v>3</v>
      </c>
      <c r="X64" s="2">
        <v>4</v>
      </c>
      <c r="Y64" s="2">
        <v>2</v>
      </c>
      <c r="Z64" s="2">
        <v>4</v>
      </c>
      <c r="AA64" s="2">
        <v>3</v>
      </c>
      <c r="AB64" s="2">
        <v>3</v>
      </c>
      <c r="AC64" s="2">
        <v>4</v>
      </c>
    </row>
    <row r="65" spans="1:29" x14ac:dyDescent="0.35">
      <c r="A65" s="52"/>
      <c r="B65" s="53"/>
      <c r="C65" s="6" t="s">
        <v>5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6"/>
      <c r="K65" s="27"/>
      <c r="L65" s="27"/>
      <c r="M65" s="27"/>
      <c r="N65" s="27"/>
      <c r="P65" s="52"/>
      <c r="Q65" s="53"/>
      <c r="R65" s="4" t="s">
        <v>177</v>
      </c>
      <c r="S65" s="2">
        <v>4</v>
      </c>
      <c r="T65" s="2">
        <v>1</v>
      </c>
      <c r="U65" s="2">
        <v>1</v>
      </c>
      <c r="V65" s="2">
        <v>1</v>
      </c>
      <c r="W65" s="2">
        <v>1</v>
      </c>
      <c r="X65" s="2">
        <v>2</v>
      </c>
      <c r="Y65" s="2">
        <v>3</v>
      </c>
      <c r="Z65" s="2">
        <v>8</v>
      </c>
      <c r="AA65" s="2">
        <v>7</v>
      </c>
      <c r="AB65" s="2">
        <v>6</v>
      </c>
      <c r="AC65" s="2">
        <v>5</v>
      </c>
    </row>
    <row r="66" spans="1:29" x14ac:dyDescent="0.35">
      <c r="A66" s="52"/>
      <c r="B66" s="53"/>
      <c r="C66" s="6" t="s">
        <v>48</v>
      </c>
      <c r="D66" s="27">
        <v>0</v>
      </c>
      <c r="E66" s="27">
        <v>0</v>
      </c>
      <c r="F66" s="27" t="s">
        <v>152</v>
      </c>
      <c r="G66" s="27" t="s">
        <v>152</v>
      </c>
      <c r="H66" s="27" t="s">
        <v>152</v>
      </c>
      <c r="I66" s="27" t="s">
        <v>152</v>
      </c>
      <c r="J66" s="27" t="s">
        <v>152</v>
      </c>
      <c r="K66" s="27" t="s">
        <v>152</v>
      </c>
      <c r="L66" s="27" t="s">
        <v>152</v>
      </c>
      <c r="M66" s="27" t="s">
        <v>152</v>
      </c>
      <c r="N66" s="27" t="s">
        <v>152</v>
      </c>
      <c r="P66" s="52"/>
      <c r="Q66" s="53"/>
      <c r="R66" s="4" t="s">
        <v>178</v>
      </c>
      <c r="S66" s="2">
        <v>2</v>
      </c>
      <c r="T66" s="2">
        <v>2</v>
      </c>
      <c r="U66" s="2">
        <v>2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</row>
    <row r="67" spans="1:29" x14ac:dyDescent="0.35">
      <c r="A67" s="52" t="s">
        <v>107</v>
      </c>
      <c r="B67" s="56" t="s">
        <v>26</v>
      </c>
      <c r="C67" s="56"/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P67" s="52"/>
      <c r="Q67" s="53" t="s">
        <v>12</v>
      </c>
      <c r="R67" s="4" t="s">
        <v>179</v>
      </c>
      <c r="S67" s="2">
        <f>SUM(S68:S69)</f>
        <v>0</v>
      </c>
      <c r="T67" s="2">
        <f t="shared" ref="T67:AC67" si="76">SUM(T68:T69)</f>
        <v>0</v>
      </c>
      <c r="U67" s="2">
        <f t="shared" si="76"/>
        <v>0</v>
      </c>
      <c r="V67" s="2">
        <f t="shared" si="76"/>
        <v>0</v>
      </c>
      <c r="W67" s="2">
        <f t="shared" si="76"/>
        <v>0</v>
      </c>
      <c r="X67" s="2">
        <f t="shared" si="76"/>
        <v>0</v>
      </c>
      <c r="Y67" s="2">
        <f t="shared" si="76"/>
        <v>1</v>
      </c>
      <c r="Z67" s="2">
        <f t="shared" si="76"/>
        <v>1</v>
      </c>
      <c r="AA67" s="2">
        <f t="shared" si="76"/>
        <v>2</v>
      </c>
      <c r="AB67" s="2">
        <f t="shared" si="76"/>
        <v>1</v>
      </c>
      <c r="AC67" s="2">
        <f t="shared" si="76"/>
        <v>1</v>
      </c>
    </row>
    <row r="68" spans="1:29" x14ac:dyDescent="0.35">
      <c r="A68" s="52"/>
      <c r="B68" s="54" t="s">
        <v>25</v>
      </c>
      <c r="C68" s="54"/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P68" s="52"/>
      <c r="Q68" s="53"/>
      <c r="R68" s="6" t="s">
        <v>3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1</v>
      </c>
      <c r="Z68" s="2">
        <v>1</v>
      </c>
      <c r="AA68" s="2">
        <v>1</v>
      </c>
      <c r="AB68" s="2">
        <v>0</v>
      </c>
      <c r="AC68" s="2">
        <v>0</v>
      </c>
    </row>
    <row r="69" spans="1:29" x14ac:dyDescent="0.35">
      <c r="A69" s="52" t="s">
        <v>108</v>
      </c>
      <c r="B69" s="56" t="s">
        <v>27</v>
      </c>
      <c r="C69" s="56"/>
      <c r="D69" s="6">
        <f>SUM(D70:D72)</f>
        <v>5</v>
      </c>
      <c r="E69" s="6">
        <f t="shared" ref="E69:N69" si="77">SUM(E70:E72)</f>
        <v>6</v>
      </c>
      <c r="F69" s="6">
        <f t="shared" si="77"/>
        <v>10</v>
      </c>
      <c r="G69" s="6">
        <f t="shared" si="77"/>
        <v>9</v>
      </c>
      <c r="H69" s="6">
        <f t="shared" si="77"/>
        <v>9</v>
      </c>
      <c r="I69" s="6">
        <f t="shared" si="77"/>
        <v>5</v>
      </c>
      <c r="J69" s="6">
        <f t="shared" si="77"/>
        <v>8</v>
      </c>
      <c r="K69" s="6">
        <f t="shared" si="77"/>
        <v>2</v>
      </c>
      <c r="L69" s="6">
        <f t="shared" si="77"/>
        <v>5</v>
      </c>
      <c r="M69" s="6">
        <f t="shared" si="77"/>
        <v>5</v>
      </c>
      <c r="N69" s="6">
        <f t="shared" si="77"/>
        <v>0</v>
      </c>
      <c r="P69" s="52"/>
      <c r="Q69" s="53"/>
      <c r="R69" s="6" t="s">
        <v>5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1</v>
      </c>
      <c r="AB69" s="2">
        <v>1</v>
      </c>
      <c r="AC69" s="2">
        <v>1</v>
      </c>
    </row>
    <row r="70" spans="1:29" x14ac:dyDescent="0.35">
      <c r="A70" s="52"/>
      <c r="B70" s="54" t="s">
        <v>28</v>
      </c>
      <c r="C70" s="54"/>
      <c r="D70" s="6">
        <v>1</v>
      </c>
      <c r="E70" s="6">
        <v>1</v>
      </c>
      <c r="F70" s="6">
        <v>2</v>
      </c>
      <c r="G70" s="6">
        <v>4</v>
      </c>
      <c r="H70" s="6">
        <v>0</v>
      </c>
      <c r="I70" s="6">
        <v>0</v>
      </c>
      <c r="J70" s="6">
        <v>1</v>
      </c>
      <c r="K70" s="6">
        <v>0</v>
      </c>
      <c r="L70" s="6">
        <v>0</v>
      </c>
      <c r="M70" s="6">
        <v>3</v>
      </c>
      <c r="N70" s="6" t="s">
        <v>153</v>
      </c>
      <c r="P70" s="52"/>
      <c r="Q70" s="53"/>
      <c r="R70" s="4" t="s">
        <v>168</v>
      </c>
      <c r="S70" s="2">
        <v>0</v>
      </c>
      <c r="T70" s="2">
        <v>2</v>
      </c>
      <c r="U70" s="2">
        <v>1</v>
      </c>
      <c r="V70" s="2">
        <v>1</v>
      </c>
      <c r="W70" s="2">
        <v>1</v>
      </c>
      <c r="X70" s="2">
        <v>0</v>
      </c>
      <c r="Y70" s="2">
        <v>0</v>
      </c>
      <c r="Z70" s="2">
        <v>1</v>
      </c>
      <c r="AA70" s="2">
        <v>1</v>
      </c>
      <c r="AB70" s="2">
        <v>2</v>
      </c>
      <c r="AC70" s="2">
        <v>2</v>
      </c>
    </row>
    <row r="71" spans="1:29" x14ac:dyDescent="0.35">
      <c r="A71" s="52"/>
      <c r="B71" s="54" t="s">
        <v>29</v>
      </c>
      <c r="C71" s="54"/>
      <c r="D71" s="6">
        <v>0</v>
      </c>
      <c r="E71" s="6">
        <v>0</v>
      </c>
      <c r="F71" s="6">
        <v>1</v>
      </c>
      <c r="G71" s="6">
        <v>0</v>
      </c>
      <c r="H71" s="6">
        <v>3</v>
      </c>
      <c r="I71" s="6">
        <v>0</v>
      </c>
      <c r="J71" s="6">
        <v>1</v>
      </c>
      <c r="K71" s="6">
        <v>0</v>
      </c>
      <c r="L71" s="6">
        <v>1</v>
      </c>
      <c r="M71" s="6">
        <v>0</v>
      </c>
      <c r="N71" s="6" t="s">
        <v>153</v>
      </c>
      <c r="P71" s="52"/>
      <c r="Q71" s="53"/>
      <c r="R71" s="4" t="s">
        <v>169</v>
      </c>
      <c r="S71" s="2">
        <v>4</v>
      </c>
      <c r="T71" s="2">
        <v>4</v>
      </c>
      <c r="U71" s="2">
        <v>1</v>
      </c>
      <c r="V71" s="2">
        <v>1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</row>
    <row r="72" spans="1:29" x14ac:dyDescent="0.35">
      <c r="A72" s="52"/>
      <c r="B72" s="55" t="s">
        <v>30</v>
      </c>
      <c r="C72" s="55"/>
      <c r="D72" s="6">
        <v>4</v>
      </c>
      <c r="E72" s="6">
        <v>5</v>
      </c>
      <c r="F72" s="6">
        <v>7</v>
      </c>
      <c r="G72" s="6">
        <v>5</v>
      </c>
      <c r="H72" s="6">
        <v>6</v>
      </c>
      <c r="I72" s="6">
        <v>5</v>
      </c>
      <c r="J72" s="6">
        <v>6</v>
      </c>
      <c r="K72" s="6">
        <v>2</v>
      </c>
      <c r="L72" s="6">
        <v>4</v>
      </c>
      <c r="M72" s="6">
        <v>2</v>
      </c>
      <c r="N72" s="6" t="s">
        <v>153</v>
      </c>
      <c r="P72" s="52"/>
      <c r="Q72" s="53"/>
      <c r="R72" s="4" t="s">
        <v>170</v>
      </c>
      <c r="S72" s="2">
        <v>0</v>
      </c>
      <c r="T72" s="2">
        <v>1</v>
      </c>
      <c r="U72" s="2">
        <v>1</v>
      </c>
      <c r="V72" s="2">
        <v>1</v>
      </c>
      <c r="W72" s="2">
        <v>0</v>
      </c>
      <c r="X72" s="2">
        <v>0</v>
      </c>
      <c r="Y72" s="2">
        <v>1</v>
      </c>
      <c r="Z72" s="2">
        <v>1</v>
      </c>
      <c r="AA72" s="2">
        <v>0</v>
      </c>
      <c r="AB72" s="2">
        <v>0</v>
      </c>
      <c r="AC72" s="2">
        <v>0</v>
      </c>
    </row>
    <row r="73" spans="1:29" x14ac:dyDescent="0.35">
      <c r="A73" s="52" t="s">
        <v>109</v>
      </c>
      <c r="B73" s="56" t="s">
        <v>31</v>
      </c>
      <c r="C73" s="5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52"/>
      <c r="Q73" s="53"/>
      <c r="R73" s="4" t="s">
        <v>171</v>
      </c>
      <c r="S73" s="2">
        <v>1</v>
      </c>
      <c r="T73" s="2">
        <v>1</v>
      </c>
      <c r="U73" s="2">
        <v>2</v>
      </c>
      <c r="V73" s="2">
        <v>2</v>
      </c>
      <c r="W73" s="2">
        <v>1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</row>
    <row r="74" spans="1:29" x14ac:dyDescent="0.35">
      <c r="A74" s="52"/>
      <c r="B74" s="53" t="s">
        <v>11</v>
      </c>
      <c r="C74" s="4" t="s">
        <v>4</v>
      </c>
      <c r="D74" s="6">
        <f>D75+D76</f>
        <v>112</v>
      </c>
      <c r="E74" s="6">
        <f t="shared" ref="E74" si="78">E75+E76</f>
        <v>98</v>
      </c>
      <c r="F74" s="6">
        <f t="shared" ref="F74" si="79">F75+F76</f>
        <v>79</v>
      </c>
      <c r="G74" s="6">
        <f t="shared" ref="G74" si="80">G75+G76</f>
        <v>90</v>
      </c>
      <c r="H74" s="6">
        <f t="shared" ref="H74" si="81">H75+H76</f>
        <v>96</v>
      </c>
      <c r="I74" s="6">
        <f t="shared" ref="I74" si="82">I75+I76</f>
        <v>73</v>
      </c>
      <c r="J74" s="6">
        <f t="shared" ref="J74" si="83">J75+J76</f>
        <v>81</v>
      </c>
      <c r="K74" s="6">
        <f t="shared" ref="K74" si="84">K75+K76</f>
        <v>117</v>
      </c>
      <c r="L74" s="6">
        <f t="shared" ref="L74" si="85">L75+L76</f>
        <v>141</v>
      </c>
      <c r="M74" s="6">
        <f t="shared" ref="M74" si="86">M75+M76</f>
        <v>216</v>
      </c>
      <c r="N74" s="6">
        <f t="shared" ref="N74" si="87">N75+N76</f>
        <v>189</v>
      </c>
      <c r="P74" s="52"/>
      <c r="Q74" s="53"/>
      <c r="R74" s="4" t="s">
        <v>172</v>
      </c>
      <c r="S74" s="2">
        <v>2</v>
      </c>
      <c r="T74" s="2">
        <v>2</v>
      </c>
      <c r="U74" s="2">
        <v>2</v>
      </c>
      <c r="V74" s="2">
        <v>1</v>
      </c>
      <c r="W74" s="2">
        <v>1</v>
      </c>
      <c r="X74" s="2">
        <v>1</v>
      </c>
      <c r="Y74" s="2">
        <v>0</v>
      </c>
      <c r="Z74" s="2">
        <v>1</v>
      </c>
      <c r="AA74" s="2">
        <v>1</v>
      </c>
      <c r="AB74" s="2">
        <v>2</v>
      </c>
      <c r="AC74" s="2">
        <v>2</v>
      </c>
    </row>
    <row r="75" spans="1:29" x14ac:dyDescent="0.35">
      <c r="A75" s="52"/>
      <c r="B75" s="53"/>
      <c r="C75" s="6" t="s">
        <v>3</v>
      </c>
      <c r="D75" s="6">
        <v>74</v>
      </c>
      <c r="E75" s="6">
        <v>72</v>
      </c>
      <c r="F75" s="6">
        <v>76</v>
      </c>
      <c r="G75" s="6">
        <v>59</v>
      </c>
      <c r="H75" s="6">
        <v>69</v>
      </c>
      <c r="I75" s="6">
        <v>61</v>
      </c>
      <c r="J75" s="6">
        <v>52</v>
      </c>
      <c r="K75" s="6">
        <v>92</v>
      </c>
      <c r="L75" s="6">
        <v>101</v>
      </c>
      <c r="M75" s="6">
        <v>149</v>
      </c>
      <c r="N75" s="6">
        <v>116</v>
      </c>
      <c r="P75" s="52"/>
      <c r="Q75" s="53"/>
      <c r="R75" s="4" t="s">
        <v>173</v>
      </c>
      <c r="S75" s="2">
        <v>0</v>
      </c>
      <c r="T75" s="2">
        <v>0</v>
      </c>
      <c r="U75" s="2">
        <v>0</v>
      </c>
      <c r="V75" s="2">
        <v>0</v>
      </c>
      <c r="W75" s="2">
        <v>1</v>
      </c>
      <c r="X75" s="2">
        <v>1</v>
      </c>
      <c r="Y75" s="2">
        <v>0</v>
      </c>
      <c r="Z75" s="2">
        <v>1</v>
      </c>
      <c r="AA75" s="2">
        <v>1</v>
      </c>
      <c r="AB75" s="2">
        <v>0</v>
      </c>
      <c r="AC75" s="2">
        <v>0</v>
      </c>
    </row>
    <row r="76" spans="1:29" x14ac:dyDescent="0.35">
      <c r="A76" s="52"/>
      <c r="B76" s="53"/>
      <c r="C76" s="6" t="s">
        <v>5</v>
      </c>
      <c r="D76" s="6">
        <v>38</v>
      </c>
      <c r="E76" s="6">
        <v>26</v>
      </c>
      <c r="F76" s="6">
        <v>3</v>
      </c>
      <c r="G76" s="6">
        <v>31</v>
      </c>
      <c r="H76" s="6">
        <v>27</v>
      </c>
      <c r="I76" s="6">
        <v>12</v>
      </c>
      <c r="J76" s="6">
        <v>29</v>
      </c>
      <c r="K76" s="6">
        <v>25</v>
      </c>
      <c r="L76" s="6">
        <v>40</v>
      </c>
      <c r="M76" s="6">
        <v>67</v>
      </c>
      <c r="N76" s="6">
        <v>73</v>
      </c>
      <c r="P76" s="52"/>
      <c r="Q76" s="53"/>
      <c r="R76" s="4" t="s">
        <v>174</v>
      </c>
      <c r="S76" s="2">
        <v>0</v>
      </c>
      <c r="T76" s="2">
        <v>4</v>
      </c>
      <c r="U76" s="2">
        <v>1</v>
      </c>
      <c r="V76" s="2">
        <v>1</v>
      </c>
      <c r="W76" s="2">
        <v>2</v>
      </c>
      <c r="X76" s="2">
        <v>3</v>
      </c>
      <c r="Y76" s="2">
        <v>2</v>
      </c>
      <c r="Z76" s="2">
        <v>3</v>
      </c>
      <c r="AA76" s="2">
        <v>1</v>
      </c>
      <c r="AB76" s="2">
        <v>1</v>
      </c>
      <c r="AC76" s="2">
        <v>1</v>
      </c>
    </row>
    <row r="77" spans="1:29" x14ac:dyDescent="0.35">
      <c r="A77" s="52"/>
      <c r="B77" s="53"/>
      <c r="C77" s="4" t="s">
        <v>6</v>
      </c>
      <c r="D77" s="6">
        <v>37</v>
      </c>
      <c r="E77" s="6">
        <v>27</v>
      </c>
      <c r="F77" s="6">
        <v>19</v>
      </c>
      <c r="G77" s="6">
        <v>32</v>
      </c>
      <c r="H77" s="6">
        <v>34</v>
      </c>
      <c r="I77" s="6">
        <v>22</v>
      </c>
      <c r="J77" s="6">
        <v>18</v>
      </c>
      <c r="K77" s="6">
        <v>32</v>
      </c>
      <c r="L77" s="6">
        <v>13</v>
      </c>
      <c r="M77" s="6">
        <v>0</v>
      </c>
      <c r="N77" s="6">
        <v>0</v>
      </c>
      <c r="P77" s="52"/>
      <c r="Q77" s="53"/>
      <c r="R77" s="4" t="s">
        <v>175</v>
      </c>
      <c r="S77" s="2">
        <v>2</v>
      </c>
      <c r="T77" s="2">
        <v>2</v>
      </c>
      <c r="U77" s="2">
        <v>2</v>
      </c>
      <c r="V77" s="2">
        <v>1</v>
      </c>
      <c r="W77" s="2">
        <v>1</v>
      </c>
      <c r="X77" s="2">
        <v>1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</row>
    <row r="78" spans="1:29" x14ac:dyDescent="0.35">
      <c r="A78" s="52"/>
      <c r="B78" s="53"/>
      <c r="C78" s="4" t="s">
        <v>9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P78" s="52"/>
      <c r="Q78" s="53"/>
      <c r="R78" s="4" t="s">
        <v>176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1</v>
      </c>
      <c r="AC78" s="2">
        <v>1</v>
      </c>
    </row>
    <row r="79" spans="1:29" x14ac:dyDescent="0.35">
      <c r="A79" s="52"/>
      <c r="B79" s="53"/>
      <c r="C79" s="4" t="s">
        <v>14</v>
      </c>
      <c r="D79" s="6">
        <v>9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P79" s="52"/>
      <c r="Q79" s="53"/>
      <c r="R79" s="4" t="s">
        <v>177</v>
      </c>
      <c r="S79" s="2">
        <v>0</v>
      </c>
      <c r="T79" s="2">
        <v>0</v>
      </c>
      <c r="U79" s="2">
        <v>0</v>
      </c>
      <c r="V79" s="2">
        <v>0</v>
      </c>
      <c r="W79" s="2">
        <v>1</v>
      </c>
      <c r="X79" s="2">
        <v>1</v>
      </c>
      <c r="Y79" s="2">
        <v>1</v>
      </c>
      <c r="Z79" s="2">
        <v>0</v>
      </c>
      <c r="AA79" s="2">
        <v>0</v>
      </c>
      <c r="AB79" s="2">
        <v>0</v>
      </c>
      <c r="AC79" s="2">
        <v>0</v>
      </c>
    </row>
    <row r="80" spans="1:29" x14ac:dyDescent="0.35">
      <c r="A80" s="52"/>
      <c r="B80" s="53" t="s">
        <v>12</v>
      </c>
      <c r="C80" s="4" t="s">
        <v>10</v>
      </c>
      <c r="D80" s="6">
        <f>D81+D82</f>
        <v>51</v>
      </c>
      <c r="E80" s="6">
        <f t="shared" ref="E80" si="88">E81+E82</f>
        <v>54</v>
      </c>
      <c r="F80" s="6">
        <f t="shared" ref="F80" si="89">F81+F82</f>
        <v>65</v>
      </c>
      <c r="G80" s="6">
        <f t="shared" ref="G80" si="90">G81+G82</f>
        <v>54</v>
      </c>
      <c r="H80" s="6">
        <f t="shared" ref="H80" si="91">H81+H82</f>
        <v>45</v>
      </c>
      <c r="I80" s="6">
        <f t="shared" ref="I80" si="92">I81+I82</f>
        <v>69</v>
      </c>
      <c r="J80" s="6">
        <f t="shared" ref="J80" si="93">J81+J82</f>
        <v>75</v>
      </c>
      <c r="K80" s="6">
        <f t="shared" ref="K80" si="94">K81+K82</f>
        <v>164</v>
      </c>
      <c r="L80" s="6">
        <f t="shared" ref="L80" si="95">L81+L82</f>
        <v>131</v>
      </c>
      <c r="M80" s="6">
        <f t="shared" ref="M80" si="96">M81+M82</f>
        <v>0</v>
      </c>
      <c r="N80" s="6">
        <f t="shared" ref="N80" si="97">N81+N82</f>
        <v>0</v>
      </c>
      <c r="P80" s="52"/>
      <c r="Q80" s="53" t="s">
        <v>15</v>
      </c>
      <c r="R80" s="4" t="s">
        <v>180</v>
      </c>
      <c r="S80" s="2">
        <f>SUM(S81:S82)</f>
        <v>0</v>
      </c>
      <c r="T80" s="2">
        <f t="shared" ref="T80:AC80" si="98">SUM(T81:T82)</f>
        <v>0</v>
      </c>
      <c r="U80" s="2">
        <f t="shared" si="98"/>
        <v>0</v>
      </c>
      <c r="V80" s="2">
        <f t="shared" si="98"/>
        <v>0</v>
      </c>
      <c r="W80" s="2">
        <f t="shared" si="98"/>
        <v>0</v>
      </c>
      <c r="X80" s="2">
        <f t="shared" si="98"/>
        <v>0</v>
      </c>
      <c r="Y80" s="2">
        <f t="shared" si="98"/>
        <v>0</v>
      </c>
      <c r="Z80" s="2">
        <f t="shared" si="98"/>
        <v>0</v>
      </c>
      <c r="AA80" s="2">
        <f t="shared" si="98"/>
        <v>0</v>
      </c>
      <c r="AB80" s="2">
        <f t="shared" si="98"/>
        <v>0</v>
      </c>
      <c r="AC80" s="2">
        <f t="shared" si="98"/>
        <v>0</v>
      </c>
    </row>
    <row r="81" spans="1:29" x14ac:dyDescent="0.35">
      <c r="A81" s="52"/>
      <c r="B81" s="53"/>
      <c r="C81" s="6" t="s">
        <v>3</v>
      </c>
      <c r="D81" s="6">
        <v>51</v>
      </c>
      <c r="E81" s="6">
        <v>54</v>
      </c>
      <c r="F81" s="6">
        <v>65</v>
      </c>
      <c r="G81" s="6">
        <v>54</v>
      </c>
      <c r="H81" s="6">
        <v>45</v>
      </c>
      <c r="I81" s="6">
        <v>69</v>
      </c>
      <c r="J81" s="6">
        <v>73</v>
      </c>
      <c r="K81" s="6">
        <v>119</v>
      </c>
      <c r="L81" s="6">
        <v>101</v>
      </c>
      <c r="M81" s="6">
        <v>0</v>
      </c>
      <c r="N81" s="6">
        <v>0</v>
      </c>
      <c r="P81" s="52"/>
      <c r="Q81" s="53"/>
      <c r="R81" s="6" t="s">
        <v>3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</row>
    <row r="82" spans="1:29" x14ac:dyDescent="0.35">
      <c r="A82" s="52"/>
      <c r="B82" s="53"/>
      <c r="C82" s="6" t="s">
        <v>5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2</v>
      </c>
      <c r="K82" s="6">
        <v>45</v>
      </c>
      <c r="L82" s="6">
        <v>30</v>
      </c>
      <c r="M82" s="6">
        <v>0</v>
      </c>
      <c r="N82" s="6">
        <v>0</v>
      </c>
      <c r="P82" s="52"/>
      <c r="Q82" s="53"/>
      <c r="R82" s="6" t="s">
        <v>5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</row>
    <row r="83" spans="1:29" x14ac:dyDescent="0.35">
      <c r="A83" s="52"/>
      <c r="B83" s="53"/>
      <c r="C83" s="4" t="s">
        <v>6</v>
      </c>
      <c r="D83" s="6">
        <v>14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P83" s="52"/>
      <c r="Q83" s="53"/>
      <c r="R83" s="4" t="s">
        <v>181</v>
      </c>
      <c r="S83" s="2">
        <f>SUM(S84:S85)</f>
        <v>0</v>
      </c>
      <c r="T83" s="2">
        <f t="shared" ref="T83:AC83" si="99">SUM(T84:T85)</f>
        <v>0</v>
      </c>
      <c r="U83" s="2">
        <f t="shared" si="99"/>
        <v>0</v>
      </c>
      <c r="V83" s="2">
        <f t="shared" si="99"/>
        <v>0</v>
      </c>
      <c r="W83" s="2">
        <f t="shared" si="99"/>
        <v>0</v>
      </c>
      <c r="X83" s="2">
        <f t="shared" si="99"/>
        <v>0</v>
      </c>
      <c r="Y83" s="2">
        <f t="shared" si="99"/>
        <v>0</v>
      </c>
      <c r="Z83" s="2">
        <f t="shared" si="99"/>
        <v>0</v>
      </c>
      <c r="AA83" s="2">
        <f t="shared" si="99"/>
        <v>0</v>
      </c>
      <c r="AB83" s="2">
        <f t="shared" si="99"/>
        <v>0</v>
      </c>
      <c r="AC83" s="2">
        <f t="shared" si="99"/>
        <v>0</v>
      </c>
    </row>
    <row r="84" spans="1:29" x14ac:dyDescent="0.35">
      <c r="A84" s="52"/>
      <c r="B84" s="53"/>
      <c r="C84" s="4" t="s">
        <v>13</v>
      </c>
      <c r="D84" s="6">
        <f>D85+D86</f>
        <v>0</v>
      </c>
      <c r="E84" s="6">
        <f t="shared" ref="E84" si="100">E85+E86</f>
        <v>0</v>
      </c>
      <c r="F84" s="6">
        <f t="shared" ref="F84" si="101">F85+F86</f>
        <v>0</v>
      </c>
      <c r="G84" s="6">
        <f t="shared" ref="G84" si="102">G85+G86</f>
        <v>0</v>
      </c>
      <c r="H84" s="6">
        <f t="shared" ref="H84" si="103">H85+H86</f>
        <v>21</v>
      </c>
      <c r="I84" s="6">
        <f t="shared" ref="I84" si="104">I85+I86</f>
        <v>22</v>
      </c>
      <c r="J84" s="6">
        <f t="shared" ref="J84" si="105">J85+J86</f>
        <v>29</v>
      </c>
      <c r="K84" s="6">
        <f t="shared" ref="K84" si="106">K85+K86</f>
        <v>1</v>
      </c>
      <c r="L84" s="6">
        <f t="shared" ref="L84" si="107">L85+L86</f>
        <v>4</v>
      </c>
      <c r="M84" s="6">
        <f t="shared" ref="M84" si="108">M85+M86</f>
        <v>137</v>
      </c>
      <c r="N84" s="6">
        <f t="shared" ref="N84" si="109">N85+N86</f>
        <v>139</v>
      </c>
      <c r="P84" s="52"/>
      <c r="Q84" s="53"/>
      <c r="R84" s="6" t="s">
        <v>3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</row>
    <row r="85" spans="1:29" x14ac:dyDescent="0.35">
      <c r="A85" s="52"/>
      <c r="B85" s="53"/>
      <c r="C85" s="6" t="s">
        <v>3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4</v>
      </c>
      <c r="M85" s="6">
        <v>82</v>
      </c>
      <c r="N85" s="6">
        <v>81</v>
      </c>
      <c r="P85" s="52"/>
      <c r="Q85" s="53"/>
      <c r="R85" s="6" t="s">
        <v>5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</row>
    <row r="86" spans="1:29" x14ac:dyDescent="0.35">
      <c r="A86" s="52"/>
      <c r="B86" s="53"/>
      <c r="C86" s="6" t="s">
        <v>5</v>
      </c>
      <c r="D86" s="6">
        <v>0</v>
      </c>
      <c r="E86" s="6">
        <v>0</v>
      </c>
      <c r="F86" s="6">
        <v>0</v>
      </c>
      <c r="G86" s="6">
        <v>0</v>
      </c>
      <c r="H86" s="6">
        <v>21</v>
      </c>
      <c r="I86" s="6">
        <v>22</v>
      </c>
      <c r="J86" s="6">
        <v>29</v>
      </c>
      <c r="K86" s="6">
        <v>1</v>
      </c>
      <c r="L86" s="6">
        <v>0</v>
      </c>
      <c r="M86" s="6">
        <v>55</v>
      </c>
      <c r="N86" s="6">
        <v>58</v>
      </c>
      <c r="P86" s="52" t="s">
        <v>106</v>
      </c>
      <c r="Q86" s="56" t="s">
        <v>24</v>
      </c>
      <c r="R86" s="56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x14ac:dyDescent="0.35">
      <c r="A87" s="52"/>
      <c r="B87" s="53" t="s">
        <v>15</v>
      </c>
      <c r="C87" s="6" t="s">
        <v>10</v>
      </c>
      <c r="D87" s="6">
        <f>D88+D89</f>
        <v>0</v>
      </c>
      <c r="E87" s="6">
        <f t="shared" ref="E87" si="110">E88+E89</f>
        <v>4</v>
      </c>
      <c r="F87" s="6">
        <f t="shared" ref="F87" si="111">F88+F89</f>
        <v>6</v>
      </c>
      <c r="G87" s="6">
        <f t="shared" ref="G87" si="112">G88+G89</f>
        <v>7</v>
      </c>
      <c r="H87" s="6">
        <f t="shared" ref="H87" si="113">H88+H89</f>
        <v>0</v>
      </c>
      <c r="I87" s="6">
        <f t="shared" ref="I87" si="114">I88+I89</f>
        <v>0</v>
      </c>
      <c r="J87" s="6">
        <f t="shared" ref="J87" si="115">J88+J89</f>
        <v>0</v>
      </c>
      <c r="K87" s="6">
        <f t="shared" ref="K87" si="116">K88+K89</f>
        <v>0</v>
      </c>
      <c r="L87" s="6">
        <f t="shared" ref="L87" si="117">L88+L89</f>
        <v>0</v>
      </c>
      <c r="M87" s="6">
        <f t="shared" ref="M87" si="118">M88+M89</f>
        <v>0</v>
      </c>
      <c r="N87" s="6">
        <f t="shared" ref="N87" si="119">N88+N89</f>
        <v>0</v>
      </c>
      <c r="P87" s="52"/>
      <c r="Q87" s="53" t="s">
        <v>11</v>
      </c>
      <c r="R87" s="4" t="s">
        <v>166</v>
      </c>
      <c r="S87" s="2">
        <f>SUM(S88:S89)</f>
        <v>2</v>
      </c>
      <c r="T87" s="2">
        <f t="shared" ref="T87:AC87" si="120">SUM(T88:T89)</f>
        <v>2.16</v>
      </c>
      <c r="U87" s="2">
        <f t="shared" si="120"/>
        <v>2.13</v>
      </c>
      <c r="V87" s="2">
        <f t="shared" si="120"/>
        <v>2.1399999999999997</v>
      </c>
      <c r="W87" s="2">
        <f t="shared" si="120"/>
        <v>2.2000000000000002</v>
      </c>
      <c r="X87" s="2">
        <f t="shared" si="120"/>
        <v>2.5300000000000002</v>
      </c>
      <c r="Y87" s="2">
        <f t="shared" si="120"/>
        <v>2.58</v>
      </c>
      <c r="Z87" s="2">
        <f t="shared" si="120"/>
        <v>2.83</v>
      </c>
      <c r="AA87" s="2">
        <f t="shared" si="120"/>
        <v>3.25</v>
      </c>
      <c r="AB87" s="2">
        <f t="shared" si="120"/>
        <v>2.83</v>
      </c>
      <c r="AC87" s="2">
        <f t="shared" si="120"/>
        <v>2</v>
      </c>
    </row>
    <row r="88" spans="1:29" x14ac:dyDescent="0.35">
      <c r="A88" s="52"/>
      <c r="B88" s="53"/>
      <c r="C88" s="6" t="s">
        <v>3</v>
      </c>
      <c r="D88" s="6">
        <v>0</v>
      </c>
      <c r="E88" s="6">
        <v>2</v>
      </c>
      <c r="F88" s="6">
        <v>4</v>
      </c>
      <c r="G88" s="6">
        <v>7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P88" s="52"/>
      <c r="Q88" s="53"/>
      <c r="R88" s="6" t="s">
        <v>3</v>
      </c>
      <c r="S88" s="2">
        <v>1</v>
      </c>
      <c r="T88" s="2">
        <v>1.1599999999999999</v>
      </c>
      <c r="U88" s="2">
        <v>1.1299999999999999</v>
      </c>
      <c r="V88" s="2">
        <v>1.1399999999999999</v>
      </c>
      <c r="W88" s="2">
        <v>1.2</v>
      </c>
      <c r="X88" s="2">
        <v>1.33</v>
      </c>
      <c r="Y88" s="2">
        <v>1.33</v>
      </c>
      <c r="Z88" s="2">
        <v>1.33</v>
      </c>
      <c r="AA88" s="2">
        <v>1.25</v>
      </c>
      <c r="AB88" s="2">
        <v>1.5</v>
      </c>
      <c r="AC88" s="2">
        <v>1</v>
      </c>
    </row>
    <row r="89" spans="1:29" x14ac:dyDescent="0.35">
      <c r="A89" s="52"/>
      <c r="B89" s="53"/>
      <c r="C89" s="6" t="s">
        <v>5</v>
      </c>
      <c r="D89" s="6">
        <v>0</v>
      </c>
      <c r="E89" s="6">
        <v>2</v>
      </c>
      <c r="F89" s="6">
        <v>2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P89" s="52"/>
      <c r="Q89" s="53"/>
      <c r="R89" s="6" t="s">
        <v>5</v>
      </c>
      <c r="S89" s="2">
        <v>1</v>
      </c>
      <c r="T89" s="2">
        <v>1</v>
      </c>
      <c r="U89" s="2">
        <v>1</v>
      </c>
      <c r="V89" s="2">
        <v>1</v>
      </c>
      <c r="W89" s="2">
        <v>1</v>
      </c>
      <c r="X89" s="2">
        <v>1.2</v>
      </c>
      <c r="Y89" s="2">
        <v>1.25</v>
      </c>
      <c r="Z89" s="2">
        <v>1.5</v>
      </c>
      <c r="AA89" s="2">
        <v>2</v>
      </c>
      <c r="AB89" s="2">
        <v>1.33</v>
      </c>
      <c r="AC89" s="2">
        <v>1</v>
      </c>
    </row>
    <row r="90" spans="1:29" x14ac:dyDescent="0.35">
      <c r="A90" s="52"/>
      <c r="B90" s="53"/>
      <c r="C90" s="6" t="s">
        <v>48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P90" s="52"/>
      <c r="Q90" s="53"/>
      <c r="R90" s="4" t="s">
        <v>167</v>
      </c>
      <c r="S90" s="2">
        <f>SUM(S91:S92)</f>
        <v>0</v>
      </c>
      <c r="T90" s="2">
        <f t="shared" ref="T90:AC90" si="121">SUM(T91:T92)</f>
        <v>0</v>
      </c>
      <c r="U90" s="2">
        <f t="shared" si="121"/>
        <v>0</v>
      </c>
      <c r="V90" s="2">
        <f t="shared" si="121"/>
        <v>0</v>
      </c>
      <c r="W90" s="2">
        <f t="shared" si="121"/>
        <v>0</v>
      </c>
      <c r="X90" s="2">
        <f t="shared" si="121"/>
        <v>0</v>
      </c>
      <c r="Y90" s="2">
        <f t="shared" si="121"/>
        <v>0</v>
      </c>
      <c r="Z90" s="2">
        <f t="shared" si="121"/>
        <v>0</v>
      </c>
      <c r="AA90" s="2">
        <f t="shared" si="121"/>
        <v>0</v>
      </c>
      <c r="AB90" s="2">
        <f t="shared" si="121"/>
        <v>0</v>
      </c>
      <c r="AC90" s="2">
        <f t="shared" si="121"/>
        <v>0</v>
      </c>
    </row>
    <row r="91" spans="1:29" x14ac:dyDescent="0.35">
      <c r="P91" s="52"/>
      <c r="Q91" s="53"/>
      <c r="R91" s="6" t="s">
        <v>3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</row>
    <row r="92" spans="1:29" x14ac:dyDescent="0.35">
      <c r="P92" s="52"/>
      <c r="Q92" s="53"/>
      <c r="R92" s="6" t="s">
        <v>5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</row>
    <row r="93" spans="1:29" x14ac:dyDescent="0.35">
      <c r="P93" s="52"/>
      <c r="Q93" s="53"/>
      <c r="R93" s="4" t="s">
        <v>168</v>
      </c>
      <c r="S93" s="2">
        <v>1</v>
      </c>
      <c r="T93" s="2">
        <v>1</v>
      </c>
      <c r="U93" s="2">
        <v>1.08</v>
      </c>
      <c r="V93" s="2">
        <v>1.1100000000000001</v>
      </c>
      <c r="W93" s="2">
        <v>1.1000000000000001</v>
      </c>
      <c r="X93" s="2">
        <v>1.07</v>
      </c>
      <c r="Y93" s="2">
        <v>1</v>
      </c>
      <c r="Z93" s="2">
        <v>1.1200000000000001</v>
      </c>
      <c r="AA93" s="2">
        <v>1.1200000000000001</v>
      </c>
      <c r="AB93" s="2">
        <v>1.1599999999999999</v>
      </c>
      <c r="AC93" s="2">
        <v>1.5</v>
      </c>
    </row>
    <row r="94" spans="1:29" x14ac:dyDescent="0.35">
      <c r="P94" s="52"/>
      <c r="Q94" s="53"/>
      <c r="R94" s="4" t="s">
        <v>169</v>
      </c>
      <c r="S94" s="2">
        <v>1</v>
      </c>
      <c r="T94" s="2">
        <v>1</v>
      </c>
      <c r="U94" s="2">
        <v>1</v>
      </c>
      <c r="V94" s="2">
        <v>1</v>
      </c>
      <c r="W94" s="2">
        <v>1</v>
      </c>
      <c r="X94" s="2">
        <v>1.33</v>
      </c>
      <c r="Y94" s="2">
        <v>1.5</v>
      </c>
      <c r="Z94" s="2">
        <v>1.33</v>
      </c>
      <c r="AA94" s="2">
        <v>1.2</v>
      </c>
      <c r="AB94" s="2">
        <v>1.2</v>
      </c>
      <c r="AC94" s="2">
        <v>1</v>
      </c>
    </row>
    <row r="95" spans="1:29" x14ac:dyDescent="0.35">
      <c r="P95" s="52"/>
      <c r="Q95" s="53"/>
      <c r="R95" s="4" t="s">
        <v>170</v>
      </c>
      <c r="S95" s="2">
        <v>1</v>
      </c>
      <c r="T95" s="2">
        <v>1</v>
      </c>
      <c r="U95" s="2">
        <v>1</v>
      </c>
      <c r="V95" s="2">
        <v>1</v>
      </c>
      <c r="W95" s="2">
        <v>1</v>
      </c>
      <c r="X95" s="2">
        <v>1.5</v>
      </c>
      <c r="Y95" s="2">
        <v>1.33</v>
      </c>
      <c r="Z95" s="2">
        <v>1.5</v>
      </c>
      <c r="AA95" s="2">
        <v>1.33</v>
      </c>
      <c r="AB95" s="2">
        <v>1.25</v>
      </c>
      <c r="AC95" s="2">
        <v>1</v>
      </c>
    </row>
    <row r="96" spans="1:29" x14ac:dyDescent="0.35">
      <c r="P96" s="52"/>
      <c r="Q96" s="53"/>
      <c r="R96" s="4" t="s">
        <v>171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</row>
    <row r="97" spans="16:29" x14ac:dyDescent="0.35">
      <c r="P97" s="52"/>
      <c r="Q97" s="53"/>
      <c r="R97" s="4" t="s">
        <v>172</v>
      </c>
      <c r="S97" s="2">
        <v>0</v>
      </c>
      <c r="T97" s="2">
        <v>1.5</v>
      </c>
      <c r="U97" s="2">
        <v>1.5</v>
      </c>
      <c r="V97" s="2">
        <v>1.5</v>
      </c>
      <c r="W97" s="2">
        <v>1.5</v>
      </c>
      <c r="X97" s="2">
        <v>1.5</v>
      </c>
      <c r="Y97" s="2">
        <v>1</v>
      </c>
      <c r="Z97" s="2">
        <v>1.5</v>
      </c>
      <c r="AA97" s="2">
        <v>1.5</v>
      </c>
      <c r="AB97" s="2">
        <v>1.5</v>
      </c>
      <c r="AC97" s="2">
        <v>1.5</v>
      </c>
    </row>
    <row r="98" spans="16:29" x14ac:dyDescent="0.35">
      <c r="P98" s="52"/>
      <c r="Q98" s="53"/>
      <c r="R98" s="4" t="s">
        <v>173</v>
      </c>
      <c r="S98" s="2">
        <v>0</v>
      </c>
      <c r="T98" s="2">
        <v>0</v>
      </c>
      <c r="U98" s="2">
        <v>0</v>
      </c>
      <c r="V98" s="2">
        <v>0</v>
      </c>
      <c r="W98" s="2">
        <v>2</v>
      </c>
      <c r="X98" s="2">
        <v>0</v>
      </c>
      <c r="Y98" s="2">
        <v>1.5</v>
      </c>
      <c r="Z98" s="2">
        <v>1.5</v>
      </c>
      <c r="AA98" s="2">
        <v>1.28</v>
      </c>
      <c r="AB98" s="2">
        <v>1.25</v>
      </c>
      <c r="AC98" s="2">
        <v>1.1599999999999999</v>
      </c>
    </row>
    <row r="99" spans="16:29" x14ac:dyDescent="0.35">
      <c r="P99" s="52"/>
      <c r="Q99" s="53"/>
      <c r="R99" s="4" t="s">
        <v>174</v>
      </c>
      <c r="S99" s="2">
        <v>1</v>
      </c>
      <c r="T99" s="2">
        <v>1</v>
      </c>
      <c r="U99" s="2">
        <v>1</v>
      </c>
      <c r="V99" s="2">
        <v>1</v>
      </c>
      <c r="W99" s="2">
        <v>1.1399999999999999</v>
      </c>
      <c r="X99" s="2">
        <v>1</v>
      </c>
      <c r="Y99" s="2">
        <v>1.1599999999999999</v>
      </c>
      <c r="Z99" s="2">
        <v>1.1399999999999999</v>
      </c>
      <c r="AA99" s="2">
        <v>1.1599999999999999</v>
      </c>
      <c r="AB99" s="2">
        <v>1.1599999999999999</v>
      </c>
      <c r="AC99" s="2">
        <v>1.2</v>
      </c>
    </row>
    <row r="100" spans="16:29" x14ac:dyDescent="0.35">
      <c r="P100" s="52"/>
      <c r="Q100" s="53"/>
      <c r="R100" s="4" t="s">
        <v>175</v>
      </c>
      <c r="S100" s="2">
        <v>1</v>
      </c>
      <c r="T100" s="2">
        <v>1</v>
      </c>
      <c r="U100" s="2">
        <v>1</v>
      </c>
      <c r="V100" s="2">
        <v>1</v>
      </c>
      <c r="W100" s="2">
        <v>1</v>
      </c>
      <c r="X100" s="2">
        <v>1</v>
      </c>
      <c r="Y100" s="2">
        <v>1</v>
      </c>
      <c r="Z100" s="2">
        <v>1</v>
      </c>
      <c r="AA100" s="2">
        <v>1</v>
      </c>
      <c r="AB100" s="2">
        <v>0</v>
      </c>
      <c r="AC100" s="2">
        <v>0</v>
      </c>
    </row>
    <row r="101" spans="16:29" x14ac:dyDescent="0.35">
      <c r="P101" s="52"/>
      <c r="Q101" s="53"/>
      <c r="R101" s="4" t="s">
        <v>176</v>
      </c>
      <c r="S101" s="2">
        <v>0</v>
      </c>
      <c r="T101" s="2">
        <v>1</v>
      </c>
      <c r="U101" s="2">
        <v>1</v>
      </c>
      <c r="V101" s="2">
        <v>1</v>
      </c>
      <c r="W101" s="2">
        <v>1</v>
      </c>
      <c r="X101" s="2">
        <v>1</v>
      </c>
      <c r="Y101" s="2">
        <v>1</v>
      </c>
      <c r="Z101" s="2">
        <v>1.5</v>
      </c>
      <c r="AA101" s="2">
        <v>1.33</v>
      </c>
      <c r="AB101" s="2">
        <v>1.33</v>
      </c>
      <c r="AC101" s="2">
        <v>1.25</v>
      </c>
    </row>
    <row r="102" spans="16:29" x14ac:dyDescent="0.35">
      <c r="P102" s="52"/>
      <c r="Q102" s="53"/>
      <c r="R102" s="4" t="s">
        <v>177</v>
      </c>
      <c r="S102" s="2">
        <v>1</v>
      </c>
      <c r="T102" s="2">
        <v>1</v>
      </c>
      <c r="U102" s="2">
        <v>1</v>
      </c>
      <c r="V102" s="2">
        <v>1</v>
      </c>
      <c r="W102" s="2">
        <v>1</v>
      </c>
      <c r="X102" s="2">
        <v>1</v>
      </c>
      <c r="Y102" s="2">
        <v>1</v>
      </c>
      <c r="Z102" s="2">
        <v>1.37</v>
      </c>
      <c r="AA102" s="2">
        <v>1.42</v>
      </c>
      <c r="AB102" s="2">
        <v>1.5</v>
      </c>
      <c r="AC102" s="2">
        <v>1.6</v>
      </c>
    </row>
    <row r="103" spans="16:29" x14ac:dyDescent="0.35">
      <c r="P103" s="52"/>
      <c r="Q103" s="53"/>
      <c r="R103" s="4" t="s">
        <v>178</v>
      </c>
      <c r="S103" s="2">
        <v>1</v>
      </c>
      <c r="T103" s="2">
        <v>1</v>
      </c>
      <c r="U103" s="2">
        <v>1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</row>
    <row r="104" spans="16:29" x14ac:dyDescent="0.35">
      <c r="P104" s="52"/>
      <c r="Q104" s="53" t="s">
        <v>12</v>
      </c>
      <c r="R104" s="4" t="s">
        <v>179</v>
      </c>
      <c r="S104" s="2">
        <f>SUM(S105:S106)</f>
        <v>0</v>
      </c>
      <c r="T104" s="2">
        <f t="shared" ref="T104:AC104" si="122">SUM(T105:T106)</f>
        <v>0</v>
      </c>
      <c r="U104" s="2">
        <f t="shared" si="122"/>
        <v>0</v>
      </c>
      <c r="V104" s="2">
        <f t="shared" si="122"/>
        <v>0</v>
      </c>
      <c r="W104" s="2">
        <f t="shared" si="122"/>
        <v>0</v>
      </c>
      <c r="X104" s="2">
        <f t="shared" si="122"/>
        <v>0</v>
      </c>
      <c r="Y104" s="2">
        <f t="shared" si="122"/>
        <v>1</v>
      </c>
      <c r="Z104" s="2">
        <f t="shared" si="122"/>
        <v>1</v>
      </c>
      <c r="AA104" s="2">
        <f t="shared" si="122"/>
        <v>2</v>
      </c>
      <c r="AB104" s="2">
        <f t="shared" si="122"/>
        <v>1</v>
      </c>
      <c r="AC104" s="2">
        <f t="shared" si="122"/>
        <v>1</v>
      </c>
    </row>
    <row r="105" spans="16:29" x14ac:dyDescent="0.35">
      <c r="P105" s="52"/>
      <c r="Q105" s="53"/>
      <c r="R105" s="6" t="s">
        <v>3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1</v>
      </c>
      <c r="Z105" s="2">
        <v>1</v>
      </c>
      <c r="AA105" s="2">
        <v>1</v>
      </c>
      <c r="AB105" s="2">
        <v>0</v>
      </c>
      <c r="AC105" s="2">
        <v>0</v>
      </c>
    </row>
    <row r="106" spans="16:29" x14ac:dyDescent="0.35">
      <c r="P106" s="52"/>
      <c r="Q106" s="53"/>
      <c r="R106" s="6" t="s">
        <v>5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1</v>
      </c>
      <c r="AB106" s="2">
        <v>1</v>
      </c>
      <c r="AC106" s="2">
        <v>1</v>
      </c>
    </row>
    <row r="107" spans="16:29" x14ac:dyDescent="0.35">
      <c r="P107" s="52"/>
      <c r="Q107" s="53"/>
      <c r="R107" s="4" t="s">
        <v>168</v>
      </c>
      <c r="S107" s="2">
        <v>0</v>
      </c>
      <c r="T107" s="2">
        <v>1</v>
      </c>
      <c r="U107" s="2">
        <v>1</v>
      </c>
      <c r="V107" s="2">
        <v>1</v>
      </c>
      <c r="W107" s="2">
        <v>1</v>
      </c>
      <c r="X107" s="2">
        <v>0</v>
      </c>
      <c r="Y107" s="2">
        <v>0</v>
      </c>
      <c r="Z107" s="2">
        <v>1</v>
      </c>
      <c r="AA107" s="2">
        <v>1</v>
      </c>
      <c r="AB107" s="2">
        <v>1.5</v>
      </c>
      <c r="AC107" s="2">
        <v>1.5</v>
      </c>
    </row>
    <row r="108" spans="16:29" x14ac:dyDescent="0.35">
      <c r="P108" s="52"/>
      <c r="Q108" s="53"/>
      <c r="R108" s="4" t="s">
        <v>169</v>
      </c>
      <c r="S108" s="2">
        <v>1.25</v>
      </c>
      <c r="T108" s="2">
        <v>1.25</v>
      </c>
      <c r="U108" s="2">
        <v>2</v>
      </c>
      <c r="V108" s="2">
        <v>2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</row>
    <row r="109" spans="16:29" x14ac:dyDescent="0.35">
      <c r="P109" s="52"/>
      <c r="Q109" s="53"/>
      <c r="R109" s="4" t="s">
        <v>170</v>
      </c>
      <c r="S109" s="2">
        <v>0</v>
      </c>
      <c r="T109" s="2">
        <v>1</v>
      </c>
      <c r="U109" s="2">
        <v>1</v>
      </c>
      <c r="V109" s="2">
        <v>1</v>
      </c>
      <c r="W109" s="2">
        <v>0</v>
      </c>
      <c r="X109" s="2">
        <v>0</v>
      </c>
      <c r="Y109" s="2">
        <v>1</v>
      </c>
      <c r="Z109" s="2">
        <v>1</v>
      </c>
      <c r="AA109" s="2">
        <v>0</v>
      </c>
      <c r="AB109" s="2">
        <v>0</v>
      </c>
      <c r="AC109" s="2">
        <v>0</v>
      </c>
    </row>
    <row r="110" spans="16:29" x14ac:dyDescent="0.35">
      <c r="P110" s="52"/>
      <c r="Q110" s="53"/>
      <c r="R110" s="4" t="s">
        <v>171</v>
      </c>
      <c r="S110" s="2">
        <v>2</v>
      </c>
      <c r="T110" s="2">
        <v>2</v>
      </c>
      <c r="U110" s="2">
        <v>1.5</v>
      </c>
      <c r="V110" s="2">
        <v>1.5</v>
      </c>
      <c r="W110" s="2">
        <v>1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</row>
    <row r="111" spans="16:29" x14ac:dyDescent="0.35">
      <c r="P111" s="52"/>
      <c r="Q111" s="53"/>
      <c r="R111" s="4" t="s">
        <v>172</v>
      </c>
      <c r="S111" s="2">
        <v>1.5</v>
      </c>
      <c r="T111" s="2">
        <v>1.5</v>
      </c>
      <c r="U111" s="2">
        <v>1.5</v>
      </c>
      <c r="V111" s="2">
        <v>2</v>
      </c>
      <c r="W111" s="2">
        <v>1</v>
      </c>
      <c r="X111" s="2">
        <v>1</v>
      </c>
      <c r="Y111" s="2">
        <v>0</v>
      </c>
      <c r="Z111" s="2">
        <v>1</v>
      </c>
      <c r="AA111" s="2">
        <v>1</v>
      </c>
      <c r="AB111" s="2">
        <v>1</v>
      </c>
      <c r="AC111" s="2">
        <v>1</v>
      </c>
    </row>
    <row r="112" spans="16:29" x14ac:dyDescent="0.35">
      <c r="P112" s="52"/>
      <c r="Q112" s="53"/>
      <c r="R112" s="4" t="s">
        <v>173</v>
      </c>
      <c r="S112" s="2">
        <v>0</v>
      </c>
      <c r="T112" s="2">
        <v>0</v>
      </c>
      <c r="U112" s="2">
        <v>0</v>
      </c>
      <c r="V112" s="2">
        <v>0</v>
      </c>
      <c r="W112" s="2">
        <v>2</v>
      </c>
      <c r="X112" s="2">
        <v>2</v>
      </c>
      <c r="Y112" s="2">
        <v>0</v>
      </c>
      <c r="Z112" s="2">
        <v>2</v>
      </c>
      <c r="AA112" s="2">
        <v>2</v>
      </c>
      <c r="AB112" s="2">
        <v>0</v>
      </c>
      <c r="AC112" s="2">
        <v>0</v>
      </c>
    </row>
    <row r="113" spans="16:29" x14ac:dyDescent="0.35">
      <c r="P113" s="52"/>
      <c r="Q113" s="53"/>
      <c r="R113" s="4" t="s">
        <v>174</v>
      </c>
      <c r="S113" s="2">
        <v>0</v>
      </c>
      <c r="T113" s="2">
        <v>1</v>
      </c>
      <c r="U113" s="2">
        <v>1</v>
      </c>
      <c r="V113" s="2">
        <v>1</v>
      </c>
      <c r="W113" s="2">
        <v>2</v>
      </c>
      <c r="X113" s="2">
        <v>1.66</v>
      </c>
      <c r="Y113" s="2">
        <v>1.5</v>
      </c>
      <c r="Z113" s="2">
        <v>1.66</v>
      </c>
      <c r="AA113" s="2">
        <v>2</v>
      </c>
      <c r="AB113" s="2">
        <v>1</v>
      </c>
      <c r="AC113" s="2">
        <v>1</v>
      </c>
    </row>
    <row r="114" spans="16:29" x14ac:dyDescent="0.35">
      <c r="P114" s="52"/>
      <c r="Q114" s="53"/>
      <c r="R114" s="4" t="s">
        <v>175</v>
      </c>
      <c r="S114" s="2">
        <v>1.5</v>
      </c>
      <c r="T114" s="2">
        <v>1.5</v>
      </c>
      <c r="U114" s="2">
        <v>1.5</v>
      </c>
      <c r="V114" s="2">
        <v>2</v>
      </c>
      <c r="W114" s="2">
        <v>1</v>
      </c>
      <c r="X114" s="2">
        <v>1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</row>
    <row r="115" spans="16:29" x14ac:dyDescent="0.35">
      <c r="P115" s="52"/>
      <c r="Q115" s="53"/>
      <c r="R115" s="4" t="s">
        <v>176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2</v>
      </c>
      <c r="AC115" s="2">
        <v>2</v>
      </c>
    </row>
    <row r="116" spans="16:29" x14ac:dyDescent="0.35">
      <c r="P116" s="52"/>
      <c r="Q116" s="53"/>
      <c r="R116" s="4" t="s">
        <v>177</v>
      </c>
      <c r="S116" s="2">
        <v>0</v>
      </c>
      <c r="T116" s="2">
        <v>0</v>
      </c>
      <c r="U116" s="2">
        <v>0</v>
      </c>
      <c r="V116" s="2">
        <v>0</v>
      </c>
      <c r="W116" s="2">
        <v>2</v>
      </c>
      <c r="X116" s="2">
        <v>2</v>
      </c>
      <c r="Y116" s="2">
        <v>2</v>
      </c>
      <c r="Z116" s="2">
        <v>0</v>
      </c>
      <c r="AA116" s="2">
        <v>0</v>
      </c>
      <c r="AB116" s="2">
        <v>0</v>
      </c>
      <c r="AC116" s="2">
        <v>0</v>
      </c>
    </row>
    <row r="117" spans="16:29" x14ac:dyDescent="0.35">
      <c r="P117" s="52"/>
      <c r="Q117" s="53" t="s">
        <v>15</v>
      </c>
      <c r="R117" s="4" t="s">
        <v>180</v>
      </c>
      <c r="S117" s="2">
        <f>SUM(S118:S119)</f>
        <v>0</v>
      </c>
      <c r="T117" s="2">
        <f t="shared" ref="T117:AB117" si="123">SUM(T118:T119)</f>
        <v>0</v>
      </c>
      <c r="U117" s="2">
        <f t="shared" si="123"/>
        <v>0</v>
      </c>
      <c r="V117" s="2">
        <f>SUM(V118:V119)</f>
        <v>0</v>
      </c>
      <c r="W117" s="2">
        <f t="shared" si="123"/>
        <v>0</v>
      </c>
      <c r="X117" s="2">
        <f t="shared" si="123"/>
        <v>0</v>
      </c>
      <c r="Y117" s="2">
        <f t="shared" si="123"/>
        <v>0</v>
      </c>
      <c r="Z117" s="2">
        <f t="shared" si="123"/>
        <v>0</v>
      </c>
      <c r="AA117" s="2">
        <f t="shared" si="123"/>
        <v>0</v>
      </c>
      <c r="AB117" s="2">
        <f t="shared" si="123"/>
        <v>0</v>
      </c>
      <c r="AC117" s="2">
        <f>SUM(AC118:AC119)</f>
        <v>0</v>
      </c>
    </row>
    <row r="118" spans="16:29" x14ac:dyDescent="0.35">
      <c r="P118" s="52"/>
      <c r="Q118" s="53"/>
      <c r="R118" s="6" t="s">
        <v>3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</row>
    <row r="119" spans="16:29" x14ac:dyDescent="0.35">
      <c r="P119" s="52"/>
      <c r="Q119" s="53"/>
      <c r="R119" s="6" t="s">
        <v>5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</row>
    <row r="120" spans="16:29" x14ac:dyDescent="0.35">
      <c r="P120" s="52"/>
      <c r="Q120" s="53"/>
      <c r="R120" s="4" t="s">
        <v>181</v>
      </c>
      <c r="S120" s="2">
        <f>SUM(S121:S122)</f>
        <v>0</v>
      </c>
      <c r="T120" s="2">
        <f t="shared" ref="T120:AC120" si="124">SUM(T121:T122)</f>
        <v>0</v>
      </c>
      <c r="U120" s="2">
        <f t="shared" si="124"/>
        <v>0</v>
      </c>
      <c r="V120" s="2">
        <f t="shared" si="124"/>
        <v>0</v>
      </c>
      <c r="W120" s="2">
        <f t="shared" si="124"/>
        <v>0</v>
      </c>
      <c r="X120" s="2">
        <f t="shared" si="124"/>
        <v>0</v>
      </c>
      <c r="Y120" s="2">
        <f t="shared" si="124"/>
        <v>0</v>
      </c>
      <c r="Z120" s="2">
        <f t="shared" si="124"/>
        <v>0</v>
      </c>
      <c r="AA120" s="2">
        <f t="shared" si="124"/>
        <v>0</v>
      </c>
      <c r="AB120" s="2">
        <f t="shared" si="124"/>
        <v>0</v>
      </c>
      <c r="AC120" s="2">
        <f t="shared" si="124"/>
        <v>0</v>
      </c>
    </row>
    <row r="121" spans="16:29" x14ac:dyDescent="0.35">
      <c r="P121" s="52"/>
      <c r="Q121" s="53"/>
      <c r="R121" s="6" t="s">
        <v>3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</row>
    <row r="122" spans="16:29" x14ac:dyDescent="0.35">
      <c r="P122" s="52"/>
      <c r="Q122" s="53"/>
      <c r="R122" s="6" t="s">
        <v>5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</row>
    <row r="123" spans="16:29" x14ac:dyDescent="0.35">
      <c r="P123" s="52" t="s">
        <v>107</v>
      </c>
      <c r="Q123" s="56" t="s">
        <v>26</v>
      </c>
      <c r="R123" s="56"/>
      <c r="S123" s="2">
        <f>SUM(S124)</f>
        <v>0</v>
      </c>
      <c r="T123" s="2">
        <f t="shared" ref="T123:AC123" si="125">SUM(T124)</f>
        <v>0</v>
      </c>
      <c r="U123" s="2">
        <f t="shared" si="125"/>
        <v>0</v>
      </c>
      <c r="V123" s="2">
        <f t="shared" si="125"/>
        <v>0</v>
      </c>
      <c r="W123" s="2">
        <f t="shared" si="125"/>
        <v>0</v>
      </c>
      <c r="X123" s="2">
        <f t="shared" si="125"/>
        <v>0</v>
      </c>
      <c r="Y123" s="2">
        <f t="shared" si="125"/>
        <v>0</v>
      </c>
      <c r="Z123" s="2">
        <f t="shared" si="125"/>
        <v>0</v>
      </c>
      <c r="AA123" s="2">
        <f t="shared" si="125"/>
        <v>0</v>
      </c>
      <c r="AB123" s="2">
        <f t="shared" si="125"/>
        <v>0</v>
      </c>
      <c r="AC123" s="2">
        <f t="shared" si="125"/>
        <v>0</v>
      </c>
    </row>
    <row r="124" spans="16:29" x14ac:dyDescent="0.35">
      <c r="P124" s="52"/>
      <c r="Q124" s="54" t="s">
        <v>25</v>
      </c>
      <c r="R124" s="54"/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</row>
    <row r="125" spans="16:29" x14ac:dyDescent="0.35">
      <c r="P125" s="52" t="s">
        <v>108</v>
      </c>
      <c r="Q125" s="56" t="s">
        <v>27</v>
      </c>
      <c r="R125" s="56"/>
      <c r="S125" s="2">
        <v>4</v>
      </c>
      <c r="T125" s="2">
        <v>8</v>
      </c>
      <c r="U125" s="2">
        <v>8</v>
      </c>
      <c r="V125" s="2">
        <v>14</v>
      </c>
      <c r="W125" s="2">
        <v>14</v>
      </c>
      <c r="X125" s="2">
        <v>13</v>
      </c>
      <c r="Y125" s="2">
        <v>5</v>
      </c>
      <c r="Z125" s="2">
        <f t="shared" ref="Z125:AC125" si="126">SUM(Z126:Z128)</f>
        <v>4</v>
      </c>
      <c r="AA125" s="2">
        <f t="shared" si="126"/>
        <v>9</v>
      </c>
      <c r="AB125" s="2">
        <f t="shared" si="126"/>
        <v>4</v>
      </c>
      <c r="AC125" s="2">
        <f t="shared" si="126"/>
        <v>5</v>
      </c>
    </row>
    <row r="126" spans="16:29" x14ac:dyDescent="0.35">
      <c r="P126" s="52"/>
      <c r="Q126" s="54" t="s">
        <v>28</v>
      </c>
      <c r="R126" s="54"/>
      <c r="S126" s="2">
        <v>3</v>
      </c>
      <c r="T126" s="2">
        <v>3</v>
      </c>
      <c r="U126" s="2">
        <v>2</v>
      </c>
      <c r="V126" s="2">
        <v>6</v>
      </c>
      <c r="W126" s="2">
        <v>5</v>
      </c>
      <c r="X126" s="2">
        <v>5</v>
      </c>
      <c r="Y126" s="2">
        <v>5</v>
      </c>
      <c r="Z126" s="2">
        <v>4</v>
      </c>
      <c r="AA126" s="2">
        <v>9</v>
      </c>
      <c r="AB126" s="2">
        <v>4</v>
      </c>
      <c r="AC126" s="2">
        <v>5</v>
      </c>
    </row>
    <row r="127" spans="16:29" x14ac:dyDescent="0.35">
      <c r="P127" s="52"/>
      <c r="Q127" s="54" t="s">
        <v>29</v>
      </c>
      <c r="R127" s="54"/>
      <c r="S127" s="2">
        <v>1</v>
      </c>
      <c r="T127" s="2">
        <v>5</v>
      </c>
      <c r="U127" s="2">
        <v>6</v>
      </c>
      <c r="V127" s="2">
        <v>8</v>
      </c>
      <c r="W127" s="2">
        <v>9</v>
      </c>
      <c r="X127" s="2">
        <v>8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</row>
    <row r="128" spans="16:29" x14ac:dyDescent="0.35">
      <c r="P128" s="52"/>
      <c r="Q128" s="61" t="s">
        <v>30</v>
      </c>
      <c r="R128" s="61"/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</row>
    <row r="129" spans="16:29" x14ac:dyDescent="0.35">
      <c r="P129" s="52" t="s">
        <v>109</v>
      </c>
      <c r="Q129" s="56" t="s">
        <v>31</v>
      </c>
      <c r="R129" s="56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6:29" x14ac:dyDescent="0.35">
      <c r="P130" s="52"/>
      <c r="Q130" s="53" t="s">
        <v>11</v>
      </c>
      <c r="R130" s="4" t="s">
        <v>166</v>
      </c>
      <c r="S130" s="2">
        <f>SUM(S131:S132)</f>
        <v>100</v>
      </c>
      <c r="T130" s="2">
        <f t="shared" ref="T130:AC130" si="127">SUM(T131:T132)</f>
        <v>104</v>
      </c>
      <c r="U130" s="2">
        <f t="shared" si="127"/>
        <v>61</v>
      </c>
      <c r="V130" s="2">
        <f t="shared" si="127"/>
        <v>122</v>
      </c>
      <c r="W130" s="2">
        <f t="shared" si="127"/>
        <v>104</v>
      </c>
      <c r="X130" s="2">
        <f t="shared" si="127"/>
        <v>66</v>
      </c>
      <c r="Y130" s="2">
        <f t="shared" si="127"/>
        <v>72</v>
      </c>
      <c r="Z130" s="2">
        <f t="shared" si="127"/>
        <v>85</v>
      </c>
      <c r="AA130" s="2">
        <f t="shared" si="127"/>
        <v>100</v>
      </c>
      <c r="AB130" s="2">
        <f t="shared" si="127"/>
        <v>95</v>
      </c>
      <c r="AC130" s="2">
        <f t="shared" si="127"/>
        <v>101</v>
      </c>
    </row>
    <row r="131" spans="16:29" x14ac:dyDescent="0.35">
      <c r="P131" s="52"/>
      <c r="Q131" s="53"/>
      <c r="R131" s="6" t="s">
        <v>3</v>
      </c>
      <c r="S131" s="2">
        <v>52</v>
      </c>
      <c r="T131" s="2">
        <v>65</v>
      </c>
      <c r="U131" s="2">
        <v>54</v>
      </c>
      <c r="V131" s="2">
        <v>73</v>
      </c>
      <c r="W131" s="2">
        <v>64</v>
      </c>
      <c r="X131" s="2">
        <v>37</v>
      </c>
      <c r="Y131" s="2">
        <v>32</v>
      </c>
      <c r="Z131" s="2">
        <v>52</v>
      </c>
      <c r="AA131" s="2">
        <v>53</v>
      </c>
      <c r="AB131" s="2">
        <v>50</v>
      </c>
      <c r="AC131" s="2">
        <v>48</v>
      </c>
    </row>
    <row r="132" spans="16:29" x14ac:dyDescent="0.35">
      <c r="P132" s="52"/>
      <c r="Q132" s="53"/>
      <c r="R132" s="6" t="s">
        <v>5</v>
      </c>
      <c r="S132" s="2">
        <v>48</v>
      </c>
      <c r="T132" s="2">
        <v>39</v>
      </c>
      <c r="U132" s="2">
        <v>7</v>
      </c>
      <c r="V132" s="2">
        <v>49</v>
      </c>
      <c r="W132" s="2">
        <v>40</v>
      </c>
      <c r="X132" s="2">
        <v>29</v>
      </c>
      <c r="Y132" s="2">
        <v>40</v>
      </c>
      <c r="Z132" s="2">
        <v>33</v>
      </c>
      <c r="AA132" s="2">
        <v>47</v>
      </c>
      <c r="AB132" s="2">
        <v>45</v>
      </c>
      <c r="AC132" s="2">
        <v>53</v>
      </c>
    </row>
    <row r="133" spans="16:29" x14ac:dyDescent="0.35">
      <c r="P133" s="52"/>
      <c r="Q133" s="53"/>
      <c r="R133" s="4" t="s">
        <v>167</v>
      </c>
      <c r="S133" s="2">
        <f>SUM(S134:S135)</f>
        <v>0</v>
      </c>
      <c r="T133" s="2">
        <f t="shared" ref="T133:AC135" si="128">SUM(T134:T135)</f>
        <v>0</v>
      </c>
      <c r="U133" s="2">
        <f t="shared" si="128"/>
        <v>0</v>
      </c>
      <c r="V133" s="2">
        <f t="shared" si="128"/>
        <v>79</v>
      </c>
      <c r="W133" s="2">
        <f t="shared" si="128"/>
        <v>76</v>
      </c>
      <c r="X133" s="2">
        <f t="shared" si="128"/>
        <v>84</v>
      </c>
      <c r="Y133" s="2">
        <f t="shared" si="128"/>
        <v>115</v>
      </c>
      <c r="Z133" s="2">
        <f t="shared" si="128"/>
        <v>108</v>
      </c>
      <c r="AA133" s="2">
        <f t="shared" si="128"/>
        <v>109</v>
      </c>
      <c r="AB133" s="2">
        <f t="shared" si="128"/>
        <v>121</v>
      </c>
      <c r="AC133" s="2">
        <f t="shared" si="128"/>
        <v>90</v>
      </c>
    </row>
    <row r="134" spans="16:29" x14ac:dyDescent="0.35">
      <c r="P134" s="52"/>
      <c r="Q134" s="53"/>
      <c r="R134" s="6" t="s">
        <v>3</v>
      </c>
      <c r="S134" s="2">
        <v>0</v>
      </c>
      <c r="T134" s="2">
        <v>0</v>
      </c>
      <c r="U134" s="2">
        <v>0</v>
      </c>
      <c r="V134" s="2">
        <f t="shared" si="128"/>
        <v>47</v>
      </c>
      <c r="W134" s="2">
        <f t="shared" si="128"/>
        <v>46</v>
      </c>
      <c r="X134" s="2">
        <f t="shared" si="128"/>
        <v>51</v>
      </c>
      <c r="Y134" s="2">
        <f t="shared" si="128"/>
        <v>71</v>
      </c>
      <c r="Z134" s="2">
        <f t="shared" si="128"/>
        <v>67</v>
      </c>
      <c r="AA134" s="2">
        <f t="shared" si="128"/>
        <v>66</v>
      </c>
      <c r="AB134" s="2">
        <f t="shared" si="128"/>
        <v>76</v>
      </c>
      <c r="AC134" s="2">
        <f t="shared" si="128"/>
        <v>60</v>
      </c>
    </row>
    <row r="135" spans="16:29" x14ac:dyDescent="0.35">
      <c r="P135" s="52"/>
      <c r="Q135" s="53"/>
      <c r="R135" s="6" t="s">
        <v>5</v>
      </c>
      <c r="S135" s="2">
        <v>0</v>
      </c>
      <c r="T135" s="2">
        <v>0</v>
      </c>
      <c r="U135" s="2">
        <v>0</v>
      </c>
      <c r="V135" s="2">
        <f t="shared" si="128"/>
        <v>32</v>
      </c>
      <c r="W135" s="2">
        <f t="shared" si="128"/>
        <v>30</v>
      </c>
      <c r="X135" s="2">
        <f t="shared" si="128"/>
        <v>33</v>
      </c>
      <c r="Y135" s="2">
        <f t="shared" si="128"/>
        <v>44</v>
      </c>
      <c r="Z135" s="2">
        <f t="shared" si="128"/>
        <v>41</v>
      </c>
      <c r="AA135" s="2">
        <f t="shared" si="128"/>
        <v>43</v>
      </c>
      <c r="AB135" s="2">
        <f t="shared" si="128"/>
        <v>45</v>
      </c>
      <c r="AC135" s="2">
        <f t="shared" si="128"/>
        <v>30</v>
      </c>
    </row>
    <row r="136" spans="16:29" x14ac:dyDescent="0.35">
      <c r="P136" s="52"/>
      <c r="Q136" s="53"/>
      <c r="R136" s="4" t="s">
        <v>168</v>
      </c>
      <c r="S136" s="2">
        <v>15</v>
      </c>
      <c r="T136" s="2">
        <v>16</v>
      </c>
      <c r="U136" s="2">
        <v>22</v>
      </c>
      <c r="V136" s="2">
        <v>15</v>
      </c>
      <c r="W136" s="2">
        <v>16</v>
      </c>
      <c r="X136" s="2">
        <v>18</v>
      </c>
      <c r="Y136" s="2">
        <v>27</v>
      </c>
      <c r="Z136" s="2">
        <v>26</v>
      </c>
      <c r="AA136" s="2">
        <v>23</v>
      </c>
      <c r="AB136" s="2">
        <v>31</v>
      </c>
      <c r="AC136" s="2">
        <v>30</v>
      </c>
    </row>
    <row r="137" spans="16:29" x14ac:dyDescent="0.35">
      <c r="P137" s="52"/>
      <c r="Q137" s="53"/>
      <c r="R137" s="4" t="s">
        <v>169</v>
      </c>
      <c r="S137" s="2">
        <v>7</v>
      </c>
      <c r="T137" s="2">
        <v>15</v>
      </c>
      <c r="U137" s="2">
        <v>12</v>
      </c>
      <c r="V137" s="2">
        <v>17</v>
      </c>
      <c r="W137" s="2">
        <v>14</v>
      </c>
      <c r="X137" s="2">
        <v>15</v>
      </c>
      <c r="Y137" s="2">
        <v>17</v>
      </c>
      <c r="Z137" s="2">
        <v>15</v>
      </c>
      <c r="AA137" s="2">
        <v>20</v>
      </c>
      <c r="AB137" s="2">
        <v>14</v>
      </c>
      <c r="AC137" s="2">
        <v>0</v>
      </c>
    </row>
    <row r="138" spans="16:29" x14ac:dyDescent="0.35">
      <c r="P138" s="52"/>
      <c r="Q138" s="53"/>
      <c r="R138" s="4" t="s">
        <v>170</v>
      </c>
      <c r="S138" s="2">
        <v>12</v>
      </c>
      <c r="T138" s="2">
        <v>21</v>
      </c>
      <c r="U138" s="2">
        <v>21</v>
      </c>
      <c r="V138" s="2">
        <v>16</v>
      </c>
      <c r="W138" s="2">
        <v>15</v>
      </c>
      <c r="X138" s="2">
        <v>14</v>
      </c>
      <c r="Y138" s="2">
        <v>18</v>
      </c>
      <c r="Z138" s="2">
        <v>25</v>
      </c>
      <c r="AA138" s="2">
        <v>21</v>
      </c>
      <c r="AB138" s="2">
        <v>20</v>
      </c>
      <c r="AC138" s="2">
        <v>19</v>
      </c>
    </row>
    <row r="139" spans="16:29" x14ac:dyDescent="0.35">
      <c r="P139" s="52"/>
      <c r="Q139" s="53"/>
      <c r="R139" s="4" t="s">
        <v>171</v>
      </c>
      <c r="S139" s="2">
        <v>2</v>
      </c>
      <c r="T139" s="2">
        <v>1</v>
      </c>
      <c r="U139" s="2">
        <v>3</v>
      </c>
      <c r="V139" s="2">
        <v>1</v>
      </c>
      <c r="W139" s="2">
        <v>9</v>
      </c>
      <c r="X139" s="2">
        <v>2</v>
      </c>
      <c r="Y139" s="2">
        <v>4</v>
      </c>
      <c r="Z139" s="2">
        <v>3</v>
      </c>
      <c r="AA139" s="2">
        <v>0</v>
      </c>
      <c r="AB139" s="2">
        <v>0</v>
      </c>
      <c r="AC139" s="2">
        <v>0</v>
      </c>
    </row>
    <row r="140" spans="16:29" x14ac:dyDescent="0.35">
      <c r="P140" s="52"/>
      <c r="Q140" s="53"/>
      <c r="R140" s="4" t="s">
        <v>172</v>
      </c>
      <c r="S140" s="2">
        <v>6</v>
      </c>
      <c r="T140" s="2">
        <v>5</v>
      </c>
      <c r="U140" s="2">
        <v>3</v>
      </c>
      <c r="V140" s="2">
        <v>5</v>
      </c>
      <c r="W140" s="2">
        <v>8</v>
      </c>
      <c r="X140" s="2">
        <v>7</v>
      </c>
      <c r="Y140" s="2">
        <v>5</v>
      </c>
      <c r="Z140" s="2">
        <v>9</v>
      </c>
      <c r="AA140" s="2">
        <v>18</v>
      </c>
      <c r="AB140" s="2">
        <v>26</v>
      </c>
      <c r="AC140" s="2">
        <v>14</v>
      </c>
    </row>
    <row r="141" spans="16:29" x14ac:dyDescent="0.35">
      <c r="P141" s="52"/>
      <c r="Q141" s="53"/>
      <c r="R141" s="4" t="s">
        <v>173</v>
      </c>
      <c r="S141" s="2">
        <v>1</v>
      </c>
      <c r="T141" s="2">
        <v>4</v>
      </c>
      <c r="U141" s="2">
        <v>3</v>
      </c>
      <c r="V141" s="2">
        <v>3</v>
      </c>
      <c r="W141" s="2">
        <v>2</v>
      </c>
      <c r="X141" s="2">
        <v>3</v>
      </c>
      <c r="Y141" s="2">
        <v>1</v>
      </c>
      <c r="Z141" s="2">
        <v>6</v>
      </c>
      <c r="AA141" s="2">
        <v>8</v>
      </c>
      <c r="AB141" s="2">
        <v>6</v>
      </c>
      <c r="AC141" s="2">
        <v>10</v>
      </c>
    </row>
    <row r="142" spans="16:29" x14ac:dyDescent="0.35">
      <c r="P142" s="52"/>
      <c r="Q142" s="53"/>
      <c r="R142" s="4" t="s">
        <v>174</v>
      </c>
      <c r="S142" s="2">
        <v>27</v>
      </c>
      <c r="T142" s="2">
        <v>24</v>
      </c>
      <c r="U142" s="2">
        <v>27</v>
      </c>
      <c r="V142" s="2">
        <v>28</v>
      </c>
      <c r="W142" s="2">
        <v>31</v>
      </c>
      <c r="X142" s="2">
        <v>26</v>
      </c>
      <c r="Y142" s="2">
        <v>36</v>
      </c>
      <c r="Z142" s="2">
        <v>31</v>
      </c>
      <c r="AA142" s="2">
        <v>45</v>
      </c>
      <c r="AB142" s="2">
        <v>47</v>
      </c>
      <c r="AC142" s="2">
        <v>40</v>
      </c>
    </row>
    <row r="143" spans="16:29" x14ac:dyDescent="0.35">
      <c r="P143" s="52"/>
      <c r="Q143" s="53"/>
      <c r="R143" s="4" t="s">
        <v>175</v>
      </c>
      <c r="S143" s="2">
        <v>2</v>
      </c>
      <c r="T143" s="2">
        <v>8</v>
      </c>
      <c r="U143" s="2">
        <v>7</v>
      </c>
      <c r="V143" s="2">
        <v>5</v>
      </c>
      <c r="W143" s="2">
        <v>2</v>
      </c>
      <c r="X143" s="2">
        <v>3</v>
      </c>
      <c r="Y143" s="2">
        <v>3</v>
      </c>
      <c r="Z143" s="2">
        <v>6</v>
      </c>
      <c r="AA143" s="2">
        <v>7</v>
      </c>
      <c r="AB143" s="2">
        <v>8</v>
      </c>
      <c r="AC143" s="2">
        <v>8</v>
      </c>
    </row>
    <row r="144" spans="16:29" x14ac:dyDescent="0.35">
      <c r="P144" s="52"/>
      <c r="Q144" s="53"/>
      <c r="R144" s="4" t="s">
        <v>176</v>
      </c>
      <c r="S144" s="2">
        <v>1</v>
      </c>
      <c r="T144" s="2">
        <v>6</v>
      </c>
      <c r="U144" s="2">
        <v>5</v>
      </c>
      <c r="V144" s="2">
        <v>3</v>
      </c>
      <c r="W144" s="2">
        <v>6</v>
      </c>
      <c r="X144" s="2">
        <v>7</v>
      </c>
      <c r="Y144" s="2">
        <v>9</v>
      </c>
      <c r="Z144" s="2">
        <v>14</v>
      </c>
      <c r="AA144" s="2">
        <v>19</v>
      </c>
      <c r="AB144" s="2">
        <v>19</v>
      </c>
      <c r="AC144" s="2">
        <v>9</v>
      </c>
    </row>
    <row r="145" spans="16:29" x14ac:dyDescent="0.35">
      <c r="P145" s="52"/>
      <c r="Q145" s="53"/>
      <c r="R145" s="4" t="s">
        <v>177</v>
      </c>
      <c r="S145" s="2">
        <v>3</v>
      </c>
      <c r="T145" s="2">
        <v>4</v>
      </c>
      <c r="U145" s="2">
        <v>1</v>
      </c>
      <c r="V145" s="2">
        <v>7</v>
      </c>
      <c r="W145" s="2">
        <v>7</v>
      </c>
      <c r="X145" s="2">
        <v>9</v>
      </c>
      <c r="Y145" s="2">
        <v>4</v>
      </c>
      <c r="Z145" s="2">
        <v>11</v>
      </c>
      <c r="AA145" s="2">
        <v>11</v>
      </c>
      <c r="AB145" s="2">
        <v>13</v>
      </c>
      <c r="AC145" s="2">
        <v>16</v>
      </c>
    </row>
    <row r="146" spans="16:29" x14ac:dyDescent="0.35">
      <c r="P146" s="52"/>
      <c r="Q146" s="53"/>
      <c r="R146" s="4" t="s">
        <v>178</v>
      </c>
      <c r="S146" s="2">
        <v>10</v>
      </c>
      <c r="T146" s="2">
        <v>12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</row>
    <row r="147" spans="16:29" x14ac:dyDescent="0.35">
      <c r="P147" s="52"/>
      <c r="Q147" s="53" t="s">
        <v>12</v>
      </c>
      <c r="R147" s="4" t="s">
        <v>179</v>
      </c>
      <c r="S147" s="2">
        <f>SUM(S148:S149)</f>
        <v>24</v>
      </c>
      <c r="T147" s="2">
        <f t="shared" ref="T147:AC147" si="129">SUM(T148:T149)</f>
        <v>42</v>
      </c>
      <c r="U147" s="2">
        <f t="shared" si="129"/>
        <v>66</v>
      </c>
      <c r="V147" s="2">
        <f t="shared" si="129"/>
        <v>24</v>
      </c>
      <c r="W147" s="2">
        <f t="shared" si="129"/>
        <v>45</v>
      </c>
      <c r="X147" s="2">
        <f t="shared" si="129"/>
        <v>53</v>
      </c>
      <c r="Y147" s="2">
        <f t="shared" si="129"/>
        <v>65</v>
      </c>
      <c r="Z147" s="2">
        <f t="shared" si="129"/>
        <v>65</v>
      </c>
      <c r="AA147" s="2">
        <f t="shared" si="129"/>
        <v>58</v>
      </c>
      <c r="AB147" s="2">
        <f t="shared" si="129"/>
        <v>68</v>
      </c>
      <c r="AC147" s="2">
        <f t="shared" si="129"/>
        <v>89</v>
      </c>
    </row>
    <row r="148" spans="16:29" x14ac:dyDescent="0.35">
      <c r="P148" s="52"/>
      <c r="Q148" s="53"/>
      <c r="R148" s="6" t="s">
        <v>3</v>
      </c>
      <c r="S148" s="2">
        <v>15</v>
      </c>
      <c r="T148" s="2">
        <v>27</v>
      </c>
      <c r="U148" s="2">
        <v>32</v>
      </c>
      <c r="V148" s="2">
        <v>21</v>
      </c>
      <c r="W148" s="2">
        <v>18</v>
      </c>
      <c r="X148" s="2">
        <v>36</v>
      </c>
      <c r="Y148" s="2">
        <v>24</v>
      </c>
      <c r="Z148" s="2">
        <v>38</v>
      </c>
      <c r="AA148" s="2">
        <v>30</v>
      </c>
      <c r="AB148" s="2">
        <v>29</v>
      </c>
      <c r="AC148" s="2">
        <v>26</v>
      </c>
    </row>
    <row r="149" spans="16:29" x14ac:dyDescent="0.35">
      <c r="P149" s="52"/>
      <c r="Q149" s="53"/>
      <c r="R149" s="6" t="s">
        <v>5</v>
      </c>
      <c r="S149" s="2">
        <v>9</v>
      </c>
      <c r="T149" s="2">
        <v>15</v>
      </c>
      <c r="U149" s="2">
        <v>34</v>
      </c>
      <c r="V149" s="2">
        <v>3</v>
      </c>
      <c r="W149" s="2">
        <v>27</v>
      </c>
      <c r="X149" s="2">
        <v>17</v>
      </c>
      <c r="Y149" s="2">
        <v>41</v>
      </c>
      <c r="Z149" s="2">
        <v>27</v>
      </c>
      <c r="AA149" s="2">
        <v>28</v>
      </c>
      <c r="AB149" s="2">
        <v>39</v>
      </c>
      <c r="AC149" s="2">
        <v>63</v>
      </c>
    </row>
    <row r="150" spans="16:29" x14ac:dyDescent="0.35">
      <c r="P150" s="52"/>
      <c r="Q150" s="53"/>
      <c r="R150" s="4" t="s">
        <v>168</v>
      </c>
      <c r="S150" s="2">
        <v>13</v>
      </c>
      <c r="T150" s="2">
        <v>11</v>
      </c>
      <c r="U150" s="2">
        <v>13</v>
      </c>
      <c r="V150" s="2">
        <v>17</v>
      </c>
      <c r="W150" s="2">
        <v>20</v>
      </c>
      <c r="X150" s="2">
        <v>22</v>
      </c>
      <c r="Y150" s="2">
        <v>28</v>
      </c>
      <c r="Z150" s="2">
        <v>24</v>
      </c>
      <c r="AA150" s="2">
        <v>26</v>
      </c>
      <c r="AB150" s="2">
        <v>18</v>
      </c>
      <c r="AC150" s="2">
        <v>23</v>
      </c>
    </row>
    <row r="151" spans="16:29" x14ac:dyDescent="0.35">
      <c r="P151" s="52"/>
      <c r="Q151" s="53"/>
      <c r="R151" s="4" t="s">
        <v>169</v>
      </c>
      <c r="S151" s="2">
        <v>5</v>
      </c>
      <c r="T151" s="2">
        <v>16</v>
      </c>
      <c r="U151" s="2">
        <v>12</v>
      </c>
      <c r="V151" s="2">
        <v>17</v>
      </c>
      <c r="W151" s="2">
        <v>13</v>
      </c>
      <c r="X151" s="2">
        <v>12</v>
      </c>
      <c r="Y151" s="2">
        <v>15</v>
      </c>
      <c r="Z151" s="2">
        <v>12</v>
      </c>
      <c r="AA151" s="2">
        <v>0</v>
      </c>
      <c r="AB151" s="2">
        <v>0</v>
      </c>
      <c r="AC151" s="2">
        <v>0</v>
      </c>
    </row>
    <row r="152" spans="16:29" x14ac:dyDescent="0.35">
      <c r="P152" s="52"/>
      <c r="Q152" s="53"/>
      <c r="R152" s="4" t="s">
        <v>170</v>
      </c>
      <c r="S152" s="2">
        <v>14</v>
      </c>
      <c r="T152" s="2">
        <v>16</v>
      </c>
      <c r="U152" s="2">
        <v>11</v>
      </c>
      <c r="V152" s="2">
        <v>10</v>
      </c>
      <c r="W152" s="2">
        <v>16</v>
      </c>
      <c r="X152" s="2">
        <v>21</v>
      </c>
      <c r="Y152" s="2">
        <v>19</v>
      </c>
      <c r="Z152" s="2">
        <v>17</v>
      </c>
      <c r="AA152" s="2">
        <v>18</v>
      </c>
      <c r="AB152" s="2">
        <v>14</v>
      </c>
      <c r="AC152" s="2">
        <v>39</v>
      </c>
    </row>
    <row r="153" spans="16:29" x14ac:dyDescent="0.35">
      <c r="P153" s="52"/>
      <c r="Q153" s="53"/>
      <c r="R153" s="4" t="s">
        <v>171</v>
      </c>
      <c r="S153" s="2">
        <v>2</v>
      </c>
      <c r="T153" s="2">
        <v>0</v>
      </c>
      <c r="U153" s="2">
        <v>7</v>
      </c>
      <c r="V153" s="2">
        <v>2</v>
      </c>
      <c r="W153" s="2">
        <v>3</v>
      </c>
      <c r="X153" s="2">
        <v>4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</row>
    <row r="154" spans="16:29" x14ac:dyDescent="0.35">
      <c r="P154" s="52"/>
      <c r="Q154" s="53"/>
      <c r="R154" s="4" t="s">
        <v>172</v>
      </c>
      <c r="S154" s="2">
        <v>3</v>
      </c>
      <c r="T154" s="2">
        <v>5</v>
      </c>
      <c r="U154" s="2">
        <v>11</v>
      </c>
      <c r="V154" s="2">
        <v>10</v>
      </c>
      <c r="W154" s="2">
        <v>9</v>
      </c>
      <c r="X154" s="2">
        <v>15</v>
      </c>
      <c r="Y154" s="2">
        <v>22</v>
      </c>
      <c r="Z154" s="2">
        <v>20</v>
      </c>
      <c r="AA154" s="2">
        <v>13</v>
      </c>
      <c r="AB154" s="2">
        <v>12</v>
      </c>
      <c r="AC154" s="2">
        <v>24</v>
      </c>
    </row>
    <row r="155" spans="16:29" x14ac:dyDescent="0.35">
      <c r="P155" s="52"/>
      <c r="Q155" s="53"/>
      <c r="R155" s="4" t="s">
        <v>173</v>
      </c>
      <c r="S155" s="2">
        <v>1</v>
      </c>
      <c r="T155" s="2">
        <v>3</v>
      </c>
      <c r="U155" s="2">
        <v>2</v>
      </c>
      <c r="V155" s="2">
        <v>2</v>
      </c>
      <c r="W155" s="2">
        <v>0</v>
      </c>
      <c r="X155" s="2">
        <v>7</v>
      </c>
      <c r="Y155" s="2">
        <v>4</v>
      </c>
      <c r="Z155" s="2">
        <v>5</v>
      </c>
      <c r="AA155" s="2">
        <v>7</v>
      </c>
      <c r="AB155" s="2">
        <v>7</v>
      </c>
      <c r="AC155" s="2">
        <v>17</v>
      </c>
    </row>
    <row r="156" spans="16:29" x14ac:dyDescent="0.35">
      <c r="P156" s="52"/>
      <c r="Q156" s="53"/>
      <c r="R156" s="4" t="s">
        <v>174</v>
      </c>
      <c r="S156" s="2">
        <v>17</v>
      </c>
      <c r="T156" s="2">
        <v>25</v>
      </c>
      <c r="U156" s="2">
        <v>24</v>
      </c>
      <c r="V156" s="2">
        <v>26</v>
      </c>
      <c r="W156" s="2">
        <v>26</v>
      </c>
      <c r="X156" s="2">
        <v>28</v>
      </c>
      <c r="Y156" s="2">
        <v>47</v>
      </c>
      <c r="Z156" s="2">
        <v>39</v>
      </c>
      <c r="AA156" s="2">
        <v>38</v>
      </c>
      <c r="AB156" s="2">
        <v>32</v>
      </c>
      <c r="AC156" s="2">
        <v>52</v>
      </c>
    </row>
    <row r="157" spans="16:29" x14ac:dyDescent="0.35">
      <c r="P157" s="52"/>
      <c r="Q157" s="53"/>
      <c r="R157" s="4" t="s">
        <v>175</v>
      </c>
      <c r="S157" s="2">
        <v>7</v>
      </c>
      <c r="T157" s="2">
        <v>5</v>
      </c>
      <c r="U157" s="2">
        <v>7</v>
      </c>
      <c r="V157" s="2">
        <v>7</v>
      </c>
      <c r="W157" s="2">
        <v>8</v>
      </c>
      <c r="X157" s="2">
        <v>14</v>
      </c>
      <c r="Y157" s="2">
        <v>11</v>
      </c>
      <c r="Z157" s="2">
        <v>7</v>
      </c>
      <c r="AA157" s="2">
        <v>9</v>
      </c>
      <c r="AB157" s="2">
        <v>0</v>
      </c>
      <c r="AC157" s="2">
        <v>15</v>
      </c>
    </row>
    <row r="158" spans="16:29" x14ac:dyDescent="0.35">
      <c r="P158" s="52"/>
      <c r="Q158" s="53"/>
      <c r="R158" s="4" t="s">
        <v>176</v>
      </c>
      <c r="S158" s="2">
        <v>4</v>
      </c>
      <c r="T158" s="2">
        <v>2</v>
      </c>
      <c r="U158" s="2">
        <v>4</v>
      </c>
      <c r="V158" s="2">
        <v>5</v>
      </c>
      <c r="W158" s="2">
        <v>8</v>
      </c>
      <c r="X158" s="2">
        <v>10</v>
      </c>
      <c r="Y158" s="2">
        <v>16</v>
      </c>
      <c r="Z158" s="2">
        <v>14</v>
      </c>
      <c r="AA158" s="2">
        <v>7</v>
      </c>
      <c r="AB158" s="2">
        <v>7</v>
      </c>
      <c r="AC158" s="2">
        <v>12</v>
      </c>
    </row>
    <row r="159" spans="16:29" x14ac:dyDescent="0.35">
      <c r="P159" s="52"/>
      <c r="Q159" s="53"/>
      <c r="R159" s="4" t="s">
        <v>177</v>
      </c>
      <c r="S159" s="2">
        <v>0</v>
      </c>
      <c r="T159" s="2">
        <v>7</v>
      </c>
      <c r="U159" s="2">
        <v>5</v>
      </c>
      <c r="V159" s="2">
        <v>10</v>
      </c>
      <c r="W159" s="2">
        <v>5</v>
      </c>
      <c r="X159" s="2">
        <v>12</v>
      </c>
      <c r="Y159" s="2">
        <v>10</v>
      </c>
      <c r="Z159" s="2">
        <v>14</v>
      </c>
      <c r="AA159" s="2">
        <v>18</v>
      </c>
      <c r="AB159" s="2">
        <v>6</v>
      </c>
      <c r="AC159" s="2">
        <v>0</v>
      </c>
    </row>
    <row r="160" spans="16:29" x14ac:dyDescent="0.35">
      <c r="P160" s="52"/>
      <c r="Q160" s="53" t="s">
        <v>15</v>
      </c>
      <c r="R160" s="4" t="s">
        <v>180</v>
      </c>
      <c r="S160" s="2">
        <f>SUM(S161:S162)</f>
        <v>3</v>
      </c>
      <c r="T160" s="2">
        <f t="shared" ref="T160:AC160" si="130">SUM(T161:T162)</f>
        <v>0</v>
      </c>
      <c r="U160" s="2">
        <f t="shared" si="130"/>
        <v>0</v>
      </c>
      <c r="V160" s="2">
        <f t="shared" si="130"/>
        <v>0</v>
      </c>
      <c r="W160" s="2">
        <f t="shared" si="130"/>
        <v>0</v>
      </c>
      <c r="X160" s="2">
        <f t="shared" si="130"/>
        <v>0</v>
      </c>
      <c r="Y160" s="2">
        <f t="shared" si="130"/>
        <v>0</v>
      </c>
      <c r="Z160" s="2">
        <f t="shared" si="130"/>
        <v>0</v>
      </c>
      <c r="AA160" s="2">
        <f t="shared" si="130"/>
        <v>0</v>
      </c>
      <c r="AB160" s="2">
        <f t="shared" si="130"/>
        <v>0</v>
      </c>
      <c r="AC160" s="2">
        <f t="shared" si="130"/>
        <v>0</v>
      </c>
    </row>
    <row r="161" spans="16:29" x14ac:dyDescent="0.35">
      <c r="P161" s="52"/>
      <c r="Q161" s="53"/>
      <c r="R161" s="6" t="s">
        <v>3</v>
      </c>
      <c r="S161" s="2">
        <v>2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</row>
    <row r="162" spans="16:29" x14ac:dyDescent="0.35">
      <c r="P162" s="52"/>
      <c r="Q162" s="53"/>
      <c r="R162" s="6" t="s">
        <v>5</v>
      </c>
      <c r="S162" s="2">
        <v>1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</row>
    <row r="163" spans="16:29" x14ac:dyDescent="0.35">
      <c r="P163" s="52"/>
      <c r="Q163" s="53"/>
      <c r="R163" s="4" t="s">
        <v>181</v>
      </c>
      <c r="S163" s="2">
        <f>SUM(S164:S165)</f>
        <v>0</v>
      </c>
      <c r="T163" s="2">
        <f t="shared" ref="T163:AC163" si="131">SUM(T164:T165)</f>
        <v>0</v>
      </c>
      <c r="U163" s="2">
        <f t="shared" si="131"/>
        <v>0</v>
      </c>
      <c r="V163" s="2">
        <f t="shared" si="131"/>
        <v>0</v>
      </c>
      <c r="W163" s="2">
        <f t="shared" si="131"/>
        <v>0</v>
      </c>
      <c r="X163" s="2">
        <f t="shared" si="131"/>
        <v>0</v>
      </c>
      <c r="Y163" s="2">
        <f t="shared" si="131"/>
        <v>0</v>
      </c>
      <c r="Z163" s="2">
        <f t="shared" si="131"/>
        <v>0</v>
      </c>
      <c r="AA163" s="2">
        <f t="shared" si="131"/>
        <v>0</v>
      </c>
      <c r="AB163" s="2">
        <f t="shared" si="131"/>
        <v>0</v>
      </c>
      <c r="AC163" s="2">
        <f t="shared" si="131"/>
        <v>0</v>
      </c>
    </row>
    <row r="164" spans="16:29" x14ac:dyDescent="0.35">
      <c r="P164" s="52"/>
      <c r="Q164" s="53"/>
      <c r="R164" s="6" t="s">
        <v>3</v>
      </c>
      <c r="S164" s="2">
        <f t="shared" ref="S164:AC165" si="132">SUM(S165:S166)</f>
        <v>0</v>
      </c>
      <c r="T164" s="2">
        <f t="shared" si="132"/>
        <v>0</v>
      </c>
      <c r="U164" s="2">
        <f t="shared" si="132"/>
        <v>0</v>
      </c>
      <c r="V164" s="2">
        <f t="shared" si="132"/>
        <v>0</v>
      </c>
      <c r="W164" s="2">
        <f t="shared" si="132"/>
        <v>0</v>
      </c>
      <c r="X164" s="2">
        <f t="shared" si="132"/>
        <v>0</v>
      </c>
      <c r="Y164" s="2">
        <f t="shared" si="132"/>
        <v>0</v>
      </c>
      <c r="Z164" s="2">
        <f t="shared" si="132"/>
        <v>0</v>
      </c>
      <c r="AA164" s="2">
        <f t="shared" si="132"/>
        <v>0</v>
      </c>
      <c r="AB164" s="2">
        <f t="shared" si="132"/>
        <v>0</v>
      </c>
      <c r="AC164" s="2">
        <f t="shared" si="132"/>
        <v>0</v>
      </c>
    </row>
    <row r="165" spans="16:29" x14ac:dyDescent="0.35">
      <c r="P165" s="52"/>
      <c r="Q165" s="53"/>
      <c r="R165" s="6" t="s">
        <v>5</v>
      </c>
      <c r="S165" s="2">
        <f t="shared" si="132"/>
        <v>0</v>
      </c>
      <c r="T165" s="2">
        <f t="shared" si="132"/>
        <v>0</v>
      </c>
      <c r="U165" s="2">
        <f t="shared" si="132"/>
        <v>0</v>
      </c>
      <c r="V165" s="2">
        <f t="shared" si="132"/>
        <v>0</v>
      </c>
      <c r="W165" s="2">
        <f t="shared" si="132"/>
        <v>0</v>
      </c>
      <c r="X165" s="2">
        <f t="shared" si="132"/>
        <v>0</v>
      </c>
      <c r="Y165" s="2">
        <f t="shared" si="132"/>
        <v>0</v>
      </c>
      <c r="Z165" s="2">
        <f t="shared" si="132"/>
        <v>0</v>
      </c>
      <c r="AA165" s="2">
        <f t="shared" si="132"/>
        <v>0</v>
      </c>
      <c r="AB165" s="2">
        <f t="shared" si="132"/>
        <v>0</v>
      </c>
      <c r="AC165" s="2">
        <f t="shared" si="132"/>
        <v>0</v>
      </c>
    </row>
  </sheetData>
  <mergeCells count="101">
    <mergeCell ref="AF18:AG18"/>
    <mergeCell ref="AF19:AG19"/>
    <mergeCell ref="AE42:AE49"/>
    <mergeCell ref="AF42:AG42"/>
    <mergeCell ref="AF43:AF44"/>
    <mergeCell ref="AF47:AF49"/>
    <mergeCell ref="AE36:AE37"/>
    <mergeCell ref="AF36:AG36"/>
    <mergeCell ref="AF37:AG37"/>
    <mergeCell ref="AE38:AE41"/>
    <mergeCell ref="AF38:AG38"/>
    <mergeCell ref="AF39:AG39"/>
    <mergeCell ref="AF40:AG40"/>
    <mergeCell ref="AF41:AG41"/>
    <mergeCell ref="AG1:AS1"/>
    <mergeCell ref="AF4:AG4"/>
    <mergeCell ref="AE5:AE12"/>
    <mergeCell ref="AF5:AG5"/>
    <mergeCell ref="AF6:AF7"/>
    <mergeCell ref="AF10:AF12"/>
    <mergeCell ref="R1:AD1"/>
    <mergeCell ref="Q4:R4"/>
    <mergeCell ref="P5:P41"/>
    <mergeCell ref="Q5:R5"/>
    <mergeCell ref="Q6:Q22"/>
    <mergeCell ref="Q23:Q35"/>
    <mergeCell ref="Q36:Q41"/>
    <mergeCell ref="AE20:AE27"/>
    <mergeCell ref="AF20:AG20"/>
    <mergeCell ref="AF21:AF22"/>
    <mergeCell ref="AF25:AF27"/>
    <mergeCell ref="AE28:AE35"/>
    <mergeCell ref="AF28:AG28"/>
    <mergeCell ref="AF29:AF30"/>
    <mergeCell ref="AF33:AF35"/>
    <mergeCell ref="AE13:AE16"/>
    <mergeCell ref="AF13:AG13"/>
    <mergeCell ref="AF17:AG17"/>
    <mergeCell ref="P42:P45"/>
    <mergeCell ref="Q42:R42"/>
    <mergeCell ref="Q46:R46"/>
    <mergeCell ref="Q47:R47"/>
    <mergeCell ref="Q48:R48"/>
    <mergeCell ref="P49:P85"/>
    <mergeCell ref="P125:P128"/>
    <mergeCell ref="Q125:R125"/>
    <mergeCell ref="Q126:R126"/>
    <mergeCell ref="Q127:R127"/>
    <mergeCell ref="Q128:R128"/>
    <mergeCell ref="Q49:R49"/>
    <mergeCell ref="Q50:Q66"/>
    <mergeCell ref="Q67:Q79"/>
    <mergeCell ref="Q80:Q85"/>
    <mergeCell ref="P129:P165"/>
    <mergeCell ref="Q129:R129"/>
    <mergeCell ref="Q130:Q146"/>
    <mergeCell ref="Q147:Q159"/>
    <mergeCell ref="Q160:Q165"/>
    <mergeCell ref="P86:P122"/>
    <mergeCell ref="Q86:R86"/>
    <mergeCell ref="Q87:Q103"/>
    <mergeCell ref="Q104:Q116"/>
    <mergeCell ref="Q117:Q122"/>
    <mergeCell ref="P123:P124"/>
    <mergeCell ref="Q123:R123"/>
    <mergeCell ref="Q124:R124"/>
    <mergeCell ref="B67:C67"/>
    <mergeCell ref="B68:C68"/>
    <mergeCell ref="C1:O1"/>
    <mergeCell ref="B4:C4"/>
    <mergeCell ref="B5:C5"/>
    <mergeCell ref="B6:B11"/>
    <mergeCell ref="B12:B18"/>
    <mergeCell ref="B19:B22"/>
    <mergeCell ref="B23:C23"/>
    <mergeCell ref="B28:C28"/>
    <mergeCell ref="B29:C29"/>
    <mergeCell ref="A5:A22"/>
    <mergeCell ref="A31:A48"/>
    <mergeCell ref="A49:A66"/>
    <mergeCell ref="A67:A68"/>
    <mergeCell ref="A23:A27"/>
    <mergeCell ref="B87:B90"/>
    <mergeCell ref="B70:C70"/>
    <mergeCell ref="B71:C71"/>
    <mergeCell ref="B72:C72"/>
    <mergeCell ref="B73:C73"/>
    <mergeCell ref="B74:B79"/>
    <mergeCell ref="B80:B86"/>
    <mergeCell ref="A69:A72"/>
    <mergeCell ref="A73:A90"/>
    <mergeCell ref="B69:C69"/>
    <mergeCell ref="B30:C30"/>
    <mergeCell ref="B31:C31"/>
    <mergeCell ref="B32:B37"/>
    <mergeCell ref="B38:B44"/>
    <mergeCell ref="B45:B48"/>
    <mergeCell ref="B49:C49"/>
    <mergeCell ref="B50:B55"/>
    <mergeCell ref="B56:B62"/>
    <mergeCell ref="B63:B66"/>
  </mergeCells>
  <pageMargins left="0.7" right="0.7" top="0.75" bottom="0.75" header="0.3" footer="0.3"/>
  <pageSetup paperSize="9" scale="82" orientation="landscape" r:id="rId1"/>
  <colBreaks count="2" manualBreakCount="2">
    <brk id="15" max="1048575" man="1"/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93"/>
  <sheetViews>
    <sheetView view="pageBreakPreview" zoomScale="60" zoomScaleNormal="100" workbookViewId="0">
      <pane ySplit="4" topLeftCell="A5" activePane="bottomLeft" state="frozen"/>
      <selection pane="bottomLeft" activeCell="AE4" sqref="AE4:AR33"/>
    </sheetView>
  </sheetViews>
  <sheetFormatPr defaultColWidth="9.1796875" defaultRowHeight="14.5" x14ac:dyDescent="0.35"/>
  <cols>
    <col min="1" max="1" width="6.26953125" bestFit="1" customWidth="1"/>
    <col min="2" max="2" width="8.81640625" customWidth="1"/>
    <col min="3" max="3" width="48.7265625" customWidth="1"/>
    <col min="4" max="14" width="8.6328125" customWidth="1"/>
    <col min="15" max="15" width="2.6328125" customWidth="1"/>
    <col min="16" max="16" width="6.26953125" bestFit="1" customWidth="1"/>
    <col min="17" max="17" width="8.81640625" customWidth="1"/>
    <col min="18" max="18" width="48.7265625" customWidth="1"/>
    <col min="19" max="29" width="8.6328125" customWidth="1"/>
    <col min="30" max="30" width="2.1796875" customWidth="1"/>
    <col min="31" max="31" width="6.26953125" bestFit="1" customWidth="1"/>
    <col min="32" max="32" width="8.81640625" customWidth="1"/>
    <col min="33" max="33" width="48.7265625" customWidth="1"/>
    <col min="34" max="44" width="8.6328125" customWidth="1"/>
    <col min="45" max="45" width="1.90625" customWidth="1"/>
  </cols>
  <sheetData>
    <row r="1" spans="1:45" ht="18.5" x14ac:dyDescent="0.45"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R1" s="58" t="s">
        <v>165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G1" s="58" t="s">
        <v>266</v>
      </c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</row>
    <row r="2" spans="1:45" x14ac:dyDescent="0.35">
      <c r="D2" t="s">
        <v>295</v>
      </c>
      <c r="S2" t="s">
        <v>295</v>
      </c>
      <c r="AH2" t="s">
        <v>295</v>
      </c>
    </row>
    <row r="4" spans="1:45" s="47" customFormat="1" ht="13" x14ac:dyDescent="0.3">
      <c r="A4" s="48" t="s">
        <v>110</v>
      </c>
      <c r="B4" s="59" t="s">
        <v>43</v>
      </c>
      <c r="C4" s="59"/>
      <c r="D4" s="46" t="s">
        <v>32</v>
      </c>
      <c r="E4" s="46" t="s">
        <v>33</v>
      </c>
      <c r="F4" s="46" t="s">
        <v>34</v>
      </c>
      <c r="G4" s="46" t="s">
        <v>35</v>
      </c>
      <c r="H4" s="46" t="s">
        <v>36</v>
      </c>
      <c r="I4" s="46" t="s">
        <v>37</v>
      </c>
      <c r="J4" s="46" t="s">
        <v>38</v>
      </c>
      <c r="K4" s="46" t="s">
        <v>39</v>
      </c>
      <c r="L4" s="46" t="s">
        <v>40</v>
      </c>
      <c r="M4" s="46" t="s">
        <v>41</v>
      </c>
      <c r="N4" s="46" t="s">
        <v>42</v>
      </c>
      <c r="P4" s="48" t="s">
        <v>110</v>
      </c>
      <c r="Q4" s="45" t="s">
        <v>43</v>
      </c>
      <c r="R4" s="45"/>
      <c r="S4" s="46" t="s">
        <v>32</v>
      </c>
      <c r="T4" s="46" t="s">
        <v>33</v>
      </c>
      <c r="U4" s="46" t="s">
        <v>34</v>
      </c>
      <c r="V4" s="46" t="s">
        <v>35</v>
      </c>
      <c r="W4" s="46" t="s">
        <v>36</v>
      </c>
      <c r="X4" s="46" t="s">
        <v>37</v>
      </c>
      <c r="Y4" s="46" t="s">
        <v>38</v>
      </c>
      <c r="Z4" s="46" t="s">
        <v>39</v>
      </c>
      <c r="AA4" s="46" t="s">
        <v>40</v>
      </c>
      <c r="AB4" s="46" t="s">
        <v>41</v>
      </c>
      <c r="AC4" s="46" t="s">
        <v>42</v>
      </c>
      <c r="AE4" s="48" t="s">
        <v>110</v>
      </c>
      <c r="AF4" s="59" t="s">
        <v>43</v>
      </c>
      <c r="AG4" s="59"/>
      <c r="AH4" s="46" t="s">
        <v>32</v>
      </c>
      <c r="AI4" s="46" t="s">
        <v>33</v>
      </c>
      <c r="AJ4" s="46" t="s">
        <v>34</v>
      </c>
      <c r="AK4" s="46" t="s">
        <v>35</v>
      </c>
      <c r="AL4" s="46" t="s">
        <v>36</v>
      </c>
      <c r="AM4" s="46" t="s">
        <v>37</v>
      </c>
      <c r="AN4" s="46" t="s">
        <v>38</v>
      </c>
      <c r="AO4" s="46" t="s">
        <v>39</v>
      </c>
      <c r="AP4" s="46" t="s">
        <v>40</v>
      </c>
      <c r="AQ4" s="46" t="s">
        <v>41</v>
      </c>
      <c r="AR4" s="46" t="s">
        <v>42</v>
      </c>
    </row>
    <row r="5" spans="1:45" x14ac:dyDescent="0.35">
      <c r="A5" s="7" t="s">
        <v>111</v>
      </c>
      <c r="B5" s="67" t="s">
        <v>44</v>
      </c>
      <c r="C5" s="67"/>
      <c r="D5" s="16">
        <f>'1.okruh ukazovateľov'!D5/'3.okruh ukazovateľov'!D5</f>
        <v>15.305084745762711</v>
      </c>
      <c r="E5" s="16">
        <f>'1.okruh ukazovateľov'!E5/'3.okruh ukazovateľov'!E5</f>
        <v>16.722222222222221</v>
      </c>
      <c r="F5" s="16">
        <f>'1.okruh ukazovateľov'!F5/'3.okruh ukazovateľov'!F5</f>
        <v>16.600000000000001</v>
      </c>
      <c r="G5" s="16">
        <f>'1.okruh ukazovateľov'!G5/'3.okruh ukazovateľov'!G5</f>
        <v>16.408163265306122</v>
      </c>
      <c r="H5" s="16">
        <f>'1.okruh ukazovateľov'!H5/'3.okruh ukazovateľov'!H5</f>
        <v>14.183673469387756</v>
      </c>
      <c r="I5" s="16">
        <f>'1.okruh ukazovateľov'!I5/'3.okruh ukazovateľov'!I5</f>
        <v>14.041666666666666</v>
      </c>
      <c r="J5" s="16">
        <f>'1.okruh ukazovateľov'!J5/'3.okruh ukazovateľov'!J5</f>
        <v>14.555555555555555</v>
      </c>
      <c r="K5" s="16">
        <f>'1.okruh ukazovateľov'!K5/'3.okruh ukazovateľov'!K5</f>
        <v>16.15909090909091</v>
      </c>
      <c r="L5" s="16">
        <f>'1.okruh ukazovateľov'!L5/'3.okruh ukazovateľov'!L5</f>
        <v>20</v>
      </c>
      <c r="M5" s="16">
        <f>'1.okruh ukazovateľov'!M5/'3.okruh ukazovateľov'!M5</f>
        <v>18.255813953488371</v>
      </c>
      <c r="N5" s="16">
        <f>'1.okruh ukazovateľov'!N5/'3.okruh ukazovateľov'!N5</f>
        <v>16.523809523809526</v>
      </c>
      <c r="P5" s="7" t="s">
        <v>111</v>
      </c>
      <c r="Q5" s="34" t="s">
        <v>44</v>
      </c>
      <c r="R5" s="34"/>
      <c r="S5" s="2">
        <v>10.11</v>
      </c>
      <c r="T5" s="2">
        <v>12.44</v>
      </c>
      <c r="U5" s="2">
        <v>12.1</v>
      </c>
      <c r="V5" s="2">
        <v>11.62</v>
      </c>
      <c r="W5" s="2">
        <v>11.98</v>
      </c>
      <c r="X5" s="2">
        <v>12.69</v>
      </c>
      <c r="Y5" s="2">
        <v>14.73</v>
      </c>
      <c r="Z5" s="2">
        <v>16</v>
      </c>
      <c r="AA5" s="2">
        <v>9.98</v>
      </c>
      <c r="AB5" s="2">
        <v>12.85</v>
      </c>
      <c r="AC5" s="2">
        <v>16.38</v>
      </c>
      <c r="AE5" s="7" t="s">
        <v>111</v>
      </c>
      <c r="AF5" s="67" t="s">
        <v>44</v>
      </c>
      <c r="AG5" s="67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5" x14ac:dyDescent="0.35">
      <c r="A6" s="52" t="s">
        <v>112</v>
      </c>
      <c r="B6" s="56" t="s">
        <v>45</v>
      </c>
      <c r="C6" s="5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P6" s="7" t="s">
        <v>112</v>
      </c>
      <c r="Q6" s="32" t="s">
        <v>45</v>
      </c>
      <c r="R6" s="32"/>
      <c r="S6" s="2">
        <v>203</v>
      </c>
      <c r="T6" s="2">
        <v>238</v>
      </c>
      <c r="U6" s="2">
        <v>211</v>
      </c>
      <c r="V6" s="2">
        <v>224</v>
      </c>
      <c r="W6" s="2">
        <v>239</v>
      </c>
      <c r="X6" s="2">
        <v>210</v>
      </c>
      <c r="Y6" s="2">
        <v>260</v>
      </c>
      <c r="Z6" s="2">
        <v>259</v>
      </c>
      <c r="AA6" s="2">
        <v>299</v>
      </c>
      <c r="AB6" s="2">
        <v>293</v>
      </c>
      <c r="AC6" s="2">
        <v>332</v>
      </c>
      <c r="AE6" s="52" t="s">
        <v>112</v>
      </c>
      <c r="AF6" s="56" t="s">
        <v>45</v>
      </c>
      <c r="AG6" s="56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5" x14ac:dyDescent="0.35">
      <c r="A7" s="52"/>
      <c r="B7" s="54" t="s">
        <v>149</v>
      </c>
      <c r="C7" s="54"/>
      <c r="D7" s="2">
        <v>4.6399999999999997</v>
      </c>
      <c r="E7" s="2">
        <v>4.4000000000000004</v>
      </c>
      <c r="F7" s="2">
        <v>4.7</v>
      </c>
      <c r="G7" s="2">
        <v>4.5999999999999996</v>
      </c>
      <c r="H7" s="2">
        <v>5.48</v>
      </c>
      <c r="I7" s="2">
        <v>5.49</v>
      </c>
      <c r="J7" s="2">
        <v>5.4</v>
      </c>
      <c r="K7" s="2">
        <v>7.2</v>
      </c>
      <c r="L7" s="2">
        <v>7.62</v>
      </c>
      <c r="M7" s="2">
        <v>7.57</v>
      </c>
      <c r="N7" s="2">
        <v>8.42</v>
      </c>
      <c r="P7" s="7"/>
      <c r="Q7" s="6" t="s">
        <v>149</v>
      </c>
      <c r="R7" s="6"/>
      <c r="S7" s="2">
        <v>4.51</v>
      </c>
      <c r="T7" s="2">
        <v>5.0599999999999996</v>
      </c>
      <c r="U7" s="2">
        <v>4.58</v>
      </c>
      <c r="V7" s="2">
        <v>4.76</v>
      </c>
      <c r="W7" s="2">
        <v>4.97</v>
      </c>
      <c r="X7" s="2">
        <v>5.25</v>
      </c>
      <c r="Y7" s="2">
        <v>6.04</v>
      </c>
      <c r="Z7" s="2">
        <v>6.31</v>
      </c>
      <c r="AA7" s="2">
        <v>6.64</v>
      </c>
      <c r="AB7" s="2">
        <v>6.81</v>
      </c>
      <c r="AC7" s="2">
        <v>7.37</v>
      </c>
      <c r="AE7" s="52"/>
      <c r="AF7" s="54" t="s">
        <v>149</v>
      </c>
      <c r="AG7" s="54"/>
      <c r="AH7" s="2">
        <v>2</v>
      </c>
      <c r="AI7" s="2">
        <v>1.57</v>
      </c>
      <c r="AJ7" s="2">
        <v>2.83</v>
      </c>
      <c r="AK7" s="2">
        <v>2.29</v>
      </c>
      <c r="AL7" s="2">
        <v>2.2000000000000002</v>
      </c>
      <c r="AM7" s="2">
        <v>1.67</v>
      </c>
      <c r="AN7" s="2">
        <v>2</v>
      </c>
      <c r="AO7" s="2">
        <v>2.38</v>
      </c>
      <c r="AP7" s="2">
        <v>2.5</v>
      </c>
      <c r="AQ7" s="2">
        <v>1.78</v>
      </c>
      <c r="AR7" s="2">
        <v>1.6</v>
      </c>
    </row>
    <row r="8" spans="1:45" x14ac:dyDescent="0.35">
      <c r="A8" s="52"/>
      <c r="B8" s="54" t="s">
        <v>46</v>
      </c>
      <c r="C8" s="54"/>
      <c r="D8" s="2">
        <v>11</v>
      </c>
      <c r="E8" s="2">
        <v>10</v>
      </c>
      <c r="F8" s="2">
        <v>11</v>
      </c>
      <c r="G8" s="2">
        <v>10</v>
      </c>
      <c r="H8" s="2">
        <v>10</v>
      </c>
      <c r="I8" s="2">
        <v>12</v>
      </c>
      <c r="J8" s="2">
        <v>11</v>
      </c>
      <c r="K8" s="2">
        <v>14</v>
      </c>
      <c r="L8" s="2">
        <v>17</v>
      </c>
      <c r="M8" s="2">
        <v>26</v>
      </c>
      <c r="N8" s="2">
        <v>27</v>
      </c>
      <c r="P8" s="7"/>
      <c r="Q8" s="6" t="s">
        <v>46</v>
      </c>
      <c r="R8" s="6"/>
      <c r="S8" s="2">
        <v>10</v>
      </c>
      <c r="T8" s="2">
        <v>10</v>
      </c>
      <c r="U8" s="2">
        <v>9</v>
      </c>
      <c r="V8" s="2">
        <v>10</v>
      </c>
      <c r="W8" s="2">
        <v>10</v>
      </c>
      <c r="X8" s="2">
        <v>10</v>
      </c>
      <c r="Y8" s="2">
        <v>10</v>
      </c>
      <c r="Z8" s="2">
        <v>10</v>
      </c>
      <c r="AA8" s="2">
        <v>10</v>
      </c>
      <c r="AB8" s="2">
        <v>10</v>
      </c>
      <c r="AC8" s="2">
        <v>10</v>
      </c>
      <c r="AE8" s="52"/>
      <c r="AF8" s="54" t="s">
        <v>46</v>
      </c>
      <c r="AG8" s="54"/>
      <c r="AH8" s="2">
        <v>4</v>
      </c>
      <c r="AI8" s="2">
        <v>2</v>
      </c>
      <c r="AJ8" s="2">
        <v>7</v>
      </c>
      <c r="AK8" s="2">
        <v>5</v>
      </c>
      <c r="AL8" s="2">
        <v>5</v>
      </c>
      <c r="AM8" s="2">
        <v>3</v>
      </c>
      <c r="AN8" s="2">
        <v>5</v>
      </c>
      <c r="AO8" s="2">
        <v>8</v>
      </c>
      <c r="AP8" s="2">
        <v>8</v>
      </c>
      <c r="AQ8" s="2">
        <v>3</v>
      </c>
      <c r="AR8" s="2">
        <v>2</v>
      </c>
    </row>
    <row r="9" spans="1:45" ht="28.5" customHeight="1" x14ac:dyDescent="0.35">
      <c r="A9" s="52" t="s">
        <v>113</v>
      </c>
      <c r="B9" s="57" t="s">
        <v>47</v>
      </c>
      <c r="C9" s="56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7" t="s">
        <v>113</v>
      </c>
      <c r="Q9" s="33" t="s">
        <v>47</v>
      </c>
      <c r="R9" s="3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E9" s="52" t="s">
        <v>113</v>
      </c>
      <c r="AF9" s="57" t="s">
        <v>47</v>
      </c>
      <c r="AG9" s="56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5" x14ac:dyDescent="0.35">
      <c r="A10" s="52"/>
      <c r="B10" s="53" t="s">
        <v>11</v>
      </c>
      <c r="C10" s="4" t="s">
        <v>4</v>
      </c>
      <c r="D10" s="5">
        <f>D11+D12</f>
        <v>0.87580000000000013</v>
      </c>
      <c r="E10" s="5">
        <f t="shared" ref="E10:N10" si="0">E11+E12</f>
        <v>0.7955000000000001</v>
      </c>
      <c r="F10" s="5">
        <f t="shared" si="0"/>
        <v>0.96189999999999998</v>
      </c>
      <c r="G10" s="5">
        <f t="shared" si="0"/>
        <v>0.95179999999999998</v>
      </c>
      <c r="H10" s="5">
        <f t="shared" si="0"/>
        <v>1.2818000000000001</v>
      </c>
      <c r="I10" s="5">
        <f t="shared" si="0"/>
        <v>1.0170000000000001</v>
      </c>
      <c r="J10" s="5">
        <f t="shared" si="0"/>
        <v>0.63349999999999995</v>
      </c>
      <c r="K10" s="5">
        <f t="shared" si="0"/>
        <v>0.63769999999999993</v>
      </c>
      <c r="L10" s="5">
        <f t="shared" si="0"/>
        <v>0.61260000000000003</v>
      </c>
      <c r="M10" s="5">
        <f t="shared" si="0"/>
        <v>0.61509999999999998</v>
      </c>
      <c r="N10" s="5">
        <f t="shared" si="0"/>
        <v>0.66</v>
      </c>
      <c r="P10" s="7"/>
      <c r="Q10" s="9" t="s">
        <v>11</v>
      </c>
      <c r="R10" s="4" t="s">
        <v>166</v>
      </c>
      <c r="S10" s="2">
        <f>SUM(S11:S12)</f>
        <v>0</v>
      </c>
      <c r="T10" s="2">
        <f t="shared" ref="T10:AC10" si="1">SUM(T11:T12)</f>
        <v>0</v>
      </c>
      <c r="U10" s="2">
        <f t="shared" si="1"/>
        <v>0</v>
      </c>
      <c r="V10" s="2">
        <f t="shared" si="1"/>
        <v>0</v>
      </c>
      <c r="W10" s="2">
        <f t="shared" si="1"/>
        <v>0</v>
      </c>
      <c r="X10" s="2">
        <f t="shared" si="1"/>
        <v>0</v>
      </c>
      <c r="Y10" s="2">
        <f t="shared" si="1"/>
        <v>0</v>
      </c>
      <c r="Z10" s="2">
        <f t="shared" si="1"/>
        <v>0</v>
      </c>
      <c r="AA10" s="2">
        <f t="shared" si="1"/>
        <v>0</v>
      </c>
      <c r="AB10" s="2">
        <f t="shared" si="1"/>
        <v>0</v>
      </c>
      <c r="AC10" s="2">
        <f t="shared" si="1"/>
        <v>0</v>
      </c>
      <c r="AE10" s="53"/>
      <c r="AF10" s="53" t="s">
        <v>11</v>
      </c>
      <c r="AG10" s="4" t="s">
        <v>286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</row>
    <row r="11" spans="1:45" x14ac:dyDescent="0.35">
      <c r="A11" s="52"/>
      <c r="B11" s="53"/>
      <c r="C11" s="6" t="s">
        <v>3</v>
      </c>
      <c r="D11" s="10">
        <v>0.57310000000000005</v>
      </c>
      <c r="E11" s="5">
        <v>0.50060000000000004</v>
      </c>
      <c r="F11" s="5">
        <v>0.66879999999999995</v>
      </c>
      <c r="G11" s="5">
        <v>0.629</v>
      </c>
      <c r="H11" s="5">
        <v>0.90620000000000001</v>
      </c>
      <c r="I11" s="5">
        <v>0.88880000000000003</v>
      </c>
      <c r="J11" s="5">
        <v>0.52039999999999997</v>
      </c>
      <c r="K11" s="5">
        <v>0.51419999999999999</v>
      </c>
      <c r="L11" s="5">
        <v>0.501</v>
      </c>
      <c r="M11" s="5">
        <v>0.51090000000000002</v>
      </c>
      <c r="N11" s="5">
        <v>0.55200000000000005</v>
      </c>
      <c r="P11" s="7"/>
      <c r="Q11" s="9"/>
      <c r="R11" s="6" t="s">
        <v>3</v>
      </c>
      <c r="S11" s="2">
        <v>0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53"/>
      <c r="AF11" s="53"/>
      <c r="AG11" s="4" t="s">
        <v>287</v>
      </c>
      <c r="AH11" s="2">
        <v>6.14</v>
      </c>
      <c r="AI11" s="2">
        <v>5.69</v>
      </c>
      <c r="AJ11" s="2">
        <v>5.37</v>
      </c>
      <c r="AK11" s="2">
        <v>5.63</v>
      </c>
      <c r="AL11" s="2">
        <v>5.41</v>
      </c>
      <c r="AM11" s="2">
        <v>5.35</v>
      </c>
      <c r="AN11" s="2">
        <v>5.21</v>
      </c>
      <c r="AO11" s="2"/>
      <c r="AP11" s="2"/>
      <c r="AQ11" s="2"/>
      <c r="AR11" s="2"/>
    </row>
    <row r="12" spans="1:45" x14ac:dyDescent="0.35">
      <c r="A12" s="52"/>
      <c r="B12" s="53"/>
      <c r="C12" s="6" t="s">
        <v>5</v>
      </c>
      <c r="D12" s="5">
        <v>0.30270000000000002</v>
      </c>
      <c r="E12" s="5">
        <v>0.2949</v>
      </c>
      <c r="F12" s="5">
        <v>0.29310000000000003</v>
      </c>
      <c r="G12" s="5">
        <v>0.32279999999999998</v>
      </c>
      <c r="H12" s="5">
        <v>0.37559999999999999</v>
      </c>
      <c r="I12" s="5">
        <v>0.12820000000000001</v>
      </c>
      <c r="J12" s="5">
        <v>0.11310000000000001</v>
      </c>
      <c r="K12" s="5">
        <v>0.1235</v>
      </c>
      <c r="L12" s="5">
        <v>0.1116</v>
      </c>
      <c r="M12" s="5">
        <v>0.1042</v>
      </c>
      <c r="N12" s="5">
        <v>0.108</v>
      </c>
      <c r="P12" s="7"/>
      <c r="Q12" s="9"/>
      <c r="R12" s="6" t="s">
        <v>5</v>
      </c>
      <c r="S12" s="2">
        <v>0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E12" s="53"/>
      <c r="AF12" s="9" t="s">
        <v>288</v>
      </c>
      <c r="AG12" s="4" t="s">
        <v>279</v>
      </c>
      <c r="AH12" s="2">
        <v>9.5299999999999994</v>
      </c>
      <c r="AI12" s="2">
        <v>10.02</v>
      </c>
      <c r="AJ12" s="2">
        <v>10.84</v>
      </c>
      <c r="AK12" s="2">
        <v>10.25</v>
      </c>
      <c r="AL12" s="2">
        <v>11.02</v>
      </c>
      <c r="AM12" s="2">
        <v>10.210000000000001</v>
      </c>
      <c r="AN12" s="2">
        <v>10.16</v>
      </c>
      <c r="AO12" s="2"/>
      <c r="AP12" s="2"/>
      <c r="AQ12" s="2"/>
      <c r="AR12" s="2"/>
    </row>
    <row r="13" spans="1:45" x14ac:dyDescent="0.35">
      <c r="A13" s="52"/>
      <c r="B13" s="53"/>
      <c r="C13" s="4" t="s">
        <v>6</v>
      </c>
      <c r="D13" s="5">
        <v>0.64080000000000004</v>
      </c>
      <c r="E13" s="5">
        <v>0.56789999999999996</v>
      </c>
      <c r="F13" s="5">
        <v>0.65649999999999997</v>
      </c>
      <c r="G13" s="5">
        <v>0.65649999999999997</v>
      </c>
      <c r="H13" s="5">
        <v>0.31119999999999998</v>
      </c>
      <c r="I13" s="5">
        <v>0.32850000000000001</v>
      </c>
      <c r="J13" s="5">
        <v>0.44529999999999997</v>
      </c>
      <c r="K13" s="5">
        <v>0.47270000000000001</v>
      </c>
      <c r="L13" s="5">
        <v>0.48249999999999998</v>
      </c>
      <c r="M13" s="5">
        <v>0.37540000000000001</v>
      </c>
      <c r="N13" s="5">
        <v>0.26469999999999999</v>
      </c>
      <c r="P13" s="7"/>
      <c r="Q13" s="9"/>
      <c r="R13" s="4" t="s">
        <v>167</v>
      </c>
      <c r="S13" s="2">
        <f>SUM(S14:S15)</f>
        <v>0.97199999999999998</v>
      </c>
      <c r="T13" s="2">
        <f t="shared" ref="T13:AC13" si="2">SUM(T14:T15)</f>
        <v>0</v>
      </c>
      <c r="U13" s="2">
        <f t="shared" si="2"/>
        <v>0</v>
      </c>
      <c r="V13" s="2">
        <f t="shared" si="2"/>
        <v>0</v>
      </c>
      <c r="W13" s="2">
        <f t="shared" si="2"/>
        <v>0</v>
      </c>
      <c r="X13" s="2">
        <f t="shared" si="2"/>
        <v>0</v>
      </c>
      <c r="Y13" s="2">
        <f t="shared" si="2"/>
        <v>0</v>
      </c>
      <c r="Z13" s="2">
        <f t="shared" si="2"/>
        <v>0</v>
      </c>
      <c r="AA13" s="2">
        <f t="shared" si="2"/>
        <v>0</v>
      </c>
      <c r="AB13" s="2">
        <f t="shared" si="2"/>
        <v>0</v>
      </c>
      <c r="AC13" s="2">
        <f t="shared" si="2"/>
        <v>0</v>
      </c>
      <c r="AE13" s="53"/>
      <c r="AF13" s="9" t="s">
        <v>12</v>
      </c>
      <c r="AG13" s="4" t="s">
        <v>287</v>
      </c>
      <c r="AH13" s="2">
        <v>4.3499999999999996</v>
      </c>
      <c r="AI13" s="2">
        <v>4.8099999999999996</v>
      </c>
      <c r="AJ13" s="2">
        <v>5.61</v>
      </c>
      <c r="AK13" s="2">
        <v>5.74</v>
      </c>
      <c r="AL13" s="2">
        <v>5.5</v>
      </c>
      <c r="AM13" s="2">
        <v>5.5</v>
      </c>
      <c r="AN13" s="2">
        <v>5.2</v>
      </c>
      <c r="AO13" s="2"/>
      <c r="AP13" s="2"/>
      <c r="AQ13" s="2"/>
      <c r="AR13" s="2"/>
    </row>
    <row r="14" spans="1:45" x14ac:dyDescent="0.35">
      <c r="A14" s="52"/>
      <c r="B14" s="53"/>
      <c r="C14" s="4" t="s">
        <v>9</v>
      </c>
      <c r="D14" s="5">
        <v>0.4279</v>
      </c>
      <c r="E14" s="5">
        <v>0.2949</v>
      </c>
      <c r="F14" s="5">
        <v>0</v>
      </c>
      <c r="G14" s="5">
        <v>0</v>
      </c>
      <c r="H14" s="5" t="s">
        <v>151</v>
      </c>
      <c r="I14" s="5" t="s">
        <v>151</v>
      </c>
      <c r="J14" s="5" t="s">
        <v>151</v>
      </c>
      <c r="K14" s="5" t="s">
        <v>151</v>
      </c>
      <c r="L14" s="5" t="s">
        <v>151</v>
      </c>
      <c r="M14" s="5" t="s">
        <v>151</v>
      </c>
      <c r="N14" s="5" t="s">
        <v>151</v>
      </c>
      <c r="P14" s="7"/>
      <c r="Q14" s="9"/>
      <c r="R14" s="6" t="s">
        <v>3</v>
      </c>
      <c r="S14" s="36">
        <v>0.69340000000000002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E14" s="53"/>
      <c r="AF14" s="53" t="s">
        <v>15</v>
      </c>
      <c r="AG14" s="6" t="s">
        <v>289</v>
      </c>
      <c r="AH14" s="2">
        <f>AH15+AH16</f>
        <v>8.84</v>
      </c>
      <c r="AI14" s="2">
        <f t="shared" ref="AI14:AR14" si="3">AI15+AI16</f>
        <v>8.84</v>
      </c>
      <c r="AJ14" s="2">
        <f t="shared" si="3"/>
        <v>12.56</v>
      </c>
      <c r="AK14" s="2">
        <f t="shared" si="3"/>
        <v>13.32</v>
      </c>
      <c r="AL14" s="2">
        <f t="shared" si="3"/>
        <v>12.66</v>
      </c>
      <c r="AM14" s="2">
        <f t="shared" si="3"/>
        <v>17.600000000000001</v>
      </c>
      <c r="AN14" s="2">
        <f t="shared" si="3"/>
        <v>11</v>
      </c>
      <c r="AO14" s="2">
        <f t="shared" si="3"/>
        <v>0</v>
      </c>
      <c r="AP14" s="2">
        <f t="shared" si="3"/>
        <v>0</v>
      </c>
      <c r="AQ14" s="2">
        <f t="shared" si="3"/>
        <v>0</v>
      </c>
      <c r="AR14" s="2">
        <f t="shared" si="3"/>
        <v>0</v>
      </c>
    </row>
    <row r="15" spans="1:45" x14ac:dyDescent="0.35">
      <c r="A15" s="52"/>
      <c r="B15" s="53"/>
      <c r="C15" s="4" t="s">
        <v>14</v>
      </c>
      <c r="D15" s="5">
        <v>0.38869999999999999</v>
      </c>
      <c r="E15" s="5">
        <v>0.41320000000000001</v>
      </c>
      <c r="F15" s="5">
        <v>0.70640000000000003</v>
      </c>
      <c r="G15" s="5">
        <v>0.24</v>
      </c>
      <c r="H15" s="5" t="s">
        <v>151</v>
      </c>
      <c r="I15" s="5" t="s">
        <v>151</v>
      </c>
      <c r="J15" s="5" t="s">
        <v>151</v>
      </c>
      <c r="K15" s="5" t="s">
        <v>151</v>
      </c>
      <c r="L15" s="5" t="s">
        <v>151</v>
      </c>
      <c r="M15" s="5" t="s">
        <v>151</v>
      </c>
      <c r="N15" s="5" t="s">
        <v>151</v>
      </c>
      <c r="P15" s="7"/>
      <c r="Q15" s="9"/>
      <c r="R15" s="6" t="s">
        <v>5</v>
      </c>
      <c r="S15" s="36">
        <v>0.27860000000000001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E15" s="53"/>
      <c r="AF15" s="53"/>
      <c r="AG15" s="6" t="s">
        <v>3</v>
      </c>
      <c r="AH15" s="2">
        <v>4.42</v>
      </c>
      <c r="AI15" s="2">
        <v>4.42</v>
      </c>
      <c r="AJ15" s="2">
        <v>6.28</v>
      </c>
      <c r="AK15" s="2">
        <v>6.66</v>
      </c>
      <c r="AL15" s="2">
        <v>6.33</v>
      </c>
      <c r="AM15" s="2">
        <v>8.8000000000000007</v>
      </c>
      <c r="AN15" s="2">
        <v>5.5</v>
      </c>
      <c r="AO15" s="2"/>
      <c r="AP15" s="2"/>
      <c r="AQ15" s="2"/>
      <c r="AR15" s="2"/>
    </row>
    <row r="16" spans="1:45" x14ac:dyDescent="0.35">
      <c r="A16" s="52"/>
      <c r="B16" s="53" t="s">
        <v>12</v>
      </c>
      <c r="C16" s="4" t="s">
        <v>10</v>
      </c>
      <c r="D16" s="5">
        <f>D17+D18</f>
        <v>0.37640000000000001</v>
      </c>
      <c r="E16" s="5">
        <f t="shared" ref="E16:M16" si="4">E17+E18</f>
        <v>0.33929999999999999</v>
      </c>
      <c r="F16" s="5">
        <f t="shared" si="4"/>
        <v>0.55369999999999997</v>
      </c>
      <c r="G16" s="5">
        <f t="shared" si="4"/>
        <v>0.35670000000000002</v>
      </c>
      <c r="H16" s="5">
        <f t="shared" si="4"/>
        <v>0.3276</v>
      </c>
      <c r="I16" s="5">
        <f t="shared" si="4"/>
        <v>0.34670000000000001</v>
      </c>
      <c r="J16" s="5">
        <f t="shared" si="4"/>
        <v>0.58899999999999997</v>
      </c>
      <c r="K16" s="5">
        <f t="shared" si="4"/>
        <v>0.74029999999999996</v>
      </c>
      <c r="L16" s="5">
        <f t="shared" si="4"/>
        <v>0.53949999999999998</v>
      </c>
      <c r="M16" s="5">
        <f t="shared" si="4"/>
        <v>0.34920000000000001</v>
      </c>
      <c r="N16" s="5" t="s">
        <v>151</v>
      </c>
      <c r="P16" s="7"/>
      <c r="Q16" s="9"/>
      <c r="R16" s="4" t="s">
        <v>168</v>
      </c>
      <c r="S16" s="36">
        <v>0.87960000000000005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E16" s="53"/>
      <c r="AF16" s="53"/>
      <c r="AG16" s="6" t="s">
        <v>5</v>
      </c>
      <c r="AH16" s="2">
        <v>4.42</v>
      </c>
      <c r="AI16" s="2">
        <v>4.42</v>
      </c>
      <c r="AJ16" s="2">
        <v>6.28</v>
      </c>
      <c r="AK16" s="2">
        <v>6.66</v>
      </c>
      <c r="AL16" s="2">
        <v>6.33</v>
      </c>
      <c r="AM16" s="2">
        <v>8.8000000000000007</v>
      </c>
      <c r="AN16" s="2">
        <v>5.5</v>
      </c>
      <c r="AO16" s="2"/>
      <c r="AP16" s="2"/>
      <c r="AQ16" s="2"/>
      <c r="AR16" s="2"/>
    </row>
    <row r="17" spans="1:44" x14ac:dyDescent="0.35">
      <c r="A17" s="52"/>
      <c r="B17" s="53"/>
      <c r="C17" s="6" t="s">
        <v>3</v>
      </c>
      <c r="D17" s="5">
        <v>0.37640000000000001</v>
      </c>
      <c r="E17" s="5">
        <v>0.33929999999999999</v>
      </c>
      <c r="F17" s="5">
        <v>0.55369999999999997</v>
      </c>
      <c r="G17" s="5">
        <v>0.35670000000000002</v>
      </c>
      <c r="H17" s="5">
        <v>0.3276</v>
      </c>
      <c r="I17" s="5">
        <v>0.34670000000000001</v>
      </c>
      <c r="J17" s="5">
        <v>0.58899999999999997</v>
      </c>
      <c r="K17" s="5">
        <v>0.66259999999999997</v>
      </c>
      <c r="L17" s="5">
        <v>0.44290000000000002</v>
      </c>
      <c r="M17" s="5">
        <v>0.27500000000000002</v>
      </c>
      <c r="N17" s="5" t="s">
        <v>151</v>
      </c>
      <c r="P17" s="7"/>
      <c r="Q17" s="9"/>
      <c r="R17" s="4" t="s">
        <v>169</v>
      </c>
      <c r="S17" s="36">
        <v>0.6855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E17" s="7" t="s">
        <v>114</v>
      </c>
      <c r="AF17" s="56" t="s">
        <v>290</v>
      </c>
      <c r="AG17" s="56"/>
      <c r="AH17" s="2">
        <v>8</v>
      </c>
      <c r="AI17" s="2">
        <v>0</v>
      </c>
      <c r="AJ17" s="2">
        <v>9</v>
      </c>
      <c r="AK17" s="2">
        <v>6</v>
      </c>
      <c r="AL17" s="2">
        <v>10</v>
      </c>
      <c r="AM17" s="2">
        <v>3</v>
      </c>
      <c r="AN17" s="2">
        <v>2</v>
      </c>
      <c r="AO17" s="2">
        <v>0</v>
      </c>
      <c r="AP17" s="2">
        <v>0</v>
      </c>
      <c r="AQ17" s="2">
        <v>3</v>
      </c>
      <c r="AR17" s="2">
        <v>0</v>
      </c>
    </row>
    <row r="18" spans="1:44" x14ac:dyDescent="0.35">
      <c r="A18" s="52"/>
      <c r="B18" s="53"/>
      <c r="C18" s="6" t="s">
        <v>5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7.7700000000000005E-2</v>
      </c>
      <c r="L18" s="5">
        <v>9.6600000000000005E-2</v>
      </c>
      <c r="M18" s="5">
        <v>7.4200000000000002E-2</v>
      </c>
      <c r="N18" s="5" t="s">
        <v>151</v>
      </c>
      <c r="P18" s="7"/>
      <c r="Q18" s="9"/>
      <c r="R18" s="4" t="s">
        <v>170</v>
      </c>
      <c r="S18" s="36">
        <v>0.64580000000000004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E18" s="52" t="s">
        <v>115</v>
      </c>
      <c r="AF18" s="56" t="s">
        <v>50</v>
      </c>
      <c r="AG18" s="56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x14ac:dyDescent="0.35">
      <c r="A19" s="52"/>
      <c r="B19" s="53"/>
      <c r="C19" s="4" t="s">
        <v>6</v>
      </c>
      <c r="D19" s="5">
        <v>0.43120000000000003</v>
      </c>
      <c r="E19" s="5">
        <v>0.42070000000000002</v>
      </c>
      <c r="F19" s="5">
        <v>0</v>
      </c>
      <c r="G19" s="5"/>
      <c r="H19" s="5"/>
      <c r="I19" s="5"/>
      <c r="J19" s="5" t="s">
        <v>151</v>
      </c>
      <c r="K19" s="5" t="s">
        <v>151</v>
      </c>
      <c r="L19" s="5" t="s">
        <v>151</v>
      </c>
      <c r="M19" s="5" t="s">
        <v>151</v>
      </c>
      <c r="N19" s="5" t="s">
        <v>151</v>
      </c>
      <c r="P19" s="7"/>
      <c r="Q19" s="9"/>
      <c r="R19" s="4" t="s">
        <v>171</v>
      </c>
      <c r="S19" s="36">
        <v>1.3620000000000001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E19" s="53"/>
      <c r="AF19" s="53" t="s">
        <v>11</v>
      </c>
      <c r="AG19" s="4" t="s">
        <v>286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</row>
    <row r="20" spans="1:44" x14ac:dyDescent="0.35">
      <c r="A20" s="52"/>
      <c r="B20" s="53"/>
      <c r="C20" s="4" t="s">
        <v>13</v>
      </c>
      <c r="D20" s="5">
        <f>D21+D22</f>
        <v>0</v>
      </c>
      <c r="E20" s="5">
        <f t="shared" ref="E20:N20" si="5">E21+E22</f>
        <v>0</v>
      </c>
      <c r="F20" s="5">
        <f t="shared" si="5"/>
        <v>0</v>
      </c>
      <c r="G20" s="5">
        <f t="shared" si="5"/>
        <v>0</v>
      </c>
      <c r="H20" s="5">
        <f t="shared" si="5"/>
        <v>0.1014</v>
      </c>
      <c r="I20" s="5">
        <f t="shared" si="5"/>
        <v>0.129</v>
      </c>
      <c r="J20" s="5" t="s">
        <v>151</v>
      </c>
      <c r="K20" s="5" t="s">
        <v>151</v>
      </c>
      <c r="L20" s="5" t="s">
        <v>151</v>
      </c>
      <c r="M20" s="5">
        <f t="shared" si="5"/>
        <v>0.27900000000000003</v>
      </c>
      <c r="N20" s="5">
        <f t="shared" si="5"/>
        <v>0.38919999999999999</v>
      </c>
      <c r="P20" s="7"/>
      <c r="Q20" s="9"/>
      <c r="R20" s="4" t="s">
        <v>172</v>
      </c>
      <c r="S20" s="36">
        <v>0.4929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E20" s="53"/>
      <c r="AF20" s="53"/>
      <c r="AG20" s="4" t="s">
        <v>287</v>
      </c>
      <c r="AH20" s="2">
        <v>5.2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</row>
    <row r="21" spans="1:44" x14ac:dyDescent="0.35">
      <c r="A21" s="52"/>
      <c r="B21" s="53"/>
      <c r="C21" s="6" t="s">
        <v>3</v>
      </c>
      <c r="D21" s="5">
        <v>0</v>
      </c>
      <c r="E21" s="5">
        <v>0</v>
      </c>
      <c r="F21" s="5">
        <v>0</v>
      </c>
      <c r="G21" s="5"/>
      <c r="H21" s="5"/>
      <c r="I21" s="5"/>
      <c r="J21" s="5" t="s">
        <v>151</v>
      </c>
      <c r="K21" s="5" t="s">
        <v>151</v>
      </c>
      <c r="L21" s="5" t="s">
        <v>151</v>
      </c>
      <c r="M21" s="5">
        <v>0.216</v>
      </c>
      <c r="N21" s="5">
        <v>0.30599999999999999</v>
      </c>
      <c r="P21" s="7"/>
      <c r="Q21" s="9"/>
      <c r="R21" s="4" t="s">
        <v>173</v>
      </c>
      <c r="S21" s="36">
        <v>0.24399999999999999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E21" s="53"/>
      <c r="AF21" s="9" t="s">
        <v>288</v>
      </c>
      <c r="AG21" s="4" t="s">
        <v>279</v>
      </c>
      <c r="AH21" s="2">
        <v>4.8099999999999996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</row>
    <row r="22" spans="1:44" x14ac:dyDescent="0.35">
      <c r="A22" s="52"/>
      <c r="B22" s="53"/>
      <c r="C22" s="6" t="s">
        <v>5</v>
      </c>
      <c r="D22" s="5">
        <v>0</v>
      </c>
      <c r="E22" s="5">
        <v>0</v>
      </c>
      <c r="F22" s="5">
        <v>0</v>
      </c>
      <c r="G22" s="5"/>
      <c r="H22" s="5">
        <v>0.1014</v>
      </c>
      <c r="I22" s="5">
        <v>0.129</v>
      </c>
      <c r="J22" s="5">
        <v>9.9599999999999994E-2</v>
      </c>
      <c r="K22" s="5" t="s">
        <v>158</v>
      </c>
      <c r="L22" s="5" t="s">
        <v>151</v>
      </c>
      <c r="M22" s="5">
        <v>6.3E-2</v>
      </c>
      <c r="N22" s="5">
        <v>8.3199999999999996E-2</v>
      </c>
      <c r="P22" s="7"/>
      <c r="Q22" s="9"/>
      <c r="R22" s="4" t="s">
        <v>174</v>
      </c>
      <c r="S22" s="36">
        <v>0.57740000000000002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E22" s="53"/>
      <c r="AF22" s="9" t="s">
        <v>12</v>
      </c>
      <c r="AG22" s="4" t="s">
        <v>287</v>
      </c>
      <c r="AH22" s="2">
        <v>5.64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</row>
    <row r="23" spans="1:44" x14ac:dyDescent="0.35">
      <c r="A23" s="52"/>
      <c r="B23" s="53" t="s">
        <v>15</v>
      </c>
      <c r="C23" s="6" t="s">
        <v>10</v>
      </c>
      <c r="D23" s="5">
        <f>D24+D25</f>
        <v>1.1708000000000001</v>
      </c>
      <c r="E23" s="5">
        <f t="shared" ref="E23:I23" si="6">E24+E25</f>
        <v>1.1708000000000001</v>
      </c>
      <c r="F23" s="5">
        <f t="shared" si="6"/>
        <v>1.1708000000000001</v>
      </c>
      <c r="G23" s="5">
        <f t="shared" si="6"/>
        <v>1.2054</v>
      </c>
      <c r="H23" s="5">
        <f t="shared" si="6"/>
        <v>1</v>
      </c>
      <c r="I23" s="5">
        <f t="shared" si="6"/>
        <v>0.92920000000000003</v>
      </c>
      <c r="J23" s="5" t="s">
        <v>151</v>
      </c>
      <c r="K23" s="5" t="s">
        <v>151</v>
      </c>
      <c r="L23" s="5" t="s">
        <v>151</v>
      </c>
      <c r="M23" s="5" t="s">
        <v>151</v>
      </c>
      <c r="N23" s="5" t="s">
        <v>151</v>
      </c>
      <c r="P23" s="7"/>
      <c r="Q23" s="9"/>
      <c r="R23" s="4" t="s">
        <v>175</v>
      </c>
      <c r="S23" s="36">
        <v>0.52080000000000004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E23" s="53"/>
      <c r="AF23" s="53" t="s">
        <v>15</v>
      </c>
      <c r="AG23" s="6" t="s">
        <v>289</v>
      </c>
      <c r="AH23" s="2">
        <f>AH24+AH25</f>
        <v>12.28</v>
      </c>
      <c r="AI23" s="2">
        <f t="shared" ref="AI23:AR23" si="7">AI24+AI25</f>
        <v>0</v>
      </c>
      <c r="AJ23" s="2">
        <f t="shared" si="7"/>
        <v>0</v>
      </c>
      <c r="AK23" s="2">
        <f t="shared" si="7"/>
        <v>0</v>
      </c>
      <c r="AL23" s="2">
        <f t="shared" si="7"/>
        <v>0</v>
      </c>
      <c r="AM23" s="2">
        <f t="shared" si="7"/>
        <v>0</v>
      </c>
      <c r="AN23" s="2">
        <f t="shared" si="7"/>
        <v>0</v>
      </c>
      <c r="AO23" s="2">
        <f t="shared" si="7"/>
        <v>0</v>
      </c>
      <c r="AP23" s="2">
        <f t="shared" si="7"/>
        <v>0</v>
      </c>
      <c r="AQ23" s="2">
        <f t="shared" si="7"/>
        <v>0</v>
      </c>
      <c r="AR23" s="2">
        <f t="shared" si="7"/>
        <v>0</v>
      </c>
    </row>
    <row r="24" spans="1:44" x14ac:dyDescent="0.35">
      <c r="A24" s="52"/>
      <c r="B24" s="53"/>
      <c r="C24" s="6" t="s">
        <v>3</v>
      </c>
      <c r="D24" s="5">
        <v>0.58540000000000003</v>
      </c>
      <c r="E24" s="5">
        <v>0.58540000000000003</v>
      </c>
      <c r="F24" s="5">
        <v>0.58540000000000003</v>
      </c>
      <c r="G24" s="5">
        <v>0.60270000000000001</v>
      </c>
      <c r="H24" s="5">
        <v>0.5</v>
      </c>
      <c r="I24" s="5">
        <v>0.46460000000000001</v>
      </c>
      <c r="J24" s="5" t="s">
        <v>151</v>
      </c>
      <c r="K24" s="5" t="s">
        <v>151</v>
      </c>
      <c r="L24" s="5" t="s">
        <v>151</v>
      </c>
      <c r="M24" s="5" t="s">
        <v>151</v>
      </c>
      <c r="N24" s="5" t="s">
        <v>151</v>
      </c>
      <c r="P24" s="7"/>
      <c r="Q24" s="9"/>
      <c r="R24" s="4" t="s">
        <v>176</v>
      </c>
      <c r="S24" s="36">
        <v>0.67859999999999998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E24" s="53"/>
      <c r="AF24" s="53"/>
      <c r="AG24" s="6" t="s">
        <v>3</v>
      </c>
      <c r="AH24" s="2">
        <v>6.14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</row>
    <row r="25" spans="1:44" x14ac:dyDescent="0.35">
      <c r="A25" s="52"/>
      <c r="B25" s="53"/>
      <c r="C25" s="6" t="s">
        <v>5</v>
      </c>
      <c r="D25" s="5">
        <v>0.58540000000000003</v>
      </c>
      <c r="E25" s="5">
        <v>0.58540000000000003</v>
      </c>
      <c r="F25" s="5">
        <v>0.58540000000000003</v>
      </c>
      <c r="G25" s="5">
        <v>0.60270000000000001</v>
      </c>
      <c r="H25" s="5">
        <v>0.5</v>
      </c>
      <c r="I25" s="5">
        <v>0.46460000000000001</v>
      </c>
      <c r="J25" s="5" t="s">
        <v>151</v>
      </c>
      <c r="K25" s="5" t="s">
        <v>151</v>
      </c>
      <c r="L25" s="5" t="s">
        <v>151</v>
      </c>
      <c r="M25" s="5" t="s">
        <v>151</v>
      </c>
      <c r="N25" s="5" t="s">
        <v>151</v>
      </c>
      <c r="P25" s="7"/>
      <c r="Q25" s="9"/>
      <c r="R25" s="4" t="s">
        <v>177</v>
      </c>
      <c r="S25" s="36">
        <v>0.5978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E25" s="53"/>
      <c r="AF25" s="53"/>
      <c r="AG25" s="6" t="s">
        <v>5</v>
      </c>
      <c r="AH25" s="2">
        <v>6.14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</row>
    <row r="26" spans="1:44" x14ac:dyDescent="0.35">
      <c r="A26" s="52"/>
      <c r="B26" s="53"/>
      <c r="C26" s="6" t="s">
        <v>48</v>
      </c>
      <c r="D26" s="5">
        <v>0.5</v>
      </c>
      <c r="E26" s="5">
        <v>0.40910000000000002</v>
      </c>
      <c r="F26" s="5" t="s">
        <v>151</v>
      </c>
      <c r="G26" s="5" t="s">
        <v>151</v>
      </c>
      <c r="H26" s="5" t="s">
        <v>151</v>
      </c>
      <c r="I26" s="5" t="s">
        <v>151</v>
      </c>
      <c r="J26" s="5" t="s">
        <v>151</v>
      </c>
      <c r="K26" s="5" t="s">
        <v>151</v>
      </c>
      <c r="L26" s="5" t="s">
        <v>151</v>
      </c>
      <c r="M26" s="5" t="s">
        <v>151</v>
      </c>
      <c r="N26" s="5" t="s">
        <v>151</v>
      </c>
      <c r="P26" s="7"/>
      <c r="Q26" s="9"/>
      <c r="R26" s="4" t="s">
        <v>178</v>
      </c>
      <c r="S26" s="36">
        <v>0.49059999999999998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E26" s="7" t="s">
        <v>116</v>
      </c>
      <c r="AF26" s="56" t="s">
        <v>51</v>
      </c>
      <c r="AG26" s="56"/>
      <c r="AH26" s="2">
        <v>0</v>
      </c>
      <c r="AI26" s="2">
        <v>0</v>
      </c>
      <c r="AJ26" s="2">
        <v>3</v>
      </c>
      <c r="AK26" s="2">
        <v>2</v>
      </c>
      <c r="AL26" s="2">
        <v>2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</row>
    <row r="27" spans="1:44" x14ac:dyDescent="0.35">
      <c r="A27" s="52" t="s">
        <v>114</v>
      </c>
      <c r="B27" s="56" t="s">
        <v>49</v>
      </c>
      <c r="C27" s="56"/>
      <c r="D27" s="5">
        <f>D28/'1.okruh ukazovateľov'!D5</f>
        <v>0.10631229235880399</v>
      </c>
      <c r="E27" s="5">
        <f>E28/'1.okruh ukazovateľov'!E5</f>
        <v>3.5437430786267994E-2</v>
      </c>
      <c r="F27" s="5">
        <f>F28/'1.okruh ukazovateľov'!F5</f>
        <v>0.14939759036144579</v>
      </c>
      <c r="G27" s="5">
        <f>G28/'1.okruh ukazovateľov'!G5</f>
        <v>0.10199004975124377</v>
      </c>
      <c r="H27" s="5">
        <f>H28/'1.okruh ukazovateľov'!H5</f>
        <v>8.9208633093525183E-2</v>
      </c>
      <c r="I27" s="5">
        <f>I28/'1.okruh ukazovateľov'!I5</f>
        <v>7.418397626112759E-2</v>
      </c>
      <c r="J27" s="5">
        <f>J28/'1.okruh ukazovateľov'!J5</f>
        <v>3.9694656488549619E-2</v>
      </c>
      <c r="K27" s="5">
        <f>K28/'1.okruh ukazovateľov'!K5</f>
        <v>8.4388185654008435E-2</v>
      </c>
      <c r="L27" s="5">
        <f>L28/'1.okruh ukazovateľov'!L5</f>
        <v>0.05</v>
      </c>
      <c r="M27" s="5">
        <f>M28/'1.okruh ukazovateľov'!M5</f>
        <v>4.3312101910828023E-2</v>
      </c>
      <c r="N27" s="5">
        <f>N28/'1.okruh ukazovateľov'!N5</f>
        <v>3.1700288184438041E-2</v>
      </c>
      <c r="P27" s="7"/>
      <c r="Q27" s="9" t="s">
        <v>12</v>
      </c>
      <c r="R27" s="4" t="s">
        <v>179</v>
      </c>
      <c r="S27" s="2">
        <f>SUM(S28:S29)</f>
        <v>0.66789999999999994</v>
      </c>
      <c r="T27" s="2">
        <f t="shared" ref="T27:AC27" si="8">SUM(T28:T29)</f>
        <v>0</v>
      </c>
      <c r="U27" s="2">
        <f t="shared" si="8"/>
        <v>0</v>
      </c>
      <c r="V27" s="2">
        <f t="shared" si="8"/>
        <v>0</v>
      </c>
      <c r="W27" s="2">
        <f t="shared" si="8"/>
        <v>0</v>
      </c>
      <c r="X27" s="2">
        <f t="shared" si="8"/>
        <v>0</v>
      </c>
      <c r="Y27" s="2">
        <f t="shared" si="8"/>
        <v>0</v>
      </c>
      <c r="Z27" s="2">
        <f t="shared" si="8"/>
        <v>0</v>
      </c>
      <c r="AA27" s="2">
        <f t="shared" si="8"/>
        <v>0</v>
      </c>
      <c r="AB27" s="2">
        <f t="shared" si="8"/>
        <v>0</v>
      </c>
      <c r="AC27" s="2">
        <f t="shared" si="8"/>
        <v>0</v>
      </c>
      <c r="AE27" s="7" t="s">
        <v>117</v>
      </c>
      <c r="AF27" s="56" t="s">
        <v>52</v>
      </c>
      <c r="AG27" s="56"/>
      <c r="AH27" s="2">
        <v>4.59</v>
      </c>
      <c r="AI27" s="2">
        <v>3.67</v>
      </c>
      <c r="AJ27" s="2">
        <v>4.3600000000000003</v>
      </c>
      <c r="AK27" s="2">
        <v>4.13</v>
      </c>
      <c r="AL27" s="2">
        <v>3.9</v>
      </c>
      <c r="AM27" s="2">
        <v>3.67</v>
      </c>
      <c r="AN27" s="2"/>
      <c r="AO27" s="2"/>
      <c r="AP27" s="2"/>
      <c r="AQ27" s="2"/>
      <c r="AR27" s="2"/>
    </row>
    <row r="28" spans="1:44" x14ac:dyDescent="0.35">
      <c r="A28" s="52"/>
      <c r="B28" s="54" t="s">
        <v>161</v>
      </c>
      <c r="C28" s="65"/>
      <c r="D28" s="2">
        <v>96</v>
      </c>
      <c r="E28" s="2">
        <v>32</v>
      </c>
      <c r="F28" s="2">
        <v>124</v>
      </c>
      <c r="G28" s="2">
        <v>82</v>
      </c>
      <c r="H28" s="2">
        <v>62</v>
      </c>
      <c r="I28" s="2">
        <v>50</v>
      </c>
      <c r="J28" s="2">
        <v>26</v>
      </c>
      <c r="K28" s="2">
        <v>60</v>
      </c>
      <c r="L28" s="2">
        <v>42</v>
      </c>
      <c r="M28" s="2">
        <v>34</v>
      </c>
      <c r="N28" s="2">
        <v>22</v>
      </c>
      <c r="P28" s="7"/>
      <c r="Q28" s="9"/>
      <c r="R28" s="6" t="s">
        <v>3</v>
      </c>
      <c r="S28" s="36">
        <v>0.48859999999999998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E28" s="7" t="s">
        <v>118</v>
      </c>
      <c r="AF28" s="56" t="s">
        <v>53</v>
      </c>
      <c r="AG28" s="56"/>
      <c r="AH28" s="2">
        <v>2</v>
      </c>
      <c r="AI28" s="2">
        <v>3</v>
      </c>
      <c r="AJ28" s="2">
        <v>3</v>
      </c>
      <c r="AK28" s="2">
        <v>1</v>
      </c>
      <c r="AL28" s="2">
        <v>1</v>
      </c>
      <c r="AM28" s="2">
        <v>1</v>
      </c>
      <c r="AN28" s="2">
        <v>1</v>
      </c>
      <c r="AO28" s="2">
        <v>1</v>
      </c>
      <c r="AP28" s="2">
        <v>1</v>
      </c>
      <c r="AQ28" s="2">
        <v>1</v>
      </c>
      <c r="AR28" s="2">
        <v>1</v>
      </c>
    </row>
    <row r="29" spans="1:44" x14ac:dyDescent="0.35">
      <c r="A29" s="52" t="s">
        <v>115</v>
      </c>
      <c r="B29" s="56" t="s">
        <v>50</v>
      </c>
      <c r="C29" s="56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P29" s="7"/>
      <c r="Q29" s="9"/>
      <c r="R29" s="6" t="s">
        <v>5</v>
      </c>
      <c r="S29" s="36">
        <v>0.17929999999999999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E29" s="7" t="s">
        <v>119</v>
      </c>
      <c r="AF29" s="57" t="s">
        <v>54</v>
      </c>
      <c r="AG29" s="56"/>
      <c r="AH29" s="36">
        <v>0.27329999999999999</v>
      </c>
      <c r="AI29" s="36">
        <v>0.2</v>
      </c>
      <c r="AJ29" s="36">
        <v>0.2</v>
      </c>
      <c r="AK29" s="36">
        <v>0.20019999999999999</v>
      </c>
      <c r="AL29" s="36">
        <v>0.17580000000000001</v>
      </c>
      <c r="AM29" s="36">
        <v>0.34320000000000001</v>
      </c>
      <c r="AN29" s="36">
        <v>0.18909999999999999</v>
      </c>
      <c r="AO29" s="2"/>
      <c r="AP29" s="2"/>
      <c r="AQ29" s="2"/>
      <c r="AR29" s="2"/>
    </row>
    <row r="30" spans="1:44" x14ac:dyDescent="0.35">
      <c r="A30" s="52"/>
      <c r="B30" s="53" t="s">
        <v>11</v>
      </c>
      <c r="C30" s="4" t="s">
        <v>4</v>
      </c>
      <c r="D30" s="2">
        <f>(D31+D32)/2</f>
        <v>4.62</v>
      </c>
      <c r="E30" s="2">
        <f t="shared" ref="E30:F30" si="9">(E31+E32)/2</f>
        <v>4.62</v>
      </c>
      <c r="F30" s="2">
        <f t="shared" si="9"/>
        <v>4.62</v>
      </c>
      <c r="G30" s="2">
        <f t="shared" ref="G30" si="10">(G31+G32)/2</f>
        <v>4.62</v>
      </c>
      <c r="H30" s="2">
        <f t="shared" ref="H30" si="11">(H31+H32)/2</f>
        <v>4.8099999999999996</v>
      </c>
      <c r="I30" s="2">
        <f t="shared" ref="I30" si="12">(I31+I32)/2</f>
        <v>4.8099999999999996</v>
      </c>
      <c r="J30" s="2">
        <f t="shared" ref="J30" si="13">(J31+J32)/2</f>
        <v>4.8099999999999996</v>
      </c>
      <c r="K30" s="2">
        <f t="shared" ref="K30" si="14">(K31+K32)/2</f>
        <v>5</v>
      </c>
      <c r="L30" s="2">
        <f t="shared" ref="L30" si="15">(L31+L32)/2</f>
        <v>5</v>
      </c>
      <c r="M30" s="2">
        <f t="shared" ref="M30" si="16">(M31+M32)/2</f>
        <v>5</v>
      </c>
      <c r="N30" s="2">
        <f t="shared" ref="N30" si="17">(N31+N32)/2</f>
        <v>5</v>
      </c>
      <c r="P30" s="7"/>
      <c r="Q30" s="9"/>
      <c r="R30" s="4" t="s">
        <v>168</v>
      </c>
      <c r="S30" s="37">
        <v>0.4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E30" s="52" t="s">
        <v>120</v>
      </c>
      <c r="AF30" s="54" t="s">
        <v>55</v>
      </c>
      <c r="AG30" s="54"/>
      <c r="AH30" s="2">
        <v>1.58</v>
      </c>
      <c r="AI30" s="2">
        <v>1.5</v>
      </c>
      <c r="AJ30" s="2">
        <v>1.65</v>
      </c>
      <c r="AK30" s="2">
        <v>2.14</v>
      </c>
      <c r="AL30" s="2">
        <v>2.09</v>
      </c>
      <c r="AM30" s="2">
        <v>1.8</v>
      </c>
      <c r="AN30" s="2">
        <v>1.25</v>
      </c>
      <c r="AO30" s="2"/>
      <c r="AP30" s="2"/>
      <c r="AQ30" s="2"/>
      <c r="AR30" s="2"/>
    </row>
    <row r="31" spans="1:44" x14ac:dyDescent="0.35">
      <c r="A31" s="52"/>
      <c r="B31" s="53"/>
      <c r="C31" s="6" t="s">
        <v>3</v>
      </c>
      <c r="D31" s="2">
        <v>4.62</v>
      </c>
      <c r="E31" s="2">
        <v>4.62</v>
      </c>
      <c r="F31" s="2">
        <v>4.62</v>
      </c>
      <c r="G31" s="2">
        <v>4.62</v>
      </c>
      <c r="H31" s="2">
        <v>4.8099999999999996</v>
      </c>
      <c r="I31" s="2">
        <v>4.8099999999999996</v>
      </c>
      <c r="J31" s="2">
        <v>4.8099999999999996</v>
      </c>
      <c r="K31" s="2">
        <v>5</v>
      </c>
      <c r="L31" s="2">
        <v>5</v>
      </c>
      <c r="M31" s="2">
        <v>5</v>
      </c>
      <c r="N31" s="2">
        <v>5</v>
      </c>
      <c r="P31" s="7"/>
      <c r="Q31" s="9"/>
      <c r="R31" s="4" t="s">
        <v>169</v>
      </c>
      <c r="S31" s="36">
        <v>0.43219999999999997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E31" s="52"/>
      <c r="AF31" s="66" t="s">
        <v>56</v>
      </c>
      <c r="AG31" s="66"/>
      <c r="AH31" s="2">
        <v>1.51</v>
      </c>
      <c r="AI31" s="2">
        <v>1.41</v>
      </c>
      <c r="AJ31" s="2">
        <v>1.41</v>
      </c>
      <c r="AK31" s="2">
        <v>1.73</v>
      </c>
      <c r="AL31" s="2">
        <v>2.0099999999999998</v>
      </c>
      <c r="AM31" s="2">
        <v>1.36</v>
      </c>
      <c r="AN31" s="2">
        <v>1.32</v>
      </c>
      <c r="AO31" s="2"/>
      <c r="AP31" s="2"/>
      <c r="AQ31" s="2"/>
      <c r="AR31" s="2"/>
    </row>
    <row r="32" spans="1:44" x14ac:dyDescent="0.35">
      <c r="A32" s="52"/>
      <c r="B32" s="53"/>
      <c r="C32" s="6" t="s">
        <v>5</v>
      </c>
      <c r="D32" s="2">
        <v>4.62</v>
      </c>
      <c r="E32" s="2">
        <v>4.62</v>
      </c>
      <c r="F32" s="2">
        <v>4.62</v>
      </c>
      <c r="G32" s="2">
        <v>4.62</v>
      </c>
      <c r="H32" s="2">
        <v>4.8099999999999996</v>
      </c>
      <c r="I32" s="2">
        <v>4.8099999999999996</v>
      </c>
      <c r="J32" s="2">
        <v>4.8099999999999996</v>
      </c>
      <c r="K32" s="2">
        <v>5</v>
      </c>
      <c r="L32" s="2">
        <v>5</v>
      </c>
      <c r="M32" s="2">
        <v>5</v>
      </c>
      <c r="N32" s="2">
        <v>5</v>
      </c>
      <c r="P32" s="7"/>
      <c r="Q32" s="9"/>
      <c r="R32" s="4" t="s">
        <v>170</v>
      </c>
      <c r="S32" s="36">
        <v>0.51670000000000005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E32" s="7" t="s">
        <v>121</v>
      </c>
      <c r="AF32" s="66" t="s">
        <v>57</v>
      </c>
      <c r="AG32" s="66"/>
      <c r="AH32" s="2"/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f>-AP40</f>
        <v>0</v>
      </c>
      <c r="AO32" s="2"/>
      <c r="AP32" s="2"/>
      <c r="AQ32" s="2"/>
      <c r="AR32" s="2"/>
    </row>
    <row r="33" spans="1:44" x14ac:dyDescent="0.35">
      <c r="A33" s="52"/>
      <c r="B33" s="53"/>
      <c r="C33" s="4" t="s">
        <v>6</v>
      </c>
      <c r="D33" s="2">
        <v>4.93</v>
      </c>
      <c r="E33" s="2">
        <v>4.93</v>
      </c>
      <c r="F33" s="2">
        <v>4.93</v>
      </c>
      <c r="G33" s="2">
        <v>4.93</v>
      </c>
      <c r="H33" s="2">
        <v>4.93</v>
      </c>
      <c r="I33" s="2">
        <v>4.93</v>
      </c>
      <c r="J33" s="2">
        <v>4.93</v>
      </c>
      <c r="K33" s="2">
        <v>4.93</v>
      </c>
      <c r="L33" s="2">
        <v>4.93</v>
      </c>
      <c r="M33" s="2">
        <v>4.93</v>
      </c>
      <c r="N33" s="2">
        <v>4.93</v>
      </c>
      <c r="P33" s="7"/>
      <c r="Q33" s="9"/>
      <c r="R33" s="4" t="s">
        <v>171</v>
      </c>
      <c r="S33" s="36">
        <v>0.78810000000000002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E33" s="7" t="s">
        <v>122</v>
      </c>
      <c r="AF33" s="56" t="s">
        <v>58</v>
      </c>
      <c r="AG33" s="56"/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</row>
    <row r="34" spans="1:44" x14ac:dyDescent="0.35">
      <c r="A34" s="52"/>
      <c r="B34" s="53"/>
      <c r="C34" s="4" t="s">
        <v>9</v>
      </c>
      <c r="D34" s="2">
        <v>4.8099999999999996</v>
      </c>
      <c r="E34" s="2">
        <v>4.8099999999999996</v>
      </c>
      <c r="F34" s="2">
        <v>4.8099999999999996</v>
      </c>
      <c r="G34" s="2">
        <v>4.8099999999999996</v>
      </c>
      <c r="H34" s="2">
        <v>4.8099999999999996</v>
      </c>
      <c r="I34" s="2" t="s">
        <v>151</v>
      </c>
      <c r="J34" s="2" t="s">
        <v>151</v>
      </c>
      <c r="K34" s="2" t="s">
        <v>151</v>
      </c>
      <c r="L34" s="2" t="s">
        <v>151</v>
      </c>
      <c r="M34" s="2" t="s">
        <v>151</v>
      </c>
      <c r="N34" s="2" t="s">
        <v>151</v>
      </c>
      <c r="P34" s="7"/>
      <c r="Q34" s="9"/>
      <c r="R34" s="4" t="s">
        <v>172</v>
      </c>
      <c r="S34" s="36">
        <v>0.313</v>
      </c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44" x14ac:dyDescent="0.35">
      <c r="A35" s="52"/>
      <c r="B35" s="53"/>
      <c r="C35" s="4" t="s">
        <v>14</v>
      </c>
      <c r="D35" s="2">
        <v>4</v>
      </c>
      <c r="E35" s="2">
        <v>4</v>
      </c>
      <c r="F35" s="2">
        <v>4</v>
      </c>
      <c r="G35" s="2">
        <v>4</v>
      </c>
      <c r="H35" s="2">
        <v>4</v>
      </c>
      <c r="I35" s="2" t="s">
        <v>151</v>
      </c>
      <c r="J35" s="2" t="s">
        <v>151</v>
      </c>
      <c r="K35" s="2" t="s">
        <v>151</v>
      </c>
      <c r="L35" s="2" t="s">
        <v>151</v>
      </c>
      <c r="M35" s="2" t="s">
        <v>151</v>
      </c>
      <c r="N35" s="2" t="s">
        <v>151</v>
      </c>
      <c r="P35" s="7"/>
      <c r="Q35" s="9"/>
      <c r="R35" s="4" t="s">
        <v>173</v>
      </c>
      <c r="S35" s="36">
        <v>0.2903</v>
      </c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44" x14ac:dyDescent="0.35">
      <c r="A36" s="52"/>
      <c r="B36" s="53" t="s">
        <v>12</v>
      </c>
      <c r="C36" s="4" t="s">
        <v>10</v>
      </c>
      <c r="D36" s="2">
        <f>(D37+D38)/2</f>
        <v>4</v>
      </c>
      <c r="E36" s="2">
        <f t="shared" ref="E36" si="18">(E37+E38)/2</f>
        <v>4</v>
      </c>
      <c r="F36" s="2">
        <f t="shared" ref="F36" si="19">(F37+F38)/2</f>
        <v>4</v>
      </c>
      <c r="G36" s="2">
        <f t="shared" ref="G36" si="20">(G37+G38)/2</f>
        <v>4</v>
      </c>
      <c r="H36" s="2">
        <f t="shared" ref="H36" si="21">(H37+H38)/2</f>
        <v>4</v>
      </c>
      <c r="I36" s="2">
        <f t="shared" ref="I36" si="22">(I37+I38)/2</f>
        <v>4</v>
      </c>
      <c r="J36" s="2">
        <f t="shared" ref="J36" si="23">(J37+J38)/2</f>
        <v>4</v>
      </c>
      <c r="K36" s="2">
        <f t="shared" ref="K36" si="24">(K37+K38)/2</f>
        <v>4.25</v>
      </c>
      <c r="L36" s="2">
        <f t="shared" ref="L36" si="25">(L37+L38)/2</f>
        <v>4.25</v>
      </c>
      <c r="M36" s="2">
        <f t="shared" ref="M36" si="26">(M37+M38)/2</f>
        <v>4.25</v>
      </c>
      <c r="N36" s="2"/>
      <c r="P36" s="7"/>
      <c r="Q36" s="9"/>
      <c r="R36" s="4" t="s">
        <v>174</v>
      </c>
      <c r="S36" s="36">
        <v>0.45450000000000002</v>
      </c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44" x14ac:dyDescent="0.35">
      <c r="A37" s="52"/>
      <c r="B37" s="53"/>
      <c r="C37" s="6" t="s">
        <v>3</v>
      </c>
      <c r="D37" s="2">
        <v>4</v>
      </c>
      <c r="E37" s="2">
        <v>4</v>
      </c>
      <c r="F37" s="2">
        <v>4</v>
      </c>
      <c r="G37" s="2">
        <v>4</v>
      </c>
      <c r="H37" s="2">
        <v>4</v>
      </c>
      <c r="I37" s="2">
        <v>4</v>
      </c>
      <c r="J37" s="2">
        <v>4</v>
      </c>
      <c r="K37" s="2">
        <v>4.25</v>
      </c>
      <c r="L37" s="2">
        <v>4.25</v>
      </c>
      <c r="M37" s="2">
        <v>4.25</v>
      </c>
      <c r="N37" s="2" t="s">
        <v>151</v>
      </c>
      <c r="P37" s="7"/>
      <c r="Q37" s="9"/>
      <c r="R37" s="4" t="s">
        <v>175</v>
      </c>
      <c r="S37" s="36">
        <v>0.50819999999999999</v>
      </c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44" x14ac:dyDescent="0.35">
      <c r="A38" s="52"/>
      <c r="B38" s="53"/>
      <c r="C38" s="6" t="s">
        <v>5</v>
      </c>
      <c r="D38" s="2">
        <v>4</v>
      </c>
      <c r="E38" s="2">
        <v>4</v>
      </c>
      <c r="F38" s="2">
        <v>4</v>
      </c>
      <c r="G38" s="2">
        <v>4</v>
      </c>
      <c r="H38" s="2">
        <v>4</v>
      </c>
      <c r="I38" s="2">
        <v>4</v>
      </c>
      <c r="J38" s="2">
        <v>4</v>
      </c>
      <c r="K38" s="2">
        <v>4.25</v>
      </c>
      <c r="L38" s="2">
        <v>4.25</v>
      </c>
      <c r="M38" s="2">
        <v>4.25</v>
      </c>
      <c r="N38" s="2" t="s">
        <v>151</v>
      </c>
      <c r="P38" s="7"/>
      <c r="Q38" s="9"/>
      <c r="R38" s="4" t="s">
        <v>176</v>
      </c>
      <c r="S38" s="36">
        <v>0.56899999999999995</v>
      </c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44" x14ac:dyDescent="0.35">
      <c r="A39" s="52"/>
      <c r="B39" s="53"/>
      <c r="C39" s="4" t="s">
        <v>6</v>
      </c>
      <c r="D39" s="2">
        <v>5.25</v>
      </c>
      <c r="E39" s="2">
        <v>5.25</v>
      </c>
      <c r="F39" s="2">
        <v>5.25</v>
      </c>
      <c r="G39" s="2" t="s">
        <v>151</v>
      </c>
      <c r="H39" s="2" t="s">
        <v>151</v>
      </c>
      <c r="I39" s="2" t="s">
        <v>151</v>
      </c>
      <c r="J39" s="2" t="s">
        <v>151</v>
      </c>
      <c r="K39" s="2" t="s">
        <v>151</v>
      </c>
      <c r="L39" s="2" t="s">
        <v>151</v>
      </c>
      <c r="M39" s="2" t="s">
        <v>151</v>
      </c>
      <c r="N39" s="2" t="s">
        <v>151</v>
      </c>
      <c r="P39" s="7"/>
      <c r="Q39" s="9"/>
      <c r="R39" s="4" t="s">
        <v>177</v>
      </c>
      <c r="S39" s="36">
        <v>0.31519999999999998</v>
      </c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44" x14ac:dyDescent="0.35">
      <c r="A40" s="52"/>
      <c r="B40" s="53"/>
      <c r="C40" s="4" t="s">
        <v>13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f t="shared" ref="N40" si="27">(N41+N42)/2</f>
        <v>5.67</v>
      </c>
      <c r="P40" s="7"/>
      <c r="Q40" s="9" t="s">
        <v>15</v>
      </c>
      <c r="R40" s="4" t="s">
        <v>180</v>
      </c>
      <c r="S40" s="2">
        <f>SUM(S41:S42)</f>
        <v>0.5625</v>
      </c>
      <c r="T40" s="2">
        <f t="shared" ref="T40:AC40" si="28">SUM(T41:T42)</f>
        <v>0</v>
      </c>
      <c r="U40" s="2">
        <f t="shared" si="28"/>
        <v>0</v>
      </c>
      <c r="V40" s="2">
        <f t="shared" si="28"/>
        <v>0</v>
      </c>
      <c r="W40" s="2">
        <f t="shared" si="28"/>
        <v>0</v>
      </c>
      <c r="X40" s="2">
        <f t="shared" si="28"/>
        <v>0</v>
      </c>
      <c r="Y40" s="2">
        <f t="shared" si="28"/>
        <v>0</v>
      </c>
      <c r="Z40" s="2">
        <f t="shared" si="28"/>
        <v>0</v>
      </c>
      <c r="AA40" s="2">
        <f t="shared" si="28"/>
        <v>0</v>
      </c>
      <c r="AB40" s="2">
        <f t="shared" si="28"/>
        <v>0</v>
      </c>
      <c r="AC40" s="2">
        <f t="shared" si="28"/>
        <v>0</v>
      </c>
    </row>
    <row r="41" spans="1:44" x14ac:dyDescent="0.35">
      <c r="A41" s="52"/>
      <c r="B41" s="53"/>
      <c r="C41" s="6" t="s">
        <v>3</v>
      </c>
      <c r="D41" s="2" t="s">
        <v>151</v>
      </c>
      <c r="E41" s="2" t="s">
        <v>151</v>
      </c>
      <c r="F41" s="2" t="s">
        <v>151</v>
      </c>
      <c r="G41" s="2" t="s">
        <v>151</v>
      </c>
      <c r="H41" s="2" t="s">
        <v>151</v>
      </c>
      <c r="I41" s="2" t="s">
        <v>151</v>
      </c>
      <c r="J41" s="2" t="s">
        <v>151</v>
      </c>
      <c r="K41" s="2" t="s">
        <v>151</v>
      </c>
      <c r="L41" s="2" t="s">
        <v>151</v>
      </c>
      <c r="M41" s="2" t="s">
        <v>151</v>
      </c>
      <c r="N41" s="2">
        <v>5.67</v>
      </c>
      <c r="P41" s="7"/>
      <c r="Q41" s="9"/>
      <c r="R41" s="6" t="s">
        <v>3</v>
      </c>
      <c r="S41" s="36">
        <v>0.30209999999999998</v>
      </c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44" x14ac:dyDescent="0.35">
      <c r="A42" s="52"/>
      <c r="B42" s="53"/>
      <c r="C42" s="6" t="s">
        <v>5</v>
      </c>
      <c r="D42" s="2" t="s">
        <v>151</v>
      </c>
      <c r="E42" s="2" t="s">
        <v>151</v>
      </c>
      <c r="F42" s="2" t="s">
        <v>151</v>
      </c>
      <c r="G42" s="2" t="s">
        <v>151</v>
      </c>
      <c r="H42" s="2" t="s">
        <v>151</v>
      </c>
      <c r="I42" s="2" t="s">
        <v>151</v>
      </c>
      <c r="J42" s="2" t="s">
        <v>151</v>
      </c>
      <c r="K42" s="2" t="s">
        <v>151</v>
      </c>
      <c r="L42" s="2" t="s">
        <v>151</v>
      </c>
      <c r="M42" s="2" t="s">
        <v>151</v>
      </c>
      <c r="N42" s="2">
        <v>5.67</v>
      </c>
      <c r="P42" s="7"/>
      <c r="Q42" s="9"/>
      <c r="R42" s="6" t="s">
        <v>5</v>
      </c>
      <c r="S42" s="36">
        <v>0.26040000000000002</v>
      </c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44" x14ac:dyDescent="0.35">
      <c r="A43" s="52"/>
      <c r="B43" s="53" t="s">
        <v>15</v>
      </c>
      <c r="C43" s="6" t="s">
        <v>10</v>
      </c>
      <c r="D43" s="2">
        <f>(D44+D45)/2</f>
        <v>7.14</v>
      </c>
      <c r="E43" s="2">
        <f t="shared" ref="E43:J43" si="29">(E44+E45)/2</f>
        <v>7.14</v>
      </c>
      <c r="F43" s="2">
        <f t="shared" si="29"/>
        <v>7.14</v>
      </c>
      <c r="G43" s="2">
        <f t="shared" si="29"/>
        <v>7.14</v>
      </c>
      <c r="H43" s="2">
        <f t="shared" si="29"/>
        <v>7.14</v>
      </c>
      <c r="I43" s="2">
        <f t="shared" si="29"/>
        <v>7.14</v>
      </c>
      <c r="J43" s="2">
        <f t="shared" si="29"/>
        <v>7.14</v>
      </c>
      <c r="K43" s="2"/>
      <c r="L43" s="2"/>
      <c r="M43" s="2"/>
      <c r="N43" s="2"/>
      <c r="P43" s="7"/>
      <c r="Q43" s="9"/>
      <c r="R43" s="4" t="s">
        <v>181</v>
      </c>
      <c r="S43" s="2">
        <f>SUM(S44:S45)</f>
        <v>0</v>
      </c>
      <c r="T43" s="2">
        <f t="shared" ref="T43:AC43" si="30">SUM(T44:T45)</f>
        <v>0</v>
      </c>
      <c r="U43" s="2">
        <f t="shared" si="30"/>
        <v>0</v>
      </c>
      <c r="V43" s="2">
        <f t="shared" si="30"/>
        <v>0</v>
      </c>
      <c r="W43" s="2">
        <f t="shared" si="30"/>
        <v>0</v>
      </c>
      <c r="X43" s="2">
        <f t="shared" si="30"/>
        <v>0</v>
      </c>
      <c r="Y43" s="2">
        <f t="shared" si="30"/>
        <v>0</v>
      </c>
      <c r="Z43" s="2">
        <f t="shared" si="30"/>
        <v>0</v>
      </c>
      <c r="AA43" s="2">
        <f t="shared" si="30"/>
        <v>0</v>
      </c>
      <c r="AB43" s="2">
        <f t="shared" si="30"/>
        <v>0</v>
      </c>
      <c r="AC43" s="2">
        <f t="shared" si="30"/>
        <v>0</v>
      </c>
    </row>
    <row r="44" spans="1:44" x14ac:dyDescent="0.35">
      <c r="A44" s="52"/>
      <c r="B44" s="53"/>
      <c r="C44" s="6" t="s">
        <v>3</v>
      </c>
      <c r="D44" s="2">
        <v>7.14</v>
      </c>
      <c r="E44" s="2">
        <v>7.14</v>
      </c>
      <c r="F44" s="2">
        <v>7.14</v>
      </c>
      <c r="G44" s="2">
        <v>7.14</v>
      </c>
      <c r="H44" s="2">
        <v>7.14</v>
      </c>
      <c r="I44" s="2">
        <v>7.14</v>
      </c>
      <c r="J44" s="2">
        <v>7.14</v>
      </c>
      <c r="K44" s="2" t="s">
        <v>151</v>
      </c>
      <c r="L44" s="2" t="s">
        <v>151</v>
      </c>
      <c r="M44" s="2" t="s">
        <v>151</v>
      </c>
      <c r="N44" s="2" t="s">
        <v>151</v>
      </c>
      <c r="P44" s="7"/>
      <c r="Q44" s="9"/>
      <c r="R44" s="6" t="s">
        <v>3</v>
      </c>
      <c r="S44" s="2">
        <v>0</v>
      </c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44" x14ac:dyDescent="0.35">
      <c r="A45" s="52"/>
      <c r="B45" s="53"/>
      <c r="C45" s="6" t="s">
        <v>5</v>
      </c>
      <c r="D45" s="2">
        <v>7.14</v>
      </c>
      <c r="E45" s="2">
        <v>7.14</v>
      </c>
      <c r="F45" s="2">
        <v>7.14</v>
      </c>
      <c r="G45" s="2">
        <v>7.14</v>
      </c>
      <c r="H45" s="2">
        <v>7.14</v>
      </c>
      <c r="I45" s="2">
        <v>7.14</v>
      </c>
      <c r="J45" s="2">
        <v>7.14</v>
      </c>
      <c r="K45" s="2" t="s">
        <v>151</v>
      </c>
      <c r="L45" s="2" t="s">
        <v>151</v>
      </c>
      <c r="M45" s="2" t="s">
        <v>151</v>
      </c>
      <c r="N45" s="2" t="s">
        <v>151</v>
      </c>
      <c r="P45" s="7"/>
      <c r="Q45" s="9"/>
      <c r="R45" s="6" t="s">
        <v>5</v>
      </c>
      <c r="S45" s="2">
        <v>0</v>
      </c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44" x14ac:dyDescent="0.35">
      <c r="A46" s="52"/>
      <c r="B46" s="53"/>
      <c r="C46" s="6" t="s">
        <v>48</v>
      </c>
      <c r="D46" s="2">
        <v>10</v>
      </c>
      <c r="E46" s="2">
        <v>10</v>
      </c>
      <c r="F46" s="2">
        <v>10</v>
      </c>
      <c r="G46" s="2" t="s">
        <v>151</v>
      </c>
      <c r="H46" s="2" t="s">
        <v>151</v>
      </c>
      <c r="I46" s="2" t="s">
        <v>151</v>
      </c>
      <c r="J46" s="2" t="s">
        <v>151</v>
      </c>
      <c r="K46" s="2" t="s">
        <v>151</v>
      </c>
      <c r="L46" s="2" t="s">
        <v>151</v>
      </c>
      <c r="M46" s="2" t="s">
        <v>151</v>
      </c>
      <c r="N46" s="2" t="s">
        <v>151</v>
      </c>
      <c r="P46" s="7" t="s">
        <v>114</v>
      </c>
      <c r="Q46" s="32" t="s">
        <v>235</v>
      </c>
      <c r="R46" s="32"/>
      <c r="S46" s="49">
        <v>15</v>
      </c>
      <c r="T46" s="49">
        <v>11</v>
      </c>
      <c r="U46" s="49">
        <v>46</v>
      </c>
      <c r="V46" s="49">
        <v>38</v>
      </c>
      <c r="W46" s="49">
        <v>111</v>
      </c>
      <c r="X46" s="49">
        <v>28</v>
      </c>
      <c r="Y46" s="49">
        <v>21</v>
      </c>
      <c r="Z46" s="49">
        <v>16</v>
      </c>
      <c r="AA46" s="49">
        <v>22</v>
      </c>
      <c r="AB46" s="49">
        <v>16</v>
      </c>
      <c r="AC46" s="49">
        <v>17</v>
      </c>
    </row>
    <row r="47" spans="1:44" x14ac:dyDescent="0.35">
      <c r="A47" s="7" t="s">
        <v>116</v>
      </c>
      <c r="B47" s="56" t="s">
        <v>51</v>
      </c>
      <c r="C47" s="56"/>
      <c r="D47" s="17">
        <v>14</v>
      </c>
      <c r="E47" s="17">
        <v>1</v>
      </c>
      <c r="F47" s="17">
        <v>17</v>
      </c>
      <c r="G47" s="17">
        <v>19</v>
      </c>
      <c r="H47" s="17">
        <v>41</v>
      </c>
      <c r="I47" s="17">
        <v>8</v>
      </c>
      <c r="J47" s="17">
        <v>2</v>
      </c>
      <c r="K47" s="17">
        <v>1</v>
      </c>
      <c r="L47" s="17">
        <v>0</v>
      </c>
      <c r="M47" s="17">
        <v>0</v>
      </c>
      <c r="N47" s="17">
        <v>1</v>
      </c>
      <c r="P47" s="7" t="s">
        <v>115</v>
      </c>
      <c r="Q47" s="32" t="s">
        <v>50</v>
      </c>
      <c r="R47" s="3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44" x14ac:dyDescent="0.35">
      <c r="A48" s="7" t="s">
        <v>117</v>
      </c>
      <c r="B48" s="56" t="s">
        <v>52</v>
      </c>
      <c r="C48" s="56"/>
      <c r="D48" s="22">
        <v>2.12</v>
      </c>
      <c r="E48" s="22">
        <v>1.7</v>
      </c>
      <c r="F48" s="22">
        <v>2.02</v>
      </c>
      <c r="G48" s="22">
        <v>1.91</v>
      </c>
      <c r="H48" s="22">
        <v>1.8</v>
      </c>
      <c r="I48" s="22">
        <v>1.7</v>
      </c>
      <c r="J48" s="6" t="s">
        <v>152</v>
      </c>
      <c r="K48" s="6" t="s">
        <v>152</v>
      </c>
      <c r="L48" s="6" t="s">
        <v>152</v>
      </c>
      <c r="M48" s="6" t="s">
        <v>152</v>
      </c>
      <c r="N48" s="6" t="s">
        <v>152</v>
      </c>
      <c r="P48" s="7"/>
      <c r="Q48" s="9" t="s">
        <v>11</v>
      </c>
      <c r="R48" s="4" t="s">
        <v>166</v>
      </c>
      <c r="S48" s="2">
        <f>SUM(S49:S50)</f>
        <v>0</v>
      </c>
      <c r="T48" s="2">
        <f t="shared" ref="T48:AC48" si="31">SUM(T49:T50)</f>
        <v>0</v>
      </c>
      <c r="U48" s="2">
        <f t="shared" si="31"/>
        <v>0</v>
      </c>
      <c r="V48" s="2">
        <f t="shared" si="31"/>
        <v>0</v>
      </c>
      <c r="W48" s="2">
        <f t="shared" si="31"/>
        <v>0</v>
      </c>
      <c r="X48" s="2">
        <f t="shared" si="31"/>
        <v>0</v>
      </c>
      <c r="Y48" s="2">
        <f t="shared" si="31"/>
        <v>0</v>
      </c>
      <c r="Z48" s="2">
        <f t="shared" si="31"/>
        <v>0</v>
      </c>
      <c r="AA48" s="2">
        <f t="shared" si="31"/>
        <v>0</v>
      </c>
      <c r="AB48" s="2">
        <f t="shared" si="31"/>
        <v>0</v>
      </c>
      <c r="AC48" s="2">
        <f t="shared" si="31"/>
        <v>0</v>
      </c>
    </row>
    <row r="49" spans="1:29" x14ac:dyDescent="0.35">
      <c r="A49" s="7" t="s">
        <v>118</v>
      </c>
      <c r="B49" s="56" t="s">
        <v>53</v>
      </c>
      <c r="C49" s="56"/>
      <c r="D49" s="2">
        <v>4</v>
      </c>
      <c r="E49" s="2">
        <v>4</v>
      </c>
      <c r="F49" s="2">
        <v>4</v>
      </c>
      <c r="G49" s="2">
        <v>4</v>
      </c>
      <c r="H49" s="2">
        <v>4</v>
      </c>
      <c r="I49" s="2">
        <v>2</v>
      </c>
      <c r="J49" s="2">
        <v>2</v>
      </c>
      <c r="K49" s="2">
        <v>2</v>
      </c>
      <c r="L49" s="2">
        <v>2</v>
      </c>
      <c r="M49" s="2">
        <v>2</v>
      </c>
      <c r="N49" s="2">
        <v>2</v>
      </c>
      <c r="P49" s="7"/>
      <c r="Q49" s="9"/>
      <c r="R49" s="6" t="s">
        <v>3</v>
      </c>
      <c r="S49" s="2">
        <v>0</v>
      </c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28.5" customHeight="1" x14ac:dyDescent="0.35">
      <c r="A50" s="7" t="s">
        <v>119</v>
      </c>
      <c r="B50" s="57" t="s">
        <v>54</v>
      </c>
      <c r="C50" s="56"/>
      <c r="D50" s="5">
        <v>0.18590000000000001</v>
      </c>
      <c r="E50" s="5">
        <v>0.2382</v>
      </c>
      <c r="F50" s="5">
        <v>0.16220000000000001</v>
      </c>
      <c r="G50" s="5">
        <v>0.1656</v>
      </c>
      <c r="H50" s="5">
        <v>0.31509999999999999</v>
      </c>
      <c r="I50" s="5">
        <v>0.49380000000000002</v>
      </c>
      <c r="J50" s="5">
        <v>0.55349999999999999</v>
      </c>
      <c r="K50" s="5">
        <v>0.57669999999999999</v>
      </c>
      <c r="L50" s="5">
        <v>0.18079999999999999</v>
      </c>
      <c r="M50" s="5">
        <v>0.10979999999999999</v>
      </c>
      <c r="N50" s="5">
        <v>9.3799999999999994E-2</v>
      </c>
      <c r="P50" s="7"/>
      <c r="Q50" s="9"/>
      <c r="R50" s="6" t="s">
        <v>5</v>
      </c>
      <c r="S50" s="2">
        <v>0</v>
      </c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x14ac:dyDescent="0.35">
      <c r="A51" s="52" t="s">
        <v>120</v>
      </c>
      <c r="B51" s="54" t="s">
        <v>55</v>
      </c>
      <c r="C51" s="54"/>
      <c r="D51" s="2">
        <v>2.23</v>
      </c>
      <c r="E51" s="2">
        <v>2.1</v>
      </c>
      <c r="F51" s="2">
        <v>2.09</v>
      </c>
      <c r="G51" s="2">
        <v>2.1800000000000002</v>
      </c>
      <c r="H51" s="2">
        <v>1.9</v>
      </c>
      <c r="I51" s="2">
        <v>1.89</v>
      </c>
      <c r="J51" s="2">
        <v>1.94</v>
      </c>
      <c r="K51" s="2">
        <v>2.1</v>
      </c>
      <c r="L51" s="2">
        <v>2.19</v>
      </c>
      <c r="M51" s="2">
        <v>2.4</v>
      </c>
      <c r="N51" s="2">
        <v>1.95</v>
      </c>
      <c r="P51" s="7"/>
      <c r="Q51" s="9"/>
      <c r="R51" s="4" t="s">
        <v>167</v>
      </c>
      <c r="S51" s="2">
        <f>SUM(S52:S53)</f>
        <v>7.25</v>
      </c>
      <c r="T51" s="2">
        <f t="shared" ref="T51:AC51" si="32">SUM(T52:T53)</f>
        <v>0</v>
      </c>
      <c r="U51" s="2">
        <f t="shared" si="32"/>
        <v>0</v>
      </c>
      <c r="V51" s="2">
        <f t="shared" si="32"/>
        <v>0</v>
      </c>
      <c r="W51" s="2">
        <f t="shared" si="32"/>
        <v>0</v>
      </c>
      <c r="X51" s="2">
        <f t="shared" si="32"/>
        <v>0</v>
      </c>
      <c r="Y51" s="2">
        <f t="shared" si="32"/>
        <v>0</v>
      </c>
      <c r="Z51" s="2">
        <f t="shared" si="32"/>
        <v>0</v>
      </c>
      <c r="AA51" s="2">
        <f t="shared" si="32"/>
        <v>0</v>
      </c>
      <c r="AB51" s="2">
        <f t="shared" si="32"/>
        <v>0</v>
      </c>
      <c r="AC51" s="2">
        <f t="shared" si="32"/>
        <v>0</v>
      </c>
    </row>
    <row r="52" spans="1:29" x14ac:dyDescent="0.35">
      <c r="A52" s="52"/>
      <c r="B52" s="66" t="s">
        <v>56</v>
      </c>
      <c r="C52" s="66"/>
      <c r="D52" s="2">
        <v>2</v>
      </c>
      <c r="E52" s="2">
        <v>1.93</v>
      </c>
      <c r="F52" s="2">
        <v>1.91</v>
      </c>
      <c r="G52" s="2">
        <v>2</v>
      </c>
      <c r="H52" s="2">
        <v>1.73</v>
      </c>
      <c r="I52" s="2">
        <v>1.84</v>
      </c>
      <c r="J52" s="2">
        <v>1.86</v>
      </c>
      <c r="K52" s="2">
        <v>1.83</v>
      </c>
      <c r="L52" s="2">
        <v>1.85</v>
      </c>
      <c r="M52" s="2">
        <v>2.0499999999999998</v>
      </c>
      <c r="N52" s="2">
        <v>1.71</v>
      </c>
      <c r="P52" s="7"/>
      <c r="Q52" s="9"/>
      <c r="R52" s="6" t="s">
        <v>3</v>
      </c>
      <c r="S52" s="2">
        <v>3.57</v>
      </c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x14ac:dyDescent="0.35">
      <c r="A53" s="7" t="s">
        <v>121</v>
      </c>
      <c r="B53" s="66" t="s">
        <v>57</v>
      </c>
      <c r="C53" s="66"/>
      <c r="D53" s="2" t="s">
        <v>150</v>
      </c>
      <c r="E53" s="2" t="s">
        <v>150</v>
      </c>
      <c r="F53" s="2" t="s">
        <v>150</v>
      </c>
      <c r="G53" s="2" t="s">
        <v>150</v>
      </c>
      <c r="H53" s="2" t="s">
        <v>150</v>
      </c>
      <c r="I53" s="2" t="s">
        <v>150</v>
      </c>
      <c r="J53" s="2" t="s">
        <v>150</v>
      </c>
      <c r="K53" s="2" t="s">
        <v>150</v>
      </c>
      <c r="L53" s="2" t="s">
        <v>150</v>
      </c>
      <c r="M53" s="2" t="s">
        <v>150</v>
      </c>
      <c r="N53" s="2" t="s">
        <v>150</v>
      </c>
      <c r="P53" s="7"/>
      <c r="Q53" s="9"/>
      <c r="R53" s="6" t="s">
        <v>5</v>
      </c>
      <c r="S53" s="2">
        <v>3.68</v>
      </c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x14ac:dyDescent="0.35">
      <c r="A54" s="7" t="s">
        <v>122</v>
      </c>
      <c r="B54" s="56" t="s">
        <v>58</v>
      </c>
      <c r="C54" s="56"/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P54" s="7"/>
      <c r="Q54" s="9"/>
      <c r="R54" s="4" t="s">
        <v>168</v>
      </c>
      <c r="S54" s="38">
        <v>3.9</v>
      </c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x14ac:dyDescent="0.35">
      <c r="P55" s="7"/>
      <c r="Q55" s="9"/>
      <c r="R55" s="4" t="s">
        <v>169</v>
      </c>
      <c r="S55" s="38">
        <v>4</v>
      </c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x14ac:dyDescent="0.35">
      <c r="P56" s="7"/>
      <c r="Q56" s="9"/>
      <c r="R56" s="4" t="s">
        <v>170</v>
      </c>
      <c r="S56" s="38">
        <v>3.73</v>
      </c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x14ac:dyDescent="0.35">
      <c r="P57" s="7"/>
      <c r="Q57" s="9"/>
      <c r="R57" s="4" t="s">
        <v>171</v>
      </c>
      <c r="S57" s="38">
        <v>4.57</v>
      </c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x14ac:dyDescent="0.35">
      <c r="P58" s="7"/>
      <c r="Q58" s="9"/>
      <c r="R58" s="4" t="s">
        <v>172</v>
      </c>
      <c r="S58" s="38">
        <v>4.3099999999999996</v>
      </c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x14ac:dyDescent="0.35">
      <c r="P59" s="7"/>
      <c r="Q59" s="9"/>
      <c r="R59" s="4" t="s">
        <v>173</v>
      </c>
      <c r="S59" s="38">
        <v>4.45</v>
      </c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x14ac:dyDescent="0.35">
      <c r="P60" s="7"/>
      <c r="Q60" s="9"/>
      <c r="R60" s="4" t="s">
        <v>174</v>
      </c>
      <c r="S60" s="38">
        <v>4.4000000000000004</v>
      </c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x14ac:dyDescent="0.35">
      <c r="P61" s="7"/>
      <c r="Q61" s="9"/>
      <c r="R61" s="4" t="s">
        <v>175</v>
      </c>
      <c r="S61" s="38">
        <v>4.45</v>
      </c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x14ac:dyDescent="0.35">
      <c r="P62" s="7"/>
      <c r="Q62" s="9"/>
      <c r="R62" s="4" t="s">
        <v>176</v>
      </c>
      <c r="S62" s="38">
        <v>4.08</v>
      </c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x14ac:dyDescent="0.35">
      <c r="P63" s="7"/>
      <c r="Q63" s="9"/>
      <c r="R63" s="4" t="s">
        <v>177</v>
      </c>
      <c r="S63" s="38">
        <v>4.17</v>
      </c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x14ac:dyDescent="0.35">
      <c r="P64" s="7"/>
      <c r="Q64" s="9"/>
      <c r="R64" s="4" t="s">
        <v>178</v>
      </c>
      <c r="S64" s="2">
        <v>0</v>
      </c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6:29" x14ac:dyDescent="0.35">
      <c r="P65" s="7"/>
      <c r="Q65" s="9"/>
      <c r="R65" s="4" t="s">
        <v>236</v>
      </c>
      <c r="S65" s="2">
        <v>1.79</v>
      </c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6:29" x14ac:dyDescent="0.35">
      <c r="P66" s="7"/>
      <c r="Q66" s="9" t="s">
        <v>12</v>
      </c>
      <c r="R66" s="4" t="s">
        <v>179</v>
      </c>
      <c r="S66" s="2">
        <f t="shared" ref="S66:AC66" si="33">SUM(S67:S68)</f>
        <v>7.3</v>
      </c>
      <c r="T66" s="2">
        <f t="shared" si="33"/>
        <v>0</v>
      </c>
      <c r="U66" s="2">
        <f t="shared" si="33"/>
        <v>0</v>
      </c>
      <c r="V66" s="2">
        <f t="shared" si="33"/>
        <v>0</v>
      </c>
      <c r="W66" s="2">
        <f t="shared" si="33"/>
        <v>0</v>
      </c>
      <c r="X66" s="2">
        <f t="shared" si="33"/>
        <v>0</v>
      </c>
      <c r="Y66" s="2">
        <f t="shared" si="33"/>
        <v>0</v>
      </c>
      <c r="Z66" s="2">
        <f t="shared" si="33"/>
        <v>0</v>
      </c>
      <c r="AA66" s="2">
        <f t="shared" si="33"/>
        <v>0</v>
      </c>
      <c r="AB66" s="2">
        <f t="shared" si="33"/>
        <v>0</v>
      </c>
      <c r="AC66" s="2">
        <f t="shared" si="33"/>
        <v>0</v>
      </c>
    </row>
    <row r="67" spans="16:29" x14ac:dyDescent="0.35">
      <c r="P67" s="7"/>
      <c r="Q67" s="9"/>
      <c r="R67" s="6" t="s">
        <v>3</v>
      </c>
      <c r="S67" s="2">
        <v>3.59</v>
      </c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6:29" x14ac:dyDescent="0.35">
      <c r="P68" s="7"/>
      <c r="Q68" s="9"/>
      <c r="R68" s="6" t="s">
        <v>5</v>
      </c>
      <c r="S68" s="2">
        <v>3.71</v>
      </c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6:29" x14ac:dyDescent="0.35">
      <c r="P69" s="7"/>
      <c r="Q69" s="9"/>
      <c r="R69" s="4" t="s">
        <v>168</v>
      </c>
      <c r="S69" s="2">
        <v>3.89</v>
      </c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6:29" x14ac:dyDescent="0.35">
      <c r="P70" s="7"/>
      <c r="Q70" s="9"/>
      <c r="R70" s="4" t="s">
        <v>169</v>
      </c>
      <c r="S70" s="38">
        <v>4</v>
      </c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6:29" x14ac:dyDescent="0.35">
      <c r="P71" s="7"/>
      <c r="Q71" s="9"/>
      <c r="R71" s="4" t="s">
        <v>170</v>
      </c>
      <c r="S71" s="2">
        <v>4.43</v>
      </c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6:29" x14ac:dyDescent="0.35">
      <c r="P72" s="7"/>
      <c r="Q72" s="9"/>
      <c r="R72" s="4" t="s">
        <v>171</v>
      </c>
      <c r="S72" s="38">
        <v>3.8</v>
      </c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6:29" x14ac:dyDescent="0.35">
      <c r="P73" s="7"/>
      <c r="Q73" s="9"/>
      <c r="R73" s="4" t="s">
        <v>172</v>
      </c>
      <c r="S73" s="38">
        <v>3.9</v>
      </c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6:29" x14ac:dyDescent="0.35">
      <c r="P74" s="7"/>
      <c r="Q74" s="9"/>
      <c r="R74" s="4" t="s">
        <v>173</v>
      </c>
      <c r="S74" s="2">
        <v>4.67</v>
      </c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6:29" x14ac:dyDescent="0.35">
      <c r="P75" s="7"/>
      <c r="Q75" s="9"/>
      <c r="R75" s="4" t="s">
        <v>174</v>
      </c>
      <c r="S75" s="2">
        <v>3.89</v>
      </c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6:29" x14ac:dyDescent="0.35">
      <c r="P76" s="7"/>
      <c r="Q76" s="9"/>
      <c r="R76" s="4" t="s">
        <v>175</v>
      </c>
      <c r="S76" s="2">
        <v>4.29</v>
      </c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6:29" x14ac:dyDescent="0.35">
      <c r="P77" s="7"/>
      <c r="Q77" s="9"/>
      <c r="R77" s="4" t="s">
        <v>176</v>
      </c>
      <c r="S77" s="2">
        <v>3.75</v>
      </c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6:29" x14ac:dyDescent="0.35">
      <c r="P78" s="7"/>
      <c r="Q78" s="9"/>
      <c r="R78" s="4" t="s">
        <v>177</v>
      </c>
      <c r="S78" s="38">
        <v>4.5</v>
      </c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6:29" x14ac:dyDescent="0.35">
      <c r="P79" s="7"/>
      <c r="Q79" s="9"/>
      <c r="R79" s="4" t="s">
        <v>236</v>
      </c>
      <c r="S79" s="38">
        <v>2.1800000000000002</v>
      </c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6:29" x14ac:dyDescent="0.35">
      <c r="P80" s="7"/>
      <c r="Q80" s="9" t="s">
        <v>15</v>
      </c>
      <c r="R80" s="4" t="s">
        <v>180</v>
      </c>
      <c r="S80" s="2">
        <f>SUM(S81:S82)</f>
        <v>13.34</v>
      </c>
      <c r="T80" s="2">
        <f t="shared" ref="T80:AC80" si="34">SUM(T81:T82)</f>
        <v>0</v>
      </c>
      <c r="U80" s="2">
        <f t="shared" si="34"/>
        <v>0</v>
      </c>
      <c r="V80" s="2">
        <f t="shared" si="34"/>
        <v>0</v>
      </c>
      <c r="W80" s="2">
        <f t="shared" si="34"/>
        <v>0</v>
      </c>
      <c r="X80" s="2">
        <f t="shared" si="34"/>
        <v>0</v>
      </c>
      <c r="Y80" s="2">
        <f t="shared" si="34"/>
        <v>0</v>
      </c>
      <c r="Z80" s="2">
        <f t="shared" si="34"/>
        <v>0</v>
      </c>
      <c r="AA80" s="2">
        <f t="shared" si="34"/>
        <v>0</v>
      </c>
      <c r="AB80" s="2">
        <f t="shared" si="34"/>
        <v>0</v>
      </c>
      <c r="AC80" s="2">
        <f t="shared" si="34"/>
        <v>0</v>
      </c>
    </row>
    <row r="81" spans="16:29" x14ac:dyDescent="0.35">
      <c r="P81" s="7"/>
      <c r="Q81" s="9"/>
      <c r="R81" s="6" t="s">
        <v>3</v>
      </c>
      <c r="S81" s="2">
        <v>6.67</v>
      </c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6:29" x14ac:dyDescent="0.35">
      <c r="P82" s="7"/>
      <c r="Q82" s="9"/>
      <c r="R82" s="6" t="s">
        <v>5</v>
      </c>
      <c r="S82" s="2">
        <v>6.67</v>
      </c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6:29" x14ac:dyDescent="0.35">
      <c r="P83" s="7"/>
      <c r="Q83" s="9"/>
      <c r="R83" s="4" t="s">
        <v>181</v>
      </c>
      <c r="S83" s="2">
        <f>SUM(S84:S85)</f>
        <v>12.14</v>
      </c>
      <c r="T83" s="2">
        <f t="shared" ref="T83:AC83" si="35">SUM(T84:T85)</f>
        <v>0</v>
      </c>
      <c r="U83" s="2">
        <f t="shared" si="35"/>
        <v>0</v>
      </c>
      <c r="V83" s="2">
        <f t="shared" si="35"/>
        <v>0</v>
      </c>
      <c r="W83" s="2">
        <f t="shared" si="35"/>
        <v>0</v>
      </c>
      <c r="X83" s="2">
        <f t="shared" si="35"/>
        <v>0</v>
      </c>
      <c r="Y83" s="2">
        <f t="shared" si="35"/>
        <v>0</v>
      </c>
      <c r="Z83" s="2">
        <f t="shared" si="35"/>
        <v>0</v>
      </c>
      <c r="AA83" s="2">
        <f t="shared" si="35"/>
        <v>0</v>
      </c>
      <c r="AB83" s="2">
        <f t="shared" si="35"/>
        <v>0</v>
      </c>
      <c r="AC83" s="2">
        <f t="shared" si="35"/>
        <v>0</v>
      </c>
    </row>
    <row r="84" spans="16:29" x14ac:dyDescent="0.35">
      <c r="P84" s="7"/>
      <c r="Q84" s="9"/>
      <c r="R84" s="6" t="s">
        <v>3</v>
      </c>
      <c r="S84" s="2">
        <v>6.07</v>
      </c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6:29" x14ac:dyDescent="0.35">
      <c r="P85" s="7"/>
      <c r="Q85" s="9"/>
      <c r="R85" s="6" t="s">
        <v>5</v>
      </c>
      <c r="S85" s="2">
        <v>6.07</v>
      </c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6:29" x14ac:dyDescent="0.35">
      <c r="P86" s="7" t="s">
        <v>116</v>
      </c>
      <c r="Q86" s="32" t="s">
        <v>51</v>
      </c>
      <c r="R86" s="32"/>
      <c r="S86" s="49">
        <v>1</v>
      </c>
      <c r="T86" s="49">
        <v>0</v>
      </c>
      <c r="U86" s="49">
        <v>5</v>
      </c>
      <c r="V86" s="49">
        <v>8</v>
      </c>
      <c r="W86" s="49">
        <v>34</v>
      </c>
      <c r="X86" s="49">
        <v>8</v>
      </c>
      <c r="Y86" s="49">
        <v>2</v>
      </c>
      <c r="Z86" s="49">
        <v>2</v>
      </c>
      <c r="AA86" s="49">
        <v>2</v>
      </c>
      <c r="AB86" s="49">
        <v>16</v>
      </c>
      <c r="AC86" s="49">
        <v>4</v>
      </c>
    </row>
    <row r="87" spans="16:29" x14ac:dyDescent="0.35">
      <c r="P87" s="7" t="s">
        <v>117</v>
      </c>
      <c r="Q87" s="32" t="s">
        <v>52</v>
      </c>
      <c r="R87" s="32"/>
      <c r="S87" s="2">
        <v>2.19</v>
      </c>
      <c r="T87" s="2">
        <v>1.75</v>
      </c>
      <c r="U87" s="2">
        <v>2.08</v>
      </c>
      <c r="V87" s="2">
        <v>1.97</v>
      </c>
      <c r="W87" s="2">
        <v>1.86</v>
      </c>
      <c r="X87" s="2">
        <v>1.75</v>
      </c>
      <c r="Y87" s="2"/>
      <c r="Z87" s="2"/>
      <c r="AA87" s="2"/>
      <c r="AB87" s="2"/>
      <c r="AC87" s="2"/>
    </row>
    <row r="88" spans="16:29" x14ac:dyDescent="0.35">
      <c r="P88" s="7" t="s">
        <v>118</v>
      </c>
      <c r="Q88" s="32" t="s">
        <v>53</v>
      </c>
      <c r="R88" s="32"/>
      <c r="S88" s="2">
        <v>3</v>
      </c>
      <c r="T88" s="2">
        <v>3</v>
      </c>
      <c r="U88" s="2">
        <v>3</v>
      </c>
      <c r="V88" s="2">
        <v>3</v>
      </c>
      <c r="W88" s="2">
        <v>2</v>
      </c>
      <c r="X88" s="2">
        <v>2</v>
      </c>
      <c r="Y88" s="2">
        <v>2</v>
      </c>
      <c r="Z88" s="2">
        <v>2</v>
      </c>
      <c r="AA88" s="2">
        <v>2</v>
      </c>
      <c r="AB88" s="2">
        <v>2</v>
      </c>
      <c r="AC88" s="2">
        <v>2</v>
      </c>
    </row>
    <row r="89" spans="16:29" x14ac:dyDescent="0.35">
      <c r="P89" s="7" t="s">
        <v>119</v>
      </c>
      <c r="Q89" s="32" t="s">
        <v>54</v>
      </c>
      <c r="R89" s="32"/>
      <c r="S89" s="1"/>
      <c r="T89" s="39">
        <v>0.29185</v>
      </c>
      <c r="U89" s="39">
        <v>0.11505</v>
      </c>
      <c r="V89" s="40">
        <v>0.1</v>
      </c>
      <c r="W89" s="39">
        <v>0.13700000000000001</v>
      </c>
      <c r="X89" s="39">
        <v>0.28399999999999997</v>
      </c>
      <c r="Y89" s="39">
        <v>0.27955000000000002</v>
      </c>
      <c r="Z89" s="1"/>
      <c r="AA89" s="39">
        <v>0.28970000000000001</v>
      </c>
      <c r="AB89" s="1"/>
      <c r="AC89" s="1"/>
    </row>
    <row r="90" spans="16:29" x14ac:dyDescent="0.35">
      <c r="P90" s="7" t="s">
        <v>120</v>
      </c>
      <c r="Q90" s="6" t="s">
        <v>55</v>
      </c>
      <c r="R90" s="6"/>
      <c r="S90" s="2"/>
      <c r="T90" s="2">
        <v>1.93</v>
      </c>
      <c r="U90" s="2">
        <v>2.0150000000000001</v>
      </c>
      <c r="V90" s="2">
        <v>2.0299999999999998</v>
      </c>
      <c r="W90" s="2">
        <v>1.88</v>
      </c>
      <c r="X90" s="2">
        <v>1.885</v>
      </c>
      <c r="Y90" s="2">
        <v>2.0249999999999999</v>
      </c>
      <c r="Z90" s="2"/>
      <c r="AA90" s="2">
        <v>2.38</v>
      </c>
      <c r="AB90" s="2"/>
      <c r="AC90" s="2"/>
    </row>
    <row r="91" spans="16:29" x14ac:dyDescent="0.35">
      <c r="P91" s="7"/>
      <c r="Q91" s="50" t="s">
        <v>56</v>
      </c>
      <c r="R91" s="8"/>
      <c r="S91" s="2"/>
      <c r="T91" s="2">
        <v>1.7749999999999999</v>
      </c>
      <c r="U91" s="2">
        <v>1.835</v>
      </c>
      <c r="V91" s="2">
        <v>1.81</v>
      </c>
      <c r="W91" s="2">
        <v>1.62</v>
      </c>
      <c r="X91" s="2">
        <v>1.7</v>
      </c>
      <c r="Y91" s="2">
        <v>1.825</v>
      </c>
      <c r="Z91" s="2"/>
      <c r="AA91" s="2">
        <v>1.86</v>
      </c>
      <c r="AB91" s="2"/>
      <c r="AC91" s="2"/>
    </row>
    <row r="92" spans="16:29" x14ac:dyDescent="0.35">
      <c r="P92" s="7" t="s">
        <v>121</v>
      </c>
      <c r="Q92" s="8" t="s">
        <v>57</v>
      </c>
      <c r="R92" s="8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6:29" x14ac:dyDescent="0.35">
      <c r="P93" s="7" t="s">
        <v>122</v>
      </c>
      <c r="Q93" s="32" t="s">
        <v>58</v>
      </c>
      <c r="R93" s="32"/>
      <c r="S93" s="2"/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/>
      <c r="AA93" s="2">
        <v>0</v>
      </c>
      <c r="AB93" s="2"/>
      <c r="AC93" s="2"/>
    </row>
  </sheetData>
  <mergeCells count="55">
    <mergeCell ref="AE30:AE31"/>
    <mergeCell ref="AF30:AG30"/>
    <mergeCell ref="AF31:AG31"/>
    <mergeCell ref="AF32:AG32"/>
    <mergeCell ref="AF23:AF25"/>
    <mergeCell ref="AF26:AG26"/>
    <mergeCell ref="AF27:AG27"/>
    <mergeCell ref="AF28:AG28"/>
    <mergeCell ref="AF8:AG8"/>
    <mergeCell ref="AF19:AF20"/>
    <mergeCell ref="AE18:AE25"/>
    <mergeCell ref="AF18:AG18"/>
    <mergeCell ref="AE9:AE16"/>
    <mergeCell ref="AF9:AG9"/>
    <mergeCell ref="AF10:AF11"/>
    <mergeCell ref="AF14:AF16"/>
    <mergeCell ref="AF17:AG17"/>
    <mergeCell ref="AG1:AS1"/>
    <mergeCell ref="AF4:AG4"/>
    <mergeCell ref="AF5:AG5"/>
    <mergeCell ref="B47:C47"/>
    <mergeCell ref="B48:C48"/>
    <mergeCell ref="B8:C8"/>
    <mergeCell ref="C1:O1"/>
    <mergeCell ref="B4:C4"/>
    <mergeCell ref="B5:C5"/>
    <mergeCell ref="B6:C6"/>
    <mergeCell ref="B7:C7"/>
    <mergeCell ref="AF33:AG33"/>
    <mergeCell ref="AF29:AG29"/>
    <mergeCell ref="AE6:AE8"/>
    <mergeCell ref="AF6:AG6"/>
    <mergeCell ref="AF7:AG7"/>
    <mergeCell ref="B43:B46"/>
    <mergeCell ref="B54:C54"/>
    <mergeCell ref="B51:C51"/>
    <mergeCell ref="B52:C52"/>
    <mergeCell ref="B53:C53"/>
    <mergeCell ref="B49:C49"/>
    <mergeCell ref="R1:AD1"/>
    <mergeCell ref="A27:A28"/>
    <mergeCell ref="B28:C28"/>
    <mergeCell ref="A51:A52"/>
    <mergeCell ref="A6:A8"/>
    <mergeCell ref="A9:A26"/>
    <mergeCell ref="A29:A46"/>
    <mergeCell ref="B50:C50"/>
    <mergeCell ref="B9:C9"/>
    <mergeCell ref="B10:B15"/>
    <mergeCell ref="B16:B22"/>
    <mergeCell ref="B23:B26"/>
    <mergeCell ref="B27:C27"/>
    <mergeCell ref="B29:C29"/>
    <mergeCell ref="B30:B35"/>
    <mergeCell ref="B36:B42"/>
  </mergeCells>
  <pageMargins left="0.25" right="0.25" top="0.75" bottom="0.75" header="0.3" footer="0.3"/>
  <pageSetup paperSize="9" scale="88" orientation="landscape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107"/>
  <sheetViews>
    <sheetView view="pageBreakPreview" zoomScale="60" zoomScaleNormal="100" workbookViewId="0">
      <selection activeCell="AE4" sqref="AE4:AS44"/>
    </sheetView>
  </sheetViews>
  <sheetFormatPr defaultColWidth="9.1796875" defaultRowHeight="14.5" x14ac:dyDescent="0.35"/>
  <cols>
    <col min="1" max="1" width="6.26953125" bestFit="1" customWidth="1"/>
    <col min="2" max="2" width="8.90625" customWidth="1"/>
    <col min="3" max="3" width="37" customWidth="1"/>
    <col min="4" max="14" width="8.54296875" customWidth="1"/>
    <col min="15" max="15" width="2.6328125" customWidth="1"/>
    <col min="16" max="16" width="6.26953125" bestFit="1" customWidth="1"/>
    <col min="17" max="17" width="8.90625" customWidth="1"/>
    <col min="18" max="18" width="37" customWidth="1"/>
    <col min="19" max="29" width="8.54296875" customWidth="1"/>
    <col min="30" max="30" width="2.6328125" customWidth="1"/>
    <col min="31" max="31" width="6.26953125" bestFit="1" customWidth="1"/>
    <col min="32" max="32" width="8.90625" customWidth="1"/>
    <col min="33" max="33" width="37" customWidth="1"/>
    <col min="34" max="45" width="8.54296875" customWidth="1"/>
  </cols>
  <sheetData>
    <row r="1" spans="1:46" ht="18.5" x14ac:dyDescent="0.45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1"/>
      <c r="Q1" s="58" t="s">
        <v>165</v>
      </c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11"/>
      <c r="AF1" s="58" t="s">
        <v>266</v>
      </c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11"/>
    </row>
    <row r="2" spans="1:46" x14ac:dyDescent="0.35">
      <c r="D2" t="s">
        <v>296</v>
      </c>
      <c r="S2" t="s">
        <v>296</v>
      </c>
      <c r="AH2" t="s">
        <v>296</v>
      </c>
    </row>
    <row r="4" spans="1:46" s="47" customFormat="1" ht="13" x14ac:dyDescent="0.3">
      <c r="A4" s="48" t="s">
        <v>123</v>
      </c>
      <c r="B4" s="59" t="s">
        <v>59</v>
      </c>
      <c r="C4" s="59"/>
      <c r="D4" s="46" t="s">
        <v>32</v>
      </c>
      <c r="E4" s="46" t="s">
        <v>33</v>
      </c>
      <c r="F4" s="46" t="s">
        <v>34</v>
      </c>
      <c r="G4" s="46" t="s">
        <v>35</v>
      </c>
      <c r="H4" s="46" t="s">
        <v>36</v>
      </c>
      <c r="I4" s="46" t="s">
        <v>37</v>
      </c>
      <c r="J4" s="46" t="s">
        <v>38</v>
      </c>
      <c r="K4" s="46" t="s">
        <v>39</v>
      </c>
      <c r="L4" s="46" t="s">
        <v>40</v>
      </c>
      <c r="M4" s="46" t="s">
        <v>41</v>
      </c>
      <c r="N4" s="46" t="s">
        <v>42</v>
      </c>
      <c r="P4" s="48" t="s">
        <v>123</v>
      </c>
      <c r="Q4" s="59" t="s">
        <v>59</v>
      </c>
      <c r="R4" s="59"/>
      <c r="S4" s="46" t="s">
        <v>32</v>
      </c>
      <c r="T4" s="46" t="s">
        <v>33</v>
      </c>
      <c r="U4" s="46" t="s">
        <v>34</v>
      </c>
      <c r="V4" s="46" t="s">
        <v>35</v>
      </c>
      <c r="W4" s="46" t="s">
        <v>36</v>
      </c>
      <c r="X4" s="46" t="s">
        <v>37</v>
      </c>
      <c r="Y4" s="46" t="s">
        <v>38</v>
      </c>
      <c r="Z4" s="46" t="s">
        <v>39</v>
      </c>
      <c r="AA4" s="46" t="s">
        <v>40</v>
      </c>
      <c r="AB4" s="46" t="s">
        <v>41</v>
      </c>
      <c r="AC4" s="46" t="s">
        <v>42</v>
      </c>
      <c r="AE4" s="48" t="s">
        <v>123</v>
      </c>
      <c r="AF4" s="59" t="s">
        <v>59</v>
      </c>
      <c r="AG4" s="59"/>
      <c r="AH4" s="45" t="s">
        <v>272</v>
      </c>
      <c r="AI4" s="46" t="s">
        <v>32</v>
      </c>
      <c r="AJ4" s="46" t="s">
        <v>33</v>
      </c>
      <c r="AK4" s="46" t="s">
        <v>34</v>
      </c>
      <c r="AL4" s="46" t="s">
        <v>35</v>
      </c>
      <c r="AM4" s="46" t="s">
        <v>36</v>
      </c>
      <c r="AN4" s="46" t="s">
        <v>37</v>
      </c>
      <c r="AO4" s="46" t="s">
        <v>38</v>
      </c>
      <c r="AP4" s="46" t="s">
        <v>39</v>
      </c>
      <c r="AQ4" s="46" t="s">
        <v>40</v>
      </c>
      <c r="AR4" s="46" t="s">
        <v>41</v>
      </c>
      <c r="AS4" s="46" t="s">
        <v>42</v>
      </c>
    </row>
    <row r="5" spans="1:46" x14ac:dyDescent="0.35">
      <c r="A5" s="52" t="s">
        <v>124</v>
      </c>
      <c r="B5" s="56" t="s">
        <v>60</v>
      </c>
      <c r="C5" s="56"/>
      <c r="D5" s="13">
        <f>D6+D7+D8+D9+D10+D11</f>
        <v>59</v>
      </c>
      <c r="E5" s="13">
        <f t="shared" ref="E5:N5" si="0">E6+E7+E8+E9+E10+E11</f>
        <v>54</v>
      </c>
      <c r="F5" s="13">
        <f t="shared" si="0"/>
        <v>50</v>
      </c>
      <c r="G5" s="13">
        <f t="shared" si="0"/>
        <v>49</v>
      </c>
      <c r="H5" s="13">
        <f t="shared" si="0"/>
        <v>49</v>
      </c>
      <c r="I5" s="13">
        <f t="shared" si="0"/>
        <v>48</v>
      </c>
      <c r="J5" s="13">
        <f t="shared" si="0"/>
        <v>45</v>
      </c>
      <c r="K5" s="13">
        <f t="shared" si="0"/>
        <v>44</v>
      </c>
      <c r="L5" s="13">
        <f t="shared" si="0"/>
        <v>42</v>
      </c>
      <c r="M5" s="13">
        <f t="shared" si="0"/>
        <v>43</v>
      </c>
      <c r="N5" s="13">
        <f t="shared" si="0"/>
        <v>42</v>
      </c>
      <c r="P5" s="52" t="s">
        <v>124</v>
      </c>
      <c r="Q5" s="56" t="s">
        <v>60</v>
      </c>
      <c r="R5" s="56"/>
      <c r="S5" s="2">
        <f>S6+S7+S8+S9+S10+S11</f>
        <v>66</v>
      </c>
      <c r="T5" s="2">
        <f t="shared" ref="T5:AC5" si="1">T6+T7+T8+T9+T10+T11</f>
        <v>66</v>
      </c>
      <c r="U5" s="2">
        <f t="shared" si="1"/>
        <v>70</v>
      </c>
      <c r="V5" s="2">
        <f t="shared" si="1"/>
        <v>71</v>
      </c>
      <c r="W5" s="2">
        <f t="shared" si="1"/>
        <v>65</v>
      </c>
      <c r="X5" s="2">
        <f t="shared" si="1"/>
        <v>63</v>
      </c>
      <c r="Y5" s="2">
        <f t="shared" si="1"/>
        <v>56</v>
      </c>
      <c r="Z5" s="2">
        <f t="shared" si="1"/>
        <v>54</v>
      </c>
      <c r="AA5" s="2">
        <f t="shared" si="1"/>
        <v>59</v>
      </c>
      <c r="AB5" s="2">
        <f t="shared" si="1"/>
        <v>55</v>
      </c>
      <c r="AC5" s="2">
        <f t="shared" si="1"/>
        <v>50</v>
      </c>
      <c r="AE5" s="52" t="s">
        <v>124</v>
      </c>
      <c r="AF5" s="56" t="s">
        <v>60</v>
      </c>
      <c r="AG5" s="56"/>
      <c r="AH5" s="6">
        <v>15</v>
      </c>
      <c r="AI5" s="2">
        <f>AI6+AI7+AI8+AI9+AI10+AI11</f>
        <v>20</v>
      </c>
      <c r="AJ5" s="2">
        <f t="shared" ref="AJ5:AS5" si="2">AJ6+AJ7+AJ8+AJ9+AJ10+AJ11</f>
        <v>17</v>
      </c>
      <c r="AK5" s="2">
        <f t="shared" si="2"/>
        <v>15</v>
      </c>
      <c r="AL5" s="2">
        <v>18</v>
      </c>
      <c r="AM5" s="2">
        <f t="shared" si="2"/>
        <v>16</v>
      </c>
      <c r="AN5" s="2">
        <f t="shared" si="2"/>
        <v>16</v>
      </c>
      <c r="AO5" s="2">
        <f t="shared" si="2"/>
        <v>15</v>
      </c>
      <c r="AP5" s="2">
        <f t="shared" si="2"/>
        <v>16</v>
      </c>
      <c r="AQ5" s="2">
        <f t="shared" si="2"/>
        <v>13</v>
      </c>
      <c r="AR5" s="2">
        <f t="shared" si="2"/>
        <v>11</v>
      </c>
      <c r="AS5" s="2">
        <f t="shared" si="2"/>
        <v>8</v>
      </c>
    </row>
    <row r="6" spans="1:46" x14ac:dyDescent="0.35">
      <c r="A6" s="52"/>
      <c r="B6" s="66" t="s">
        <v>61</v>
      </c>
      <c r="C6" s="66"/>
      <c r="D6" s="13">
        <v>12</v>
      </c>
      <c r="E6" s="13">
        <v>11</v>
      </c>
      <c r="F6" s="13">
        <v>10</v>
      </c>
      <c r="G6" s="13">
        <v>10</v>
      </c>
      <c r="H6" s="13">
        <v>10</v>
      </c>
      <c r="I6" s="13">
        <v>10</v>
      </c>
      <c r="J6" s="13">
        <v>10</v>
      </c>
      <c r="K6" s="13">
        <v>10</v>
      </c>
      <c r="L6" s="13">
        <v>8</v>
      </c>
      <c r="M6" s="13">
        <v>7</v>
      </c>
      <c r="N6" s="13">
        <v>7</v>
      </c>
      <c r="P6" s="52"/>
      <c r="Q6" s="66" t="s">
        <v>61</v>
      </c>
      <c r="R6" s="66"/>
      <c r="S6" s="2">
        <v>13</v>
      </c>
      <c r="T6" s="2">
        <v>8</v>
      </c>
      <c r="U6" s="2">
        <v>9</v>
      </c>
      <c r="V6" s="2">
        <v>10</v>
      </c>
      <c r="W6" s="2">
        <v>9</v>
      </c>
      <c r="X6" s="2">
        <v>9</v>
      </c>
      <c r="Y6" s="2">
        <v>8</v>
      </c>
      <c r="Z6" s="2">
        <v>6</v>
      </c>
      <c r="AA6" s="2">
        <v>7</v>
      </c>
      <c r="AB6" s="2">
        <v>7</v>
      </c>
      <c r="AC6" s="2">
        <v>10</v>
      </c>
      <c r="AE6" s="52"/>
      <c r="AF6" s="66" t="s">
        <v>61</v>
      </c>
      <c r="AG6" s="66"/>
      <c r="AH6" s="43">
        <v>3</v>
      </c>
      <c r="AI6" s="2">
        <v>3</v>
      </c>
      <c r="AJ6" s="2">
        <v>3</v>
      </c>
      <c r="AK6" s="2">
        <v>3</v>
      </c>
      <c r="AL6" s="2">
        <v>4</v>
      </c>
      <c r="AM6" s="2">
        <v>3</v>
      </c>
      <c r="AN6" s="2">
        <v>3</v>
      </c>
      <c r="AO6" s="2">
        <v>4</v>
      </c>
      <c r="AP6" s="2">
        <v>5</v>
      </c>
      <c r="AQ6" s="2">
        <v>3</v>
      </c>
      <c r="AR6" s="2">
        <v>3</v>
      </c>
      <c r="AS6" s="2">
        <v>3</v>
      </c>
    </row>
    <row r="7" spans="1:46" x14ac:dyDescent="0.35">
      <c r="A7" s="52"/>
      <c r="B7" s="54" t="s">
        <v>62</v>
      </c>
      <c r="C7" s="54"/>
      <c r="D7" s="13">
        <v>12</v>
      </c>
      <c r="E7" s="13">
        <v>10</v>
      </c>
      <c r="F7" s="13">
        <v>8</v>
      </c>
      <c r="G7" s="13">
        <v>8</v>
      </c>
      <c r="H7" s="13">
        <v>7</v>
      </c>
      <c r="I7" s="13">
        <v>5</v>
      </c>
      <c r="J7" s="13">
        <v>4</v>
      </c>
      <c r="K7" s="13">
        <v>2</v>
      </c>
      <c r="L7" s="13">
        <v>1</v>
      </c>
      <c r="M7" s="13">
        <v>1</v>
      </c>
      <c r="N7" s="13">
        <v>2</v>
      </c>
      <c r="P7" s="52"/>
      <c r="Q7" s="54" t="s">
        <v>62</v>
      </c>
      <c r="R7" s="54"/>
      <c r="S7" s="2">
        <v>20</v>
      </c>
      <c r="T7" s="2">
        <v>19</v>
      </c>
      <c r="U7" s="2">
        <v>19</v>
      </c>
      <c r="V7" s="2">
        <v>22</v>
      </c>
      <c r="W7" s="2">
        <v>21</v>
      </c>
      <c r="X7" s="2">
        <v>19</v>
      </c>
      <c r="Y7" s="2">
        <v>17</v>
      </c>
      <c r="Z7" s="2">
        <v>16</v>
      </c>
      <c r="AA7" s="2">
        <v>15</v>
      </c>
      <c r="AB7" s="2">
        <v>12</v>
      </c>
      <c r="AC7" s="2">
        <v>10</v>
      </c>
      <c r="AE7" s="52"/>
      <c r="AF7" s="54" t="s">
        <v>62</v>
      </c>
      <c r="AG7" s="54"/>
      <c r="AH7" s="6">
        <v>6</v>
      </c>
      <c r="AI7" s="2">
        <v>6</v>
      </c>
      <c r="AJ7" s="2">
        <v>1</v>
      </c>
      <c r="AK7" s="2">
        <v>1</v>
      </c>
      <c r="AL7" s="2">
        <v>2</v>
      </c>
      <c r="AM7" s="2">
        <v>2</v>
      </c>
      <c r="AN7" s="2">
        <v>2</v>
      </c>
      <c r="AO7" s="2">
        <v>2</v>
      </c>
      <c r="AP7" s="2">
        <v>2</v>
      </c>
      <c r="AQ7" s="2">
        <v>1</v>
      </c>
      <c r="AR7" s="2">
        <v>1</v>
      </c>
      <c r="AS7" s="2">
        <v>1</v>
      </c>
    </row>
    <row r="8" spans="1:46" x14ac:dyDescent="0.35">
      <c r="A8" s="52"/>
      <c r="B8" s="54" t="s">
        <v>63</v>
      </c>
      <c r="C8" s="54"/>
      <c r="D8" s="13">
        <v>29</v>
      </c>
      <c r="E8" s="13">
        <v>30</v>
      </c>
      <c r="F8" s="13">
        <v>28</v>
      </c>
      <c r="G8" s="13">
        <v>26</v>
      </c>
      <c r="H8" s="13">
        <v>24</v>
      </c>
      <c r="I8" s="13">
        <v>25</v>
      </c>
      <c r="J8" s="13">
        <v>27</v>
      </c>
      <c r="K8" s="13">
        <v>26</v>
      </c>
      <c r="L8" s="13">
        <v>25</v>
      </c>
      <c r="M8" s="13">
        <v>19</v>
      </c>
      <c r="N8" s="13">
        <v>15</v>
      </c>
      <c r="P8" s="52"/>
      <c r="Q8" s="54" t="s">
        <v>63</v>
      </c>
      <c r="R8" s="54"/>
      <c r="S8" s="2">
        <v>29</v>
      </c>
      <c r="T8" s="2">
        <v>31</v>
      </c>
      <c r="U8" s="2">
        <v>32</v>
      </c>
      <c r="V8" s="2">
        <v>28</v>
      </c>
      <c r="W8" s="2">
        <v>26</v>
      </c>
      <c r="X8" s="2">
        <v>26</v>
      </c>
      <c r="Y8" s="2">
        <v>24</v>
      </c>
      <c r="Z8" s="2">
        <v>25</v>
      </c>
      <c r="AA8" s="2">
        <v>27</v>
      </c>
      <c r="AB8" s="2">
        <v>27</v>
      </c>
      <c r="AC8" s="2">
        <v>24</v>
      </c>
      <c r="AE8" s="52"/>
      <c r="AF8" s="54" t="s">
        <v>63</v>
      </c>
      <c r="AG8" s="54"/>
      <c r="AH8" s="6">
        <v>6</v>
      </c>
      <c r="AI8" s="2">
        <v>11</v>
      </c>
      <c r="AJ8" s="2">
        <v>13</v>
      </c>
      <c r="AK8" s="2">
        <v>11</v>
      </c>
      <c r="AL8" s="2">
        <v>12</v>
      </c>
      <c r="AM8" s="2">
        <v>11</v>
      </c>
      <c r="AN8" s="2">
        <v>10</v>
      </c>
      <c r="AO8" s="2">
        <v>8</v>
      </c>
      <c r="AP8" s="2">
        <v>8</v>
      </c>
      <c r="AQ8" s="2">
        <v>7</v>
      </c>
      <c r="AR8" s="2">
        <v>5</v>
      </c>
      <c r="AS8" s="2">
        <v>3</v>
      </c>
    </row>
    <row r="9" spans="1:46" x14ac:dyDescent="0.35">
      <c r="A9" s="52"/>
      <c r="B9" s="54" t="s">
        <v>64</v>
      </c>
      <c r="C9" s="54"/>
      <c r="D9" s="13">
        <v>6</v>
      </c>
      <c r="E9" s="13">
        <v>3</v>
      </c>
      <c r="F9" s="13">
        <v>4</v>
      </c>
      <c r="G9" s="13">
        <v>5</v>
      </c>
      <c r="H9" s="13">
        <v>8</v>
      </c>
      <c r="I9" s="13">
        <v>8</v>
      </c>
      <c r="J9" s="13">
        <v>4</v>
      </c>
      <c r="K9" s="13">
        <v>6</v>
      </c>
      <c r="L9" s="13">
        <v>8</v>
      </c>
      <c r="M9" s="13">
        <v>16</v>
      </c>
      <c r="N9" s="13">
        <v>18</v>
      </c>
      <c r="P9" s="52"/>
      <c r="Q9" s="54" t="s">
        <v>237</v>
      </c>
      <c r="R9" s="54"/>
      <c r="S9" s="2">
        <v>4</v>
      </c>
      <c r="T9" s="2">
        <v>8</v>
      </c>
      <c r="U9" s="2">
        <v>10</v>
      </c>
      <c r="V9" s="2">
        <v>11</v>
      </c>
      <c r="W9" s="2">
        <v>9</v>
      </c>
      <c r="X9" s="2">
        <v>9</v>
      </c>
      <c r="Y9" s="2">
        <v>7</v>
      </c>
      <c r="Z9" s="2">
        <v>6</v>
      </c>
      <c r="AA9" s="2">
        <v>9</v>
      </c>
      <c r="AB9" s="2">
        <v>8</v>
      </c>
      <c r="AC9" s="2">
        <v>6</v>
      </c>
      <c r="AE9" s="52"/>
      <c r="AF9" s="54" t="s">
        <v>64</v>
      </c>
      <c r="AG9" s="54"/>
      <c r="AH9" s="6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1</v>
      </c>
      <c r="AO9" s="2">
        <v>1</v>
      </c>
      <c r="AP9" s="2">
        <v>1</v>
      </c>
      <c r="AQ9" s="2">
        <v>2</v>
      </c>
      <c r="AR9" s="2">
        <v>2</v>
      </c>
      <c r="AS9" s="2">
        <v>1</v>
      </c>
    </row>
    <row r="10" spans="1:46" x14ac:dyDescent="0.35">
      <c r="A10" s="52"/>
      <c r="B10" s="54" t="s">
        <v>65</v>
      </c>
      <c r="C10" s="54"/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P10" s="52"/>
      <c r="Q10" s="54" t="s">
        <v>65</v>
      </c>
      <c r="R10" s="54"/>
      <c r="S10" s="2"/>
      <c r="T10" s="2"/>
      <c r="U10" s="2"/>
      <c r="V10" s="2"/>
      <c r="W10" s="2"/>
      <c r="X10" s="2"/>
      <c r="Y10" s="2"/>
      <c r="Z10" s="2">
        <v>1</v>
      </c>
      <c r="AA10" s="2">
        <v>1</v>
      </c>
      <c r="AB10" s="2">
        <v>1</v>
      </c>
      <c r="AC10" s="2"/>
      <c r="AE10" s="52"/>
      <c r="AF10" s="54" t="s">
        <v>65</v>
      </c>
      <c r="AG10" s="54"/>
      <c r="AH10" s="6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</row>
    <row r="11" spans="1:46" x14ac:dyDescent="0.35">
      <c r="A11" s="52"/>
      <c r="B11" s="54" t="s">
        <v>66</v>
      </c>
      <c r="C11" s="54"/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P11" s="52"/>
      <c r="Q11" s="54" t="s">
        <v>66</v>
      </c>
      <c r="R11" s="5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E11" s="52"/>
      <c r="AF11" s="54" t="s">
        <v>66</v>
      </c>
      <c r="AG11" s="54"/>
      <c r="AH11" s="6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</row>
    <row r="12" spans="1:46" ht="30" customHeight="1" x14ac:dyDescent="0.35">
      <c r="A12" s="52" t="s">
        <v>125</v>
      </c>
      <c r="B12" s="57" t="s">
        <v>67</v>
      </c>
      <c r="C12" s="56"/>
      <c r="D12" s="13">
        <v>1</v>
      </c>
      <c r="E12" s="13">
        <v>1</v>
      </c>
      <c r="F12" s="13">
        <v>3</v>
      </c>
      <c r="G12" s="13">
        <v>2</v>
      </c>
      <c r="H12" s="13">
        <v>2</v>
      </c>
      <c r="I12" s="13">
        <v>2</v>
      </c>
      <c r="J12" s="13">
        <v>2</v>
      </c>
      <c r="K12" s="13">
        <v>1</v>
      </c>
      <c r="L12" s="13">
        <v>1</v>
      </c>
      <c r="M12" s="13">
        <v>1</v>
      </c>
      <c r="N12" s="13">
        <v>1</v>
      </c>
      <c r="P12" s="52" t="s">
        <v>125</v>
      </c>
      <c r="Q12" s="57" t="s">
        <v>67</v>
      </c>
      <c r="R12" s="56"/>
      <c r="S12" s="2">
        <v>4</v>
      </c>
      <c r="T12" s="2">
        <v>5</v>
      </c>
      <c r="U12" s="2">
        <v>4</v>
      </c>
      <c r="V12" s="2">
        <v>2</v>
      </c>
      <c r="W12" s="2">
        <v>2</v>
      </c>
      <c r="X12" s="2">
        <v>2</v>
      </c>
      <c r="Y12" s="2">
        <v>2</v>
      </c>
      <c r="Z12" s="2"/>
      <c r="AA12" s="2"/>
      <c r="AB12" s="2"/>
      <c r="AC12" s="2"/>
      <c r="AE12" s="52" t="s">
        <v>125</v>
      </c>
      <c r="AF12" s="57" t="s">
        <v>67</v>
      </c>
      <c r="AG12" s="56"/>
      <c r="AH12" s="6">
        <v>1</v>
      </c>
      <c r="AI12" s="2">
        <v>1</v>
      </c>
      <c r="AJ12" s="2">
        <v>1</v>
      </c>
      <c r="AK12" s="2">
        <v>1</v>
      </c>
      <c r="AL12" s="2">
        <v>1</v>
      </c>
      <c r="AM12" s="2">
        <v>1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</row>
    <row r="13" spans="1:46" x14ac:dyDescent="0.35">
      <c r="A13" s="52"/>
      <c r="B13" s="56" t="s">
        <v>68</v>
      </c>
      <c r="C13" s="56"/>
      <c r="D13" s="13">
        <f>D12+D5</f>
        <v>60</v>
      </c>
      <c r="E13" s="13">
        <f t="shared" ref="E13:N13" si="3">E12+E5</f>
        <v>55</v>
      </c>
      <c r="F13" s="13">
        <f t="shared" si="3"/>
        <v>53</v>
      </c>
      <c r="G13" s="13">
        <f t="shared" si="3"/>
        <v>51</v>
      </c>
      <c r="H13" s="13">
        <f t="shared" si="3"/>
        <v>51</v>
      </c>
      <c r="I13" s="13">
        <f t="shared" si="3"/>
        <v>50</v>
      </c>
      <c r="J13" s="13">
        <f t="shared" si="3"/>
        <v>47</v>
      </c>
      <c r="K13" s="13">
        <f t="shared" si="3"/>
        <v>45</v>
      </c>
      <c r="L13" s="13">
        <f t="shared" si="3"/>
        <v>43</v>
      </c>
      <c r="M13" s="13">
        <f t="shared" si="3"/>
        <v>44</v>
      </c>
      <c r="N13" s="13">
        <f t="shared" si="3"/>
        <v>43</v>
      </c>
      <c r="P13" s="52"/>
      <c r="Q13" s="56" t="s">
        <v>68</v>
      </c>
      <c r="R13" s="56"/>
      <c r="S13" s="2">
        <f>S12+S5</f>
        <v>70</v>
      </c>
      <c r="T13" s="2">
        <f t="shared" ref="T13:AC13" si="4">T12+T5</f>
        <v>71</v>
      </c>
      <c r="U13" s="2">
        <f t="shared" si="4"/>
        <v>74</v>
      </c>
      <c r="V13" s="2">
        <f t="shared" si="4"/>
        <v>73</v>
      </c>
      <c r="W13" s="2">
        <f t="shared" si="4"/>
        <v>67</v>
      </c>
      <c r="X13" s="2">
        <f t="shared" si="4"/>
        <v>65</v>
      </c>
      <c r="Y13" s="2">
        <f t="shared" si="4"/>
        <v>58</v>
      </c>
      <c r="Z13" s="2">
        <f t="shared" si="4"/>
        <v>54</v>
      </c>
      <c r="AA13" s="2">
        <f t="shared" si="4"/>
        <v>59</v>
      </c>
      <c r="AB13" s="2">
        <f t="shared" si="4"/>
        <v>55</v>
      </c>
      <c r="AC13" s="2">
        <f t="shared" si="4"/>
        <v>50</v>
      </c>
      <c r="AE13" s="52"/>
      <c r="AF13" s="56" t="s">
        <v>68</v>
      </c>
      <c r="AG13" s="56"/>
      <c r="AH13" s="6">
        <v>16</v>
      </c>
      <c r="AI13" s="2">
        <f>AI12+AI5</f>
        <v>21</v>
      </c>
      <c r="AJ13" s="2">
        <f t="shared" ref="AJ13:AS13" si="5">AJ12+AJ5</f>
        <v>18</v>
      </c>
      <c r="AK13" s="2">
        <f t="shared" si="5"/>
        <v>16</v>
      </c>
      <c r="AL13" s="2">
        <f t="shared" si="5"/>
        <v>19</v>
      </c>
      <c r="AM13" s="2">
        <f t="shared" si="5"/>
        <v>17</v>
      </c>
      <c r="AN13" s="2">
        <f t="shared" si="5"/>
        <v>16</v>
      </c>
      <c r="AO13" s="2">
        <f t="shared" si="5"/>
        <v>15</v>
      </c>
      <c r="AP13" s="2">
        <f t="shared" si="5"/>
        <v>16</v>
      </c>
      <c r="AQ13" s="2">
        <f t="shared" si="5"/>
        <v>13</v>
      </c>
      <c r="AR13" s="2">
        <f t="shared" si="5"/>
        <v>11</v>
      </c>
      <c r="AS13" s="2">
        <f t="shared" si="5"/>
        <v>8</v>
      </c>
    </row>
    <row r="14" spans="1:46" x14ac:dyDescent="0.35">
      <c r="A14" s="69" t="s">
        <v>126</v>
      </c>
      <c r="B14" s="71" t="s">
        <v>69</v>
      </c>
      <c r="C14" s="71"/>
      <c r="D14" s="18">
        <v>50</v>
      </c>
      <c r="E14" s="19">
        <v>46</v>
      </c>
      <c r="F14" s="19">
        <v>44</v>
      </c>
      <c r="G14" s="19">
        <v>41</v>
      </c>
      <c r="H14" s="19">
        <v>39</v>
      </c>
      <c r="I14" s="19">
        <v>36</v>
      </c>
      <c r="J14" s="19">
        <v>33</v>
      </c>
      <c r="K14" s="19">
        <v>30</v>
      </c>
      <c r="L14" s="19">
        <v>27</v>
      </c>
      <c r="M14" s="19">
        <v>24</v>
      </c>
      <c r="N14" s="19">
        <v>19</v>
      </c>
      <c r="P14" s="52" t="s">
        <v>126</v>
      </c>
      <c r="Q14" s="56" t="s">
        <v>69</v>
      </c>
      <c r="R14" s="56"/>
      <c r="S14" s="2">
        <v>54</v>
      </c>
      <c r="T14" s="2">
        <v>50</v>
      </c>
      <c r="U14" s="2">
        <v>56</v>
      </c>
      <c r="V14" s="2">
        <v>50</v>
      </c>
      <c r="W14" s="2">
        <v>46</v>
      </c>
      <c r="X14" s="2">
        <v>45</v>
      </c>
      <c r="Y14" s="2">
        <v>42</v>
      </c>
      <c r="Z14" s="2">
        <v>41</v>
      </c>
      <c r="AA14" s="2">
        <v>44</v>
      </c>
      <c r="AB14" s="2">
        <v>41</v>
      </c>
      <c r="AC14" s="2">
        <v>31</v>
      </c>
      <c r="AE14" s="52" t="s">
        <v>126</v>
      </c>
      <c r="AF14" s="56" t="s">
        <v>69</v>
      </c>
      <c r="AG14" s="56"/>
      <c r="AH14" s="6">
        <v>15</v>
      </c>
      <c r="AI14" s="2">
        <v>20</v>
      </c>
      <c r="AJ14" s="2">
        <v>17</v>
      </c>
      <c r="AK14" s="2">
        <v>15</v>
      </c>
      <c r="AL14" s="2">
        <v>18</v>
      </c>
      <c r="AM14" s="2">
        <v>16</v>
      </c>
      <c r="AN14" s="2">
        <v>15</v>
      </c>
      <c r="AO14" s="2">
        <v>13</v>
      </c>
      <c r="AP14" s="2"/>
      <c r="AQ14" s="2"/>
      <c r="AR14" s="2"/>
      <c r="AS14" s="2"/>
    </row>
    <row r="15" spans="1:46" x14ac:dyDescent="0.35">
      <c r="A15" s="69"/>
      <c r="B15" s="71" t="s">
        <v>70</v>
      </c>
      <c r="C15" s="71"/>
      <c r="D15" s="20">
        <v>9</v>
      </c>
      <c r="E15" s="20">
        <v>9</v>
      </c>
      <c r="F15" s="20">
        <v>9</v>
      </c>
      <c r="G15" s="20">
        <v>9</v>
      </c>
      <c r="H15" s="20">
        <v>9</v>
      </c>
      <c r="I15" s="20">
        <v>10</v>
      </c>
      <c r="J15" s="20">
        <v>9</v>
      </c>
      <c r="K15" s="20">
        <v>8</v>
      </c>
      <c r="L15" s="20">
        <v>7</v>
      </c>
      <c r="M15" s="20">
        <v>6</v>
      </c>
      <c r="N15" s="20">
        <v>6</v>
      </c>
      <c r="P15" s="52"/>
      <c r="Q15" s="56" t="s">
        <v>238</v>
      </c>
      <c r="R15" s="56"/>
      <c r="S15" s="2">
        <v>5</v>
      </c>
      <c r="T15" s="2">
        <v>6</v>
      </c>
      <c r="U15" s="2">
        <v>4</v>
      </c>
      <c r="V15" s="2">
        <v>5</v>
      </c>
      <c r="W15" s="2">
        <v>5</v>
      </c>
      <c r="X15" s="2">
        <v>5</v>
      </c>
      <c r="Y15" s="2">
        <v>5</v>
      </c>
      <c r="Z15" s="2">
        <v>3</v>
      </c>
      <c r="AA15" s="2">
        <v>3</v>
      </c>
      <c r="AB15" s="2">
        <v>4</v>
      </c>
      <c r="AC15" s="2">
        <v>7</v>
      </c>
      <c r="AE15" s="52"/>
      <c r="AF15" s="56" t="s">
        <v>70</v>
      </c>
      <c r="AG15" s="56"/>
      <c r="AH15" s="6"/>
      <c r="AI15" s="2"/>
      <c r="AJ15" s="2"/>
      <c r="AK15" s="2"/>
      <c r="AL15" s="2"/>
      <c r="AM15" s="2"/>
      <c r="AN15" s="37"/>
      <c r="AO15" s="37"/>
      <c r="AP15" s="2"/>
      <c r="AQ15" s="2"/>
      <c r="AR15" s="2"/>
      <c r="AS15" s="2"/>
    </row>
    <row r="16" spans="1:46" ht="29.25" customHeight="1" x14ac:dyDescent="0.35">
      <c r="A16" s="69"/>
      <c r="B16" s="70" t="s">
        <v>71</v>
      </c>
      <c r="C16" s="71"/>
      <c r="D16" s="20">
        <v>23</v>
      </c>
      <c r="E16" s="20">
        <v>22</v>
      </c>
      <c r="F16" s="20">
        <v>21</v>
      </c>
      <c r="G16" s="20">
        <v>19</v>
      </c>
      <c r="H16" s="20">
        <v>17</v>
      </c>
      <c r="I16" s="20">
        <v>16</v>
      </c>
      <c r="J16" s="20">
        <v>15</v>
      </c>
      <c r="K16" s="20">
        <v>13</v>
      </c>
      <c r="L16" s="20">
        <v>10</v>
      </c>
      <c r="M16" s="20">
        <v>9</v>
      </c>
      <c r="N16" s="20">
        <v>8</v>
      </c>
      <c r="O16" s="21"/>
      <c r="P16" s="52"/>
      <c r="Q16" s="57" t="s">
        <v>239</v>
      </c>
      <c r="R16" s="56"/>
      <c r="S16" s="2">
        <v>29</v>
      </c>
      <c r="T16" s="2">
        <v>26</v>
      </c>
      <c r="U16" s="2">
        <v>27</v>
      </c>
      <c r="V16" s="2">
        <v>29</v>
      </c>
      <c r="W16" s="2">
        <v>28</v>
      </c>
      <c r="X16" s="2">
        <v>25</v>
      </c>
      <c r="Y16" s="2">
        <v>25</v>
      </c>
      <c r="Z16" s="2">
        <v>20</v>
      </c>
      <c r="AA16" s="2">
        <v>21</v>
      </c>
      <c r="AB16" s="2">
        <v>19</v>
      </c>
      <c r="AC16" s="2">
        <v>19</v>
      </c>
      <c r="AE16" s="52"/>
      <c r="AF16" s="57" t="s">
        <v>71</v>
      </c>
      <c r="AG16" s="56"/>
      <c r="AH16" s="6">
        <v>6</v>
      </c>
      <c r="AI16" s="2">
        <v>9</v>
      </c>
      <c r="AJ16" s="2">
        <v>7</v>
      </c>
      <c r="AK16" s="2">
        <v>7</v>
      </c>
      <c r="AL16" s="2">
        <v>8</v>
      </c>
      <c r="AM16" s="2">
        <v>8</v>
      </c>
      <c r="AN16" s="2">
        <v>7</v>
      </c>
      <c r="AO16" s="2">
        <v>6</v>
      </c>
      <c r="AP16" s="2"/>
      <c r="AQ16" s="2"/>
      <c r="AR16" s="2"/>
      <c r="AS16" s="2"/>
    </row>
    <row r="17" spans="1:45" x14ac:dyDescent="0.35">
      <c r="A17" s="7" t="s">
        <v>127</v>
      </c>
      <c r="B17" s="56" t="s">
        <v>72</v>
      </c>
      <c r="C17" s="56"/>
      <c r="D17" s="28">
        <f>D14/D5</f>
        <v>0.84745762711864403</v>
      </c>
      <c r="E17" s="28">
        <f t="shared" ref="E17:N17" si="6">E14/E5</f>
        <v>0.85185185185185186</v>
      </c>
      <c r="F17" s="28">
        <f t="shared" si="6"/>
        <v>0.88</v>
      </c>
      <c r="G17" s="28">
        <f t="shared" si="6"/>
        <v>0.83673469387755106</v>
      </c>
      <c r="H17" s="28">
        <f t="shared" si="6"/>
        <v>0.79591836734693877</v>
      </c>
      <c r="I17" s="28">
        <f t="shared" si="6"/>
        <v>0.75</v>
      </c>
      <c r="J17" s="28">
        <f t="shared" si="6"/>
        <v>0.73333333333333328</v>
      </c>
      <c r="K17" s="28">
        <f t="shared" si="6"/>
        <v>0.68181818181818177</v>
      </c>
      <c r="L17" s="28">
        <f t="shared" si="6"/>
        <v>0.6428571428571429</v>
      </c>
      <c r="M17" s="28">
        <f t="shared" si="6"/>
        <v>0.55813953488372092</v>
      </c>
      <c r="N17" s="28">
        <f t="shared" si="6"/>
        <v>0.45238095238095238</v>
      </c>
      <c r="P17" s="7" t="s">
        <v>127</v>
      </c>
      <c r="Q17" s="56" t="s">
        <v>72</v>
      </c>
      <c r="R17" s="56"/>
      <c r="S17" s="36">
        <v>0.81820000000000004</v>
      </c>
      <c r="T17" s="36">
        <v>0.75760000000000005</v>
      </c>
      <c r="U17" s="37">
        <v>0.8</v>
      </c>
      <c r="V17" s="36">
        <v>0.70420000000000005</v>
      </c>
      <c r="W17" s="36">
        <v>0.7077</v>
      </c>
      <c r="X17" s="36">
        <v>0.71430000000000005</v>
      </c>
      <c r="Y17" s="37">
        <v>0.75</v>
      </c>
      <c r="Z17" s="36">
        <v>0.75929999999999997</v>
      </c>
      <c r="AA17" s="36">
        <v>0.74580000000000002</v>
      </c>
      <c r="AB17" s="36">
        <v>0.74550000000000005</v>
      </c>
      <c r="AC17" s="37">
        <v>0.62</v>
      </c>
      <c r="AE17" s="7" t="s">
        <v>127</v>
      </c>
      <c r="AF17" s="56" t="s">
        <v>72</v>
      </c>
      <c r="AG17" s="56"/>
      <c r="AH17" s="26">
        <v>1</v>
      </c>
      <c r="AI17" s="37">
        <v>1</v>
      </c>
      <c r="AJ17" s="37">
        <v>1</v>
      </c>
      <c r="AK17" s="37">
        <v>1</v>
      </c>
      <c r="AL17" s="37">
        <v>1</v>
      </c>
      <c r="AM17" s="37">
        <v>1</v>
      </c>
      <c r="AN17" s="37">
        <v>0.93</v>
      </c>
      <c r="AO17" s="37">
        <v>0.87</v>
      </c>
      <c r="AP17" s="2"/>
      <c r="AQ17" s="2"/>
      <c r="AR17" s="2"/>
      <c r="AS17" s="2"/>
    </row>
    <row r="18" spans="1:45" x14ac:dyDescent="0.35">
      <c r="A18" s="52" t="s">
        <v>128</v>
      </c>
      <c r="B18" s="56" t="s">
        <v>73</v>
      </c>
      <c r="C18" s="5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P18" s="52" t="s">
        <v>128</v>
      </c>
      <c r="Q18" s="56" t="s">
        <v>73</v>
      </c>
      <c r="R18" s="56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E18" s="52" t="s">
        <v>128</v>
      </c>
      <c r="AF18" s="56" t="s">
        <v>73</v>
      </c>
      <c r="AG18" s="56"/>
      <c r="AH18" s="6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x14ac:dyDescent="0.35">
      <c r="A19" s="52"/>
      <c r="B19" s="53" t="s">
        <v>11</v>
      </c>
      <c r="C19" s="3" t="s">
        <v>2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P19" s="52"/>
      <c r="Q19" s="53" t="s">
        <v>11</v>
      </c>
      <c r="R19" s="3" t="s">
        <v>240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E19" s="52"/>
      <c r="AF19" s="53" t="s">
        <v>11</v>
      </c>
      <c r="AG19" s="3" t="s">
        <v>273</v>
      </c>
      <c r="AH19" s="6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</row>
    <row r="20" spans="1:45" x14ac:dyDescent="0.35">
      <c r="A20" s="52"/>
      <c r="B20" s="53"/>
      <c r="C20" s="6" t="s">
        <v>74</v>
      </c>
      <c r="D20" s="13">
        <v>58.2</v>
      </c>
      <c r="E20" s="13" t="s">
        <v>152</v>
      </c>
      <c r="F20" s="13" t="s">
        <v>152</v>
      </c>
      <c r="G20" s="13" t="s">
        <v>152</v>
      </c>
      <c r="H20" s="13" t="s">
        <v>152</v>
      </c>
      <c r="I20" s="13" t="s">
        <v>152</v>
      </c>
      <c r="J20" s="13" t="s">
        <v>152</v>
      </c>
      <c r="K20" s="13" t="s">
        <v>152</v>
      </c>
      <c r="L20" s="13" t="s">
        <v>152</v>
      </c>
      <c r="M20" s="13" t="s">
        <v>152</v>
      </c>
      <c r="N20" s="13" t="s">
        <v>152</v>
      </c>
      <c r="P20" s="52"/>
      <c r="Q20" s="53"/>
      <c r="R20" s="6" t="s">
        <v>74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E20" s="52"/>
      <c r="AF20" s="53"/>
      <c r="AG20" s="6" t="s">
        <v>74</v>
      </c>
      <c r="AH20" s="6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</row>
    <row r="21" spans="1:45" x14ac:dyDescent="0.35">
      <c r="A21" s="52"/>
      <c r="B21" s="53"/>
      <c r="C21" s="6" t="s">
        <v>75</v>
      </c>
      <c r="D21" s="13">
        <v>18</v>
      </c>
      <c r="E21" s="13" t="s">
        <v>152</v>
      </c>
      <c r="F21" s="13" t="s">
        <v>152</v>
      </c>
      <c r="G21" s="13" t="s">
        <v>152</v>
      </c>
      <c r="H21" s="13" t="s">
        <v>152</v>
      </c>
      <c r="I21" s="13" t="s">
        <v>152</v>
      </c>
      <c r="J21" s="13" t="s">
        <v>152</v>
      </c>
      <c r="K21" s="13" t="s">
        <v>152</v>
      </c>
      <c r="L21" s="13" t="s">
        <v>152</v>
      </c>
      <c r="M21" s="13" t="s">
        <v>152</v>
      </c>
      <c r="N21" s="13" t="s">
        <v>152</v>
      </c>
      <c r="P21" s="52"/>
      <c r="Q21" s="53"/>
      <c r="R21" s="6" t="s">
        <v>75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E21" s="52"/>
      <c r="AF21" s="53"/>
      <c r="AG21" s="6" t="s">
        <v>75</v>
      </c>
      <c r="AH21" s="6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</row>
    <row r="22" spans="1:45" x14ac:dyDescent="0.35">
      <c r="A22" s="52"/>
      <c r="B22" s="53"/>
      <c r="C22" s="3" t="s">
        <v>76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P22" s="52"/>
      <c r="Q22" s="53"/>
      <c r="R22" s="3" t="s">
        <v>167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E22" s="52"/>
      <c r="AF22" s="53"/>
      <c r="AG22" s="23" t="s">
        <v>274</v>
      </c>
      <c r="AH22" s="6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x14ac:dyDescent="0.35">
      <c r="A23" s="52"/>
      <c r="B23" s="53"/>
      <c r="C23" s="6" t="s">
        <v>74</v>
      </c>
      <c r="D23" s="13">
        <v>58.2</v>
      </c>
      <c r="E23" s="13" t="s">
        <v>152</v>
      </c>
      <c r="F23" s="13" t="s">
        <v>152</v>
      </c>
      <c r="G23" s="13" t="s">
        <v>152</v>
      </c>
      <c r="H23" s="13" t="s">
        <v>152</v>
      </c>
      <c r="I23" s="13" t="s">
        <v>152</v>
      </c>
      <c r="J23" s="13" t="s">
        <v>152</v>
      </c>
      <c r="K23" s="13" t="s">
        <v>152</v>
      </c>
      <c r="L23" s="13" t="s">
        <v>152</v>
      </c>
      <c r="M23" s="13" t="s">
        <v>152</v>
      </c>
      <c r="N23" s="13" t="s">
        <v>152</v>
      </c>
      <c r="P23" s="52"/>
      <c r="Q23" s="53"/>
      <c r="R23" s="6" t="s">
        <v>74</v>
      </c>
      <c r="S23" s="6">
        <v>53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E23" s="52"/>
      <c r="AF23" s="53"/>
      <c r="AG23" s="6" t="s">
        <v>74</v>
      </c>
      <c r="AH23" s="6">
        <v>52.42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</row>
    <row r="24" spans="1:45" x14ac:dyDescent="0.35">
      <c r="A24" s="52"/>
      <c r="B24" s="53"/>
      <c r="C24" s="6" t="s">
        <v>75</v>
      </c>
      <c r="D24" s="13">
        <v>22</v>
      </c>
      <c r="E24" s="13" t="s">
        <v>152</v>
      </c>
      <c r="F24" s="13" t="s">
        <v>152</v>
      </c>
      <c r="G24" s="13" t="s">
        <v>152</v>
      </c>
      <c r="H24" s="13" t="s">
        <v>152</v>
      </c>
      <c r="I24" s="13" t="s">
        <v>152</v>
      </c>
      <c r="J24" s="13" t="s">
        <v>152</v>
      </c>
      <c r="K24" s="13" t="s">
        <v>152</v>
      </c>
      <c r="L24" s="13" t="s">
        <v>152</v>
      </c>
      <c r="M24" s="13" t="s">
        <v>152</v>
      </c>
      <c r="N24" s="13" t="s">
        <v>152</v>
      </c>
      <c r="P24" s="52"/>
      <c r="Q24" s="53"/>
      <c r="R24" s="6" t="s">
        <v>75</v>
      </c>
      <c r="S24" s="6">
        <v>43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E24" s="52"/>
      <c r="AF24" s="53"/>
      <c r="AG24" s="6" t="s">
        <v>75</v>
      </c>
      <c r="AH24" s="6" t="s">
        <v>275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</row>
    <row r="25" spans="1:45" x14ac:dyDescent="0.35">
      <c r="A25" s="52"/>
      <c r="B25" s="53"/>
      <c r="C25" s="3" t="s">
        <v>7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P25" s="52"/>
      <c r="Q25" s="53"/>
      <c r="R25" s="3" t="s">
        <v>241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E25" s="52"/>
      <c r="AF25" s="53" t="s">
        <v>276</v>
      </c>
      <c r="AG25" s="3" t="s">
        <v>274</v>
      </c>
      <c r="AH25" s="6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x14ac:dyDescent="0.35">
      <c r="A26" s="52"/>
      <c r="B26" s="53"/>
      <c r="C26" s="6" t="s">
        <v>74</v>
      </c>
      <c r="D26" s="13">
        <v>58.2</v>
      </c>
      <c r="E26" s="13" t="s">
        <v>152</v>
      </c>
      <c r="F26" s="13" t="s">
        <v>152</v>
      </c>
      <c r="G26" s="13" t="s">
        <v>152</v>
      </c>
      <c r="H26" s="13" t="s">
        <v>152</v>
      </c>
      <c r="I26" s="13" t="s">
        <v>152</v>
      </c>
      <c r="J26" s="13" t="s">
        <v>152</v>
      </c>
      <c r="K26" s="13" t="s">
        <v>152</v>
      </c>
      <c r="L26" s="13" t="s">
        <v>152</v>
      </c>
      <c r="M26" s="13" t="s">
        <v>152</v>
      </c>
      <c r="N26" s="13" t="s">
        <v>152</v>
      </c>
      <c r="P26" s="52"/>
      <c r="Q26" s="53"/>
      <c r="R26" s="6" t="s">
        <v>74</v>
      </c>
      <c r="S26" s="2">
        <v>47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E26" s="52"/>
      <c r="AF26" s="53"/>
      <c r="AG26" s="6" t="s">
        <v>74</v>
      </c>
      <c r="AH26" s="6">
        <v>51.5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</row>
    <row r="27" spans="1:45" x14ac:dyDescent="0.35">
      <c r="A27" s="52"/>
      <c r="B27" s="53"/>
      <c r="C27" s="6" t="s">
        <v>75</v>
      </c>
      <c r="D27" s="13">
        <v>18</v>
      </c>
      <c r="E27" s="13" t="s">
        <v>152</v>
      </c>
      <c r="F27" s="13" t="s">
        <v>152</v>
      </c>
      <c r="G27" s="13" t="s">
        <v>152</v>
      </c>
      <c r="H27" s="13" t="s">
        <v>152</v>
      </c>
      <c r="I27" s="13" t="s">
        <v>152</v>
      </c>
      <c r="J27" s="13" t="s">
        <v>152</v>
      </c>
      <c r="K27" s="13" t="s">
        <v>152</v>
      </c>
      <c r="L27" s="13" t="s">
        <v>152</v>
      </c>
      <c r="M27" s="13" t="s">
        <v>152</v>
      </c>
      <c r="N27" s="13" t="s">
        <v>152</v>
      </c>
      <c r="P27" s="52"/>
      <c r="Q27" s="53"/>
      <c r="R27" s="6" t="s">
        <v>75</v>
      </c>
      <c r="S27" s="6">
        <v>34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E27" s="52"/>
      <c r="AF27" s="53"/>
      <c r="AG27" s="6" t="s">
        <v>75</v>
      </c>
      <c r="AH27" s="6" t="s">
        <v>277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</row>
    <row r="28" spans="1:45" x14ac:dyDescent="0.35">
      <c r="A28" s="52"/>
      <c r="B28" s="53"/>
      <c r="C28" s="3" t="s">
        <v>8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P28" s="52"/>
      <c r="Q28" s="53"/>
      <c r="R28" s="3" t="s">
        <v>242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E28" s="52"/>
      <c r="AF28" s="63" t="s">
        <v>278</v>
      </c>
      <c r="AG28" s="3" t="s">
        <v>279</v>
      </c>
      <c r="AH28" s="6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x14ac:dyDescent="0.35">
      <c r="A29" s="52"/>
      <c r="B29" s="53"/>
      <c r="C29" s="6" t="s">
        <v>74</v>
      </c>
      <c r="D29" s="15">
        <v>44.3</v>
      </c>
      <c r="E29" s="13" t="s">
        <v>152</v>
      </c>
      <c r="F29" s="13" t="s">
        <v>152</v>
      </c>
      <c r="G29" s="13" t="s">
        <v>152</v>
      </c>
      <c r="H29" s="13" t="s">
        <v>152</v>
      </c>
      <c r="I29" s="13" t="s">
        <v>152</v>
      </c>
      <c r="J29" s="13" t="s">
        <v>152</v>
      </c>
      <c r="K29" s="13" t="s">
        <v>152</v>
      </c>
      <c r="L29" s="13" t="s">
        <v>152</v>
      </c>
      <c r="M29" s="13" t="s">
        <v>152</v>
      </c>
      <c r="N29" s="13" t="s">
        <v>152</v>
      </c>
      <c r="P29" s="52"/>
      <c r="Q29" s="53"/>
      <c r="R29" s="6" t="s">
        <v>74</v>
      </c>
      <c r="S29" s="2">
        <v>48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E29" s="52"/>
      <c r="AF29" s="63"/>
      <c r="AG29" s="6" t="s">
        <v>74</v>
      </c>
      <c r="AH29" s="6">
        <v>50.91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</row>
    <row r="30" spans="1:45" x14ac:dyDescent="0.35">
      <c r="A30" s="52"/>
      <c r="B30" s="53"/>
      <c r="C30" s="6" t="s">
        <v>75</v>
      </c>
      <c r="D30" s="13">
        <v>16</v>
      </c>
      <c r="E30" s="13" t="s">
        <v>152</v>
      </c>
      <c r="F30" s="13" t="s">
        <v>152</v>
      </c>
      <c r="G30" s="13" t="s">
        <v>152</v>
      </c>
      <c r="H30" s="13" t="s">
        <v>152</v>
      </c>
      <c r="I30" s="13" t="s">
        <v>152</v>
      </c>
      <c r="J30" s="13" t="s">
        <v>152</v>
      </c>
      <c r="K30" s="13" t="s">
        <v>152</v>
      </c>
      <c r="L30" s="13" t="s">
        <v>152</v>
      </c>
      <c r="M30" s="13" t="s">
        <v>152</v>
      </c>
      <c r="N30" s="13" t="s">
        <v>152</v>
      </c>
      <c r="P30" s="52"/>
      <c r="Q30" s="53"/>
      <c r="R30" s="6" t="s">
        <v>75</v>
      </c>
      <c r="S30" s="6">
        <v>32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E30" s="52"/>
      <c r="AF30" s="63"/>
      <c r="AG30" s="6" t="s">
        <v>75</v>
      </c>
      <c r="AH30" s="6" t="s">
        <v>280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</row>
    <row r="31" spans="1:45" x14ac:dyDescent="0.35">
      <c r="A31" s="52"/>
      <c r="B31" s="53" t="s">
        <v>12</v>
      </c>
      <c r="C31" s="3" t="s">
        <v>77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P31" s="52"/>
      <c r="Q31" s="53"/>
      <c r="R31" s="3" t="s">
        <v>243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E31" s="52"/>
      <c r="AF31" s="53" t="s">
        <v>15</v>
      </c>
      <c r="AG31" s="3" t="s">
        <v>281</v>
      </c>
      <c r="AH31" s="6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x14ac:dyDescent="0.35">
      <c r="A32" s="52"/>
      <c r="B32" s="53"/>
      <c r="C32" s="6" t="s">
        <v>74</v>
      </c>
      <c r="D32" s="13">
        <f>D20</f>
        <v>58.2</v>
      </c>
      <c r="E32" s="13" t="s">
        <v>152</v>
      </c>
      <c r="F32" s="13" t="s">
        <v>152</v>
      </c>
      <c r="G32" s="13" t="s">
        <v>152</v>
      </c>
      <c r="H32" s="13" t="s">
        <v>152</v>
      </c>
      <c r="I32" s="13" t="s">
        <v>152</v>
      </c>
      <c r="J32" s="13" t="s">
        <v>152</v>
      </c>
      <c r="K32" s="13" t="s">
        <v>152</v>
      </c>
      <c r="L32" s="13" t="s">
        <v>152</v>
      </c>
      <c r="M32" s="13" t="s">
        <v>152</v>
      </c>
      <c r="N32" s="13" t="s">
        <v>152</v>
      </c>
      <c r="P32" s="52"/>
      <c r="Q32" s="53"/>
      <c r="R32" s="6" t="s">
        <v>74</v>
      </c>
      <c r="S32" s="2">
        <v>57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E32" s="52"/>
      <c r="AF32" s="53"/>
      <c r="AG32" s="6" t="s">
        <v>74</v>
      </c>
      <c r="AH32" s="6">
        <v>56.33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</row>
    <row r="33" spans="1:45" x14ac:dyDescent="0.35">
      <c r="A33" s="52"/>
      <c r="B33" s="53"/>
      <c r="C33" s="6" t="s">
        <v>75</v>
      </c>
      <c r="D33" s="13">
        <v>18</v>
      </c>
      <c r="E33" s="13" t="s">
        <v>152</v>
      </c>
      <c r="F33" s="13" t="s">
        <v>152</v>
      </c>
      <c r="G33" s="13" t="s">
        <v>152</v>
      </c>
      <c r="H33" s="13" t="s">
        <v>152</v>
      </c>
      <c r="I33" s="13" t="s">
        <v>152</v>
      </c>
      <c r="J33" s="13" t="s">
        <v>152</v>
      </c>
      <c r="K33" s="13" t="s">
        <v>152</v>
      </c>
      <c r="L33" s="13" t="s">
        <v>152</v>
      </c>
      <c r="M33" s="13" t="s">
        <v>152</v>
      </c>
      <c r="N33" s="13" t="s">
        <v>152</v>
      </c>
      <c r="P33" s="52"/>
      <c r="Q33" s="53"/>
      <c r="R33" s="6" t="s">
        <v>75</v>
      </c>
      <c r="S33" s="6">
        <v>17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E33" s="52"/>
      <c r="AF33" s="53"/>
      <c r="AG33" s="6" t="s">
        <v>75</v>
      </c>
      <c r="AH33" s="6" t="s">
        <v>282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</row>
    <row r="34" spans="1:45" x14ac:dyDescent="0.35">
      <c r="A34" s="52"/>
      <c r="B34" s="53"/>
      <c r="C34" s="3" t="s">
        <v>76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P34" s="52"/>
      <c r="Q34" s="53"/>
      <c r="R34" s="3" t="s">
        <v>244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E34" s="52"/>
      <c r="AF34" s="53"/>
      <c r="AG34" s="3" t="s">
        <v>283</v>
      </c>
      <c r="AH34" s="6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x14ac:dyDescent="0.35">
      <c r="A35" s="52"/>
      <c r="B35" s="53"/>
      <c r="C35" s="6" t="s">
        <v>74</v>
      </c>
      <c r="D35" s="13">
        <v>58.2</v>
      </c>
      <c r="E35" s="13" t="s">
        <v>152</v>
      </c>
      <c r="F35" s="13" t="s">
        <v>152</v>
      </c>
      <c r="G35" s="13" t="s">
        <v>152</v>
      </c>
      <c r="H35" s="13" t="s">
        <v>152</v>
      </c>
      <c r="I35" s="13" t="s">
        <v>152</v>
      </c>
      <c r="J35" s="13" t="s">
        <v>152</v>
      </c>
      <c r="K35" s="13" t="s">
        <v>152</v>
      </c>
      <c r="L35" s="13" t="s">
        <v>152</v>
      </c>
      <c r="M35" s="13" t="s">
        <v>152</v>
      </c>
      <c r="N35" s="13" t="s">
        <v>152</v>
      </c>
      <c r="P35" s="52"/>
      <c r="Q35" s="53"/>
      <c r="R35" s="6" t="s">
        <v>74</v>
      </c>
      <c r="S35" s="2">
        <v>51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E35" s="52"/>
      <c r="AF35" s="53"/>
      <c r="AG35" s="6" t="s">
        <v>74</v>
      </c>
      <c r="AH35" s="6">
        <v>56.33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</row>
    <row r="36" spans="1:45" x14ac:dyDescent="0.35">
      <c r="A36" s="52"/>
      <c r="B36" s="53"/>
      <c r="C36" s="6" t="s">
        <v>75</v>
      </c>
      <c r="D36" s="13">
        <v>22</v>
      </c>
      <c r="E36" s="13" t="s">
        <v>152</v>
      </c>
      <c r="F36" s="13" t="s">
        <v>152</v>
      </c>
      <c r="G36" s="13" t="s">
        <v>152</v>
      </c>
      <c r="H36" s="13" t="s">
        <v>152</v>
      </c>
      <c r="I36" s="13" t="s">
        <v>152</v>
      </c>
      <c r="J36" s="13" t="s">
        <v>152</v>
      </c>
      <c r="K36" s="13" t="s">
        <v>152</v>
      </c>
      <c r="L36" s="13" t="s">
        <v>152</v>
      </c>
      <c r="M36" s="13" t="s">
        <v>152</v>
      </c>
      <c r="N36" s="13" t="s">
        <v>152</v>
      </c>
      <c r="P36" s="52"/>
      <c r="Q36" s="53"/>
      <c r="R36" s="6" t="s">
        <v>75</v>
      </c>
      <c r="S36" s="6">
        <v>34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E36" s="52"/>
      <c r="AF36" s="53"/>
      <c r="AG36" s="6" t="s">
        <v>75</v>
      </c>
      <c r="AH36" s="6" t="s">
        <v>282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</row>
    <row r="37" spans="1:45" x14ac:dyDescent="0.35">
      <c r="A37" s="52"/>
      <c r="B37" s="53"/>
      <c r="C37" s="3" t="s">
        <v>78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P37" s="52"/>
      <c r="Q37" s="53"/>
      <c r="R37" s="3" t="s">
        <v>245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E37" s="7"/>
      <c r="AF37" s="53"/>
      <c r="AG37" s="23" t="s">
        <v>284</v>
      </c>
      <c r="AH37" s="6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x14ac:dyDescent="0.35">
      <c r="A38" s="52"/>
      <c r="B38" s="53"/>
      <c r="C38" s="6" t="s">
        <v>74</v>
      </c>
      <c r="D38" s="13" t="s">
        <v>152</v>
      </c>
      <c r="E38" s="13" t="s">
        <v>152</v>
      </c>
      <c r="F38" s="13" t="s">
        <v>152</v>
      </c>
      <c r="G38" s="13" t="s">
        <v>152</v>
      </c>
      <c r="H38" s="13" t="s">
        <v>152</v>
      </c>
      <c r="I38" s="13" t="s">
        <v>152</v>
      </c>
      <c r="J38" s="13" t="s">
        <v>152</v>
      </c>
      <c r="K38" s="13" t="s">
        <v>152</v>
      </c>
      <c r="L38" s="13" t="s">
        <v>152</v>
      </c>
      <c r="M38" s="13" t="s">
        <v>152</v>
      </c>
      <c r="N38" s="13" t="s">
        <v>152</v>
      </c>
      <c r="P38" s="52"/>
      <c r="Q38" s="53"/>
      <c r="R38" s="6" t="s">
        <v>74</v>
      </c>
      <c r="S38" s="2">
        <v>51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E38" s="7"/>
      <c r="AF38" s="53"/>
      <c r="AG38" s="6" t="s">
        <v>74</v>
      </c>
      <c r="AH38" s="6">
        <v>56.33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</row>
    <row r="39" spans="1:45" x14ac:dyDescent="0.35">
      <c r="A39" s="52"/>
      <c r="B39" s="53"/>
      <c r="C39" s="6" t="s">
        <v>75</v>
      </c>
      <c r="D39" s="13" t="s">
        <v>152</v>
      </c>
      <c r="E39" s="13" t="s">
        <v>152</v>
      </c>
      <c r="F39" s="13" t="s">
        <v>152</v>
      </c>
      <c r="G39" s="13" t="s">
        <v>152</v>
      </c>
      <c r="H39" s="13" t="s">
        <v>152</v>
      </c>
      <c r="I39" s="13" t="s">
        <v>152</v>
      </c>
      <c r="J39" s="13" t="s">
        <v>152</v>
      </c>
      <c r="K39" s="13" t="s">
        <v>152</v>
      </c>
      <c r="L39" s="13" t="s">
        <v>152</v>
      </c>
      <c r="M39" s="13" t="s">
        <v>152</v>
      </c>
      <c r="N39" s="13" t="s">
        <v>152</v>
      </c>
      <c r="P39" s="52"/>
      <c r="Q39" s="53"/>
      <c r="R39" s="6" t="s">
        <v>75</v>
      </c>
      <c r="S39" s="2">
        <v>27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E39" s="7"/>
      <c r="AF39" s="53"/>
      <c r="AG39" s="6" t="s">
        <v>75</v>
      </c>
      <c r="AH39" s="6" t="s">
        <v>282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</row>
    <row r="40" spans="1:45" x14ac:dyDescent="0.35">
      <c r="A40" s="52"/>
      <c r="B40" s="53" t="s">
        <v>15</v>
      </c>
      <c r="C40" s="3" t="s">
        <v>77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P40" s="52"/>
      <c r="Q40" s="53"/>
      <c r="R40" s="3" t="s">
        <v>246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E40" s="7" t="s">
        <v>129</v>
      </c>
      <c r="AF40" s="56" t="s">
        <v>80</v>
      </c>
      <c r="AG40" s="56"/>
      <c r="AH40" s="24">
        <v>0.46600000000000003</v>
      </c>
      <c r="AI40" s="37">
        <v>0.5</v>
      </c>
      <c r="AJ40" s="36">
        <v>0.52900000000000003</v>
      </c>
      <c r="AK40" s="36">
        <v>0.5333</v>
      </c>
      <c r="AL40" s="37">
        <v>0.5</v>
      </c>
      <c r="AM40" s="36">
        <v>0.625</v>
      </c>
      <c r="AN40" s="36">
        <v>0.5625</v>
      </c>
      <c r="AO40" s="36">
        <v>0.5333</v>
      </c>
      <c r="AP40" s="2"/>
      <c r="AQ40" s="2"/>
      <c r="AR40" s="2"/>
      <c r="AS40" s="2"/>
    </row>
    <row r="41" spans="1:45" x14ac:dyDescent="0.35">
      <c r="A41" s="52"/>
      <c r="B41" s="53"/>
      <c r="C41" s="6" t="s">
        <v>74</v>
      </c>
      <c r="D41" s="13">
        <v>58.2</v>
      </c>
      <c r="E41" s="13" t="s">
        <v>152</v>
      </c>
      <c r="F41" s="13" t="s">
        <v>152</v>
      </c>
      <c r="G41" s="13" t="s">
        <v>152</v>
      </c>
      <c r="H41" s="13" t="s">
        <v>152</v>
      </c>
      <c r="I41" s="13" t="s">
        <v>152</v>
      </c>
      <c r="J41" s="13" t="s">
        <v>152</v>
      </c>
      <c r="K41" s="13" t="s">
        <v>152</v>
      </c>
      <c r="L41" s="13" t="s">
        <v>152</v>
      </c>
      <c r="M41" s="13" t="s">
        <v>152</v>
      </c>
      <c r="N41" s="13" t="s">
        <v>152</v>
      </c>
      <c r="P41" s="52"/>
      <c r="Q41" s="53"/>
      <c r="R41" s="6" t="s">
        <v>74</v>
      </c>
      <c r="S41" s="2">
        <v>51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E41" s="7" t="s">
        <v>130</v>
      </c>
      <c r="AF41" s="57" t="s">
        <v>81</v>
      </c>
      <c r="AG41" s="56"/>
      <c r="AH41" s="24">
        <v>0.46600000000000003</v>
      </c>
      <c r="AI41" s="37">
        <v>0.45</v>
      </c>
      <c r="AJ41" s="36">
        <v>0.52939999999999998</v>
      </c>
      <c r="AK41" s="36">
        <v>0.6</v>
      </c>
      <c r="AL41" s="36">
        <v>0.6875</v>
      </c>
      <c r="AM41" s="36">
        <v>0.625</v>
      </c>
      <c r="AN41" s="37">
        <v>0.56000000000000005</v>
      </c>
      <c r="AO41" s="37">
        <v>0.46</v>
      </c>
      <c r="AP41" s="2"/>
      <c r="AQ41" s="2"/>
      <c r="AR41" s="2"/>
      <c r="AS41" s="2"/>
    </row>
    <row r="42" spans="1:45" x14ac:dyDescent="0.35">
      <c r="A42" s="52"/>
      <c r="B42" s="53"/>
      <c r="C42" s="6" t="s">
        <v>75</v>
      </c>
      <c r="D42" s="13">
        <v>23</v>
      </c>
      <c r="E42" s="13" t="s">
        <v>152</v>
      </c>
      <c r="F42" s="13" t="s">
        <v>152</v>
      </c>
      <c r="G42" s="13" t="s">
        <v>152</v>
      </c>
      <c r="H42" s="13" t="s">
        <v>152</v>
      </c>
      <c r="I42" s="13" t="s">
        <v>152</v>
      </c>
      <c r="J42" s="13" t="s">
        <v>152</v>
      </c>
      <c r="K42" s="13" t="s">
        <v>152</v>
      </c>
      <c r="L42" s="13" t="s">
        <v>152</v>
      </c>
      <c r="M42" s="13" t="s">
        <v>152</v>
      </c>
      <c r="N42" s="13" t="s">
        <v>152</v>
      </c>
      <c r="P42" s="52"/>
      <c r="Q42" s="53"/>
      <c r="R42" s="6" t="s">
        <v>75</v>
      </c>
      <c r="S42" s="2">
        <v>22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E42" s="7" t="s">
        <v>131</v>
      </c>
      <c r="AF42" s="57" t="s">
        <v>82</v>
      </c>
      <c r="AG42" s="56"/>
      <c r="AH42" s="24">
        <v>0.2666</v>
      </c>
      <c r="AI42" s="36">
        <v>0.3</v>
      </c>
      <c r="AJ42" s="2">
        <v>35.29</v>
      </c>
      <c r="AK42" s="37">
        <v>0.4</v>
      </c>
      <c r="AL42" s="36">
        <v>0.38879999999999998</v>
      </c>
      <c r="AM42" s="36">
        <v>0.3125</v>
      </c>
      <c r="AN42" s="36">
        <v>0.3125</v>
      </c>
      <c r="AO42" s="37">
        <v>0.4</v>
      </c>
      <c r="AP42" s="2"/>
      <c r="AQ42" s="2"/>
      <c r="AR42" s="2"/>
      <c r="AS42" s="2"/>
    </row>
    <row r="43" spans="1:45" x14ac:dyDescent="0.35">
      <c r="A43" s="52"/>
      <c r="B43" s="53"/>
      <c r="C43" s="3" t="s">
        <v>79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P43" s="52"/>
      <c r="Q43" s="53"/>
      <c r="R43" s="3" t="s">
        <v>247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E43" s="7" t="s">
        <v>132</v>
      </c>
      <c r="AF43" s="72" t="s">
        <v>83</v>
      </c>
      <c r="AG43" s="72"/>
      <c r="AH43" s="41"/>
      <c r="AI43" s="2">
        <v>21</v>
      </c>
      <c r="AJ43" s="2">
        <v>0</v>
      </c>
      <c r="AK43" s="2">
        <v>12</v>
      </c>
      <c r="AL43" s="2">
        <v>19</v>
      </c>
      <c r="AM43" s="2">
        <v>11</v>
      </c>
      <c r="AN43" s="2">
        <v>5</v>
      </c>
      <c r="AO43" s="2">
        <v>11</v>
      </c>
      <c r="AP43" s="2">
        <v>8</v>
      </c>
      <c r="AQ43" s="2">
        <v>4</v>
      </c>
      <c r="AR43" s="2">
        <v>1</v>
      </c>
      <c r="AS43" s="2">
        <v>0</v>
      </c>
    </row>
    <row r="44" spans="1:45" x14ac:dyDescent="0.35">
      <c r="A44" s="52"/>
      <c r="B44" s="53"/>
      <c r="C44" s="6" t="s">
        <v>74</v>
      </c>
      <c r="D44" s="13">
        <v>57.1</v>
      </c>
      <c r="E44" s="13" t="s">
        <v>152</v>
      </c>
      <c r="F44" s="13" t="s">
        <v>152</v>
      </c>
      <c r="G44" s="13" t="s">
        <v>152</v>
      </c>
      <c r="H44" s="13" t="s">
        <v>152</v>
      </c>
      <c r="I44" s="13" t="s">
        <v>152</v>
      </c>
      <c r="J44" s="13" t="s">
        <v>152</v>
      </c>
      <c r="K44" s="13" t="s">
        <v>152</v>
      </c>
      <c r="L44" s="13" t="s">
        <v>152</v>
      </c>
      <c r="M44" s="13" t="s">
        <v>152</v>
      </c>
      <c r="N44" s="13" t="s">
        <v>152</v>
      </c>
      <c r="P44" s="52"/>
      <c r="Q44" s="53"/>
      <c r="R44" s="6" t="s">
        <v>74</v>
      </c>
      <c r="S44" s="2">
        <v>46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E44" s="7" t="s">
        <v>133</v>
      </c>
      <c r="AF44" s="56" t="s">
        <v>285</v>
      </c>
      <c r="AG44" s="56"/>
      <c r="AH44" s="3"/>
      <c r="AI44" s="2">
        <v>4</v>
      </c>
      <c r="AJ44" s="2">
        <v>1</v>
      </c>
      <c r="AK44" s="2">
        <v>1</v>
      </c>
      <c r="AL44" s="2">
        <v>2</v>
      </c>
      <c r="AM44" s="2">
        <v>1</v>
      </c>
      <c r="AN44" s="2">
        <v>1</v>
      </c>
      <c r="AO44" s="2">
        <v>2</v>
      </c>
      <c r="AP44" s="2">
        <v>2</v>
      </c>
      <c r="AQ44" s="2">
        <v>2</v>
      </c>
      <c r="AR44" s="2">
        <v>2</v>
      </c>
      <c r="AS44" s="2">
        <v>0</v>
      </c>
    </row>
    <row r="45" spans="1:45" x14ac:dyDescent="0.35">
      <c r="A45" s="52"/>
      <c r="B45" s="53"/>
      <c r="C45" s="6" t="s">
        <v>75</v>
      </c>
      <c r="D45" s="13">
        <v>25</v>
      </c>
      <c r="E45" s="13" t="s">
        <v>152</v>
      </c>
      <c r="F45" s="13" t="s">
        <v>152</v>
      </c>
      <c r="G45" s="13" t="s">
        <v>152</v>
      </c>
      <c r="H45" s="13" t="s">
        <v>152</v>
      </c>
      <c r="I45" s="13" t="s">
        <v>152</v>
      </c>
      <c r="J45" s="13" t="s">
        <v>152</v>
      </c>
      <c r="K45" s="13" t="s">
        <v>152</v>
      </c>
      <c r="L45" s="13" t="s">
        <v>152</v>
      </c>
      <c r="M45" s="13" t="s">
        <v>152</v>
      </c>
      <c r="N45" s="13" t="s">
        <v>152</v>
      </c>
      <c r="P45" s="52"/>
      <c r="Q45" s="53"/>
      <c r="R45" s="6" t="s">
        <v>75</v>
      </c>
      <c r="S45" s="6">
        <v>26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H45" s="42"/>
    </row>
    <row r="46" spans="1:45" x14ac:dyDescent="0.35">
      <c r="A46" s="29" t="s">
        <v>129</v>
      </c>
      <c r="B46" s="71" t="s">
        <v>80</v>
      </c>
      <c r="C46" s="71"/>
      <c r="D46" s="30">
        <f>1-10/D5</f>
        <v>0.83050847457627119</v>
      </c>
      <c r="E46" s="30">
        <f>1-8/E5</f>
        <v>0.85185185185185186</v>
      </c>
      <c r="F46" s="30">
        <f>1-6/F5</f>
        <v>0.88</v>
      </c>
      <c r="G46" s="30">
        <f t="shared" ref="G46:N46" si="7">1-3/G5</f>
        <v>0.93877551020408168</v>
      </c>
      <c r="H46" s="30">
        <f t="shared" si="7"/>
        <v>0.93877551020408168</v>
      </c>
      <c r="I46" s="30">
        <f t="shared" si="7"/>
        <v>0.9375</v>
      </c>
      <c r="J46" s="30">
        <f t="shared" si="7"/>
        <v>0.93333333333333335</v>
      </c>
      <c r="K46" s="30">
        <f t="shared" si="7"/>
        <v>0.93181818181818188</v>
      </c>
      <c r="L46" s="30">
        <f t="shared" si="7"/>
        <v>0.9285714285714286</v>
      </c>
      <c r="M46" s="30">
        <f t="shared" si="7"/>
        <v>0.93023255813953487</v>
      </c>
      <c r="N46" s="30">
        <f t="shared" si="7"/>
        <v>0.9285714285714286</v>
      </c>
      <c r="P46" s="52"/>
      <c r="Q46" s="53"/>
      <c r="R46" s="3" t="s">
        <v>248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45" ht="30" customHeight="1" x14ac:dyDescent="0.35">
      <c r="A47" s="29" t="s">
        <v>130</v>
      </c>
      <c r="B47" s="70" t="s">
        <v>81</v>
      </c>
      <c r="C47" s="71"/>
      <c r="D47" s="30">
        <f>42/50</f>
        <v>0.84</v>
      </c>
      <c r="E47" s="30">
        <f>1-6/E5</f>
        <v>0.88888888888888884</v>
      </c>
      <c r="F47" s="30">
        <f>1-3/F5</f>
        <v>0.94</v>
      </c>
      <c r="G47" s="30">
        <f>1-1/F5</f>
        <v>0.98</v>
      </c>
      <c r="H47" s="31">
        <v>1</v>
      </c>
      <c r="I47" s="31">
        <v>1</v>
      </c>
      <c r="J47" s="31">
        <v>1</v>
      </c>
      <c r="K47" s="31">
        <v>1</v>
      </c>
      <c r="L47" s="31">
        <v>1</v>
      </c>
      <c r="M47" s="31">
        <v>1</v>
      </c>
      <c r="N47" s="31">
        <v>1</v>
      </c>
      <c r="P47" s="52"/>
      <c r="Q47" s="53"/>
      <c r="R47" s="6" t="s">
        <v>74</v>
      </c>
      <c r="S47" s="2">
        <v>54</v>
      </c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45" ht="30.75" customHeight="1" x14ac:dyDescent="0.35">
      <c r="A48" s="29" t="s">
        <v>131</v>
      </c>
      <c r="B48" s="70" t="s">
        <v>82</v>
      </c>
      <c r="C48" s="71"/>
      <c r="D48" s="30">
        <f>17/D13</f>
        <v>0.28333333333333333</v>
      </c>
      <c r="E48" s="30">
        <f>17/E13</f>
        <v>0.30909090909090908</v>
      </c>
      <c r="F48" s="30">
        <f>17/F13</f>
        <v>0.32075471698113206</v>
      </c>
      <c r="G48" s="30">
        <f t="shared" ref="G48:N48" si="8">17/G13</f>
        <v>0.33333333333333331</v>
      </c>
      <c r="H48" s="30">
        <f t="shared" si="8"/>
        <v>0.33333333333333331</v>
      </c>
      <c r="I48" s="30">
        <f t="shared" si="8"/>
        <v>0.34</v>
      </c>
      <c r="J48" s="30">
        <f t="shared" si="8"/>
        <v>0.36170212765957449</v>
      </c>
      <c r="K48" s="30">
        <f t="shared" si="8"/>
        <v>0.37777777777777777</v>
      </c>
      <c r="L48" s="30">
        <f t="shared" si="8"/>
        <v>0.39534883720930231</v>
      </c>
      <c r="M48" s="30">
        <f t="shared" si="8"/>
        <v>0.38636363636363635</v>
      </c>
      <c r="N48" s="30">
        <f t="shared" si="8"/>
        <v>0.39534883720930231</v>
      </c>
      <c r="P48" s="52"/>
      <c r="Q48" s="53"/>
      <c r="R48" s="6" t="s">
        <v>75</v>
      </c>
      <c r="S48" s="2">
        <v>15</v>
      </c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x14ac:dyDescent="0.35">
      <c r="A49" s="7" t="s">
        <v>132</v>
      </c>
      <c r="B49" s="72" t="s">
        <v>83</v>
      </c>
      <c r="C49" s="72"/>
      <c r="D49" s="13">
        <v>46</v>
      </c>
      <c r="E49" s="13">
        <v>0</v>
      </c>
      <c r="F49" s="13">
        <v>3</v>
      </c>
      <c r="G49" s="13">
        <v>18</v>
      </c>
      <c r="H49" s="13">
        <v>31</v>
      </c>
      <c r="I49" s="13">
        <v>19</v>
      </c>
      <c r="J49" s="13">
        <v>12</v>
      </c>
      <c r="K49" s="13">
        <v>17</v>
      </c>
      <c r="L49" s="13">
        <v>15</v>
      </c>
      <c r="M49" s="13">
        <v>14</v>
      </c>
      <c r="N49" s="13">
        <v>8</v>
      </c>
      <c r="P49" s="52"/>
      <c r="Q49" s="53"/>
      <c r="R49" s="3" t="s">
        <v>249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x14ac:dyDescent="0.35">
      <c r="A50" s="7" t="s">
        <v>133</v>
      </c>
      <c r="B50" s="56" t="s">
        <v>84</v>
      </c>
      <c r="C50" s="56"/>
      <c r="D50" s="14">
        <f>D51/D5</f>
        <v>0.71186440677966101</v>
      </c>
      <c r="E50" s="14">
        <f t="shared" ref="E50:N50" si="9">E51/E5</f>
        <v>0</v>
      </c>
      <c r="F50" s="14">
        <f t="shared" si="9"/>
        <v>0.26</v>
      </c>
      <c r="G50" s="14">
        <v>1</v>
      </c>
      <c r="H50" s="14">
        <f t="shared" si="9"/>
        <v>0.65306122448979587</v>
      </c>
      <c r="I50" s="14">
        <f t="shared" si="9"/>
        <v>0.54166666666666663</v>
      </c>
      <c r="J50" s="14">
        <f t="shared" si="9"/>
        <v>0.71111111111111114</v>
      </c>
      <c r="K50" s="14">
        <f t="shared" si="9"/>
        <v>0.52272727272727271</v>
      </c>
      <c r="L50" s="14">
        <f t="shared" si="9"/>
        <v>0.80952380952380953</v>
      </c>
      <c r="M50" s="14">
        <f t="shared" si="9"/>
        <v>0.55813953488372092</v>
      </c>
      <c r="N50" s="14">
        <f t="shared" si="9"/>
        <v>0.45238095238095238</v>
      </c>
      <c r="P50" s="52"/>
      <c r="Q50" s="53"/>
      <c r="R50" s="6" t="s">
        <v>74</v>
      </c>
      <c r="S50" s="2">
        <v>55</v>
      </c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x14ac:dyDescent="0.35">
      <c r="A51" s="7" t="s">
        <v>133</v>
      </c>
      <c r="B51" s="68" t="s">
        <v>160</v>
      </c>
      <c r="C51" s="68"/>
      <c r="D51" s="13">
        <v>42</v>
      </c>
      <c r="E51" s="13">
        <v>0</v>
      </c>
      <c r="F51" s="13">
        <v>13</v>
      </c>
      <c r="G51" s="13">
        <v>49</v>
      </c>
      <c r="H51" s="13">
        <v>32</v>
      </c>
      <c r="I51" s="13">
        <v>26</v>
      </c>
      <c r="J51" s="13">
        <v>32</v>
      </c>
      <c r="K51" s="13">
        <v>23</v>
      </c>
      <c r="L51" s="13">
        <v>34</v>
      </c>
      <c r="M51" s="13">
        <v>24</v>
      </c>
      <c r="N51" s="13">
        <v>19</v>
      </c>
      <c r="P51" s="52"/>
      <c r="Q51" s="53"/>
      <c r="R51" s="6" t="s">
        <v>75</v>
      </c>
      <c r="S51" s="6">
        <v>28</v>
      </c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x14ac:dyDescent="0.35">
      <c r="P52" s="52"/>
      <c r="Q52" s="53"/>
      <c r="R52" s="3" t="s">
        <v>250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x14ac:dyDescent="0.35">
      <c r="P53" s="52"/>
      <c r="Q53" s="53"/>
      <c r="R53" s="6" t="s">
        <v>74</v>
      </c>
      <c r="S53" s="6">
        <v>54</v>
      </c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x14ac:dyDescent="0.35">
      <c r="P54" s="52"/>
      <c r="Q54" s="53"/>
      <c r="R54" s="6" t="s">
        <v>75</v>
      </c>
      <c r="S54" s="6">
        <v>34</v>
      </c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x14ac:dyDescent="0.35">
      <c r="P55" s="52"/>
      <c r="Q55" s="53"/>
      <c r="R55" s="3" t="s">
        <v>251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x14ac:dyDescent="0.35">
      <c r="P56" s="52"/>
      <c r="Q56" s="53"/>
      <c r="R56" s="6" t="s">
        <v>74</v>
      </c>
      <c r="S56" s="2">
        <v>50</v>
      </c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x14ac:dyDescent="0.35">
      <c r="P57" s="52"/>
      <c r="Q57" s="53"/>
      <c r="R57" s="6" t="s">
        <v>75</v>
      </c>
      <c r="S57" s="2">
        <v>25</v>
      </c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x14ac:dyDescent="0.35">
      <c r="P58" s="52"/>
      <c r="Q58" s="53"/>
      <c r="R58" s="3" t="s">
        <v>252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x14ac:dyDescent="0.35">
      <c r="P59" s="52"/>
      <c r="Q59" s="53"/>
      <c r="R59" s="6" t="s">
        <v>74</v>
      </c>
      <c r="S59" s="2">
        <v>53</v>
      </c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x14ac:dyDescent="0.35">
      <c r="P60" s="52"/>
      <c r="Q60" s="53"/>
      <c r="R60" s="6" t="s">
        <v>75</v>
      </c>
      <c r="S60" s="2">
        <v>36</v>
      </c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x14ac:dyDescent="0.35">
      <c r="P61" s="52"/>
      <c r="Q61" s="53" t="s">
        <v>12</v>
      </c>
      <c r="R61" s="3" t="s">
        <v>179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x14ac:dyDescent="0.35">
      <c r="P62" s="52"/>
      <c r="Q62" s="53"/>
      <c r="R62" s="6" t="s">
        <v>74</v>
      </c>
      <c r="S62" s="6">
        <v>50</v>
      </c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x14ac:dyDescent="0.35">
      <c r="P63" s="52"/>
      <c r="Q63" s="53"/>
      <c r="R63" s="6" t="s">
        <v>75</v>
      </c>
      <c r="S63" s="6">
        <v>42</v>
      </c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x14ac:dyDescent="0.35">
      <c r="P64" s="52"/>
      <c r="Q64" s="53"/>
      <c r="R64" s="3" t="s">
        <v>241</v>
      </c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6:29" x14ac:dyDescent="0.35">
      <c r="P65" s="52"/>
      <c r="Q65" s="53"/>
      <c r="R65" s="6" t="s">
        <v>74</v>
      </c>
      <c r="S65" s="2">
        <v>47</v>
      </c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6:29" x14ac:dyDescent="0.35">
      <c r="P66" s="52"/>
      <c r="Q66" s="53"/>
      <c r="R66" s="6" t="s">
        <v>75</v>
      </c>
      <c r="S66" s="6">
        <v>34</v>
      </c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6:29" x14ac:dyDescent="0.35">
      <c r="P67" s="52"/>
      <c r="Q67" s="53"/>
      <c r="R67" s="3" t="s">
        <v>242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6:29" x14ac:dyDescent="0.35">
      <c r="P68" s="52"/>
      <c r="Q68" s="53"/>
      <c r="R68" s="6" t="s">
        <v>74</v>
      </c>
      <c r="S68" s="2">
        <v>49</v>
      </c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6:29" x14ac:dyDescent="0.35">
      <c r="P69" s="52"/>
      <c r="Q69" s="53"/>
      <c r="R69" s="6" t="s">
        <v>75</v>
      </c>
      <c r="S69" s="6">
        <v>28</v>
      </c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6:29" x14ac:dyDescent="0.35">
      <c r="P70" s="52"/>
      <c r="Q70" s="53"/>
      <c r="R70" s="3" t="s">
        <v>243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6:29" x14ac:dyDescent="0.35">
      <c r="P71" s="52"/>
      <c r="Q71" s="53"/>
      <c r="R71" s="6" t="s">
        <v>74</v>
      </c>
      <c r="S71" s="2">
        <v>57</v>
      </c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6:29" x14ac:dyDescent="0.35">
      <c r="P72" s="52"/>
      <c r="Q72" s="53"/>
      <c r="R72" s="6" t="s">
        <v>75</v>
      </c>
      <c r="S72" s="6">
        <v>17</v>
      </c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6:29" x14ac:dyDescent="0.35">
      <c r="P73" s="52"/>
      <c r="Q73" s="53"/>
      <c r="R73" s="3" t="s">
        <v>244</v>
      </c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6:29" x14ac:dyDescent="0.35">
      <c r="P74" s="52"/>
      <c r="Q74" s="53"/>
      <c r="R74" s="6" t="s">
        <v>74</v>
      </c>
      <c r="S74" s="2">
        <v>50</v>
      </c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6:29" x14ac:dyDescent="0.35">
      <c r="P75" s="52"/>
      <c r="Q75" s="53"/>
      <c r="R75" s="6" t="s">
        <v>75</v>
      </c>
      <c r="S75" s="6">
        <v>13</v>
      </c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6:29" x14ac:dyDescent="0.35">
      <c r="P76" s="52"/>
      <c r="Q76" s="53"/>
      <c r="R76" s="3" t="s">
        <v>245</v>
      </c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6:29" x14ac:dyDescent="0.35">
      <c r="P77" s="52"/>
      <c r="Q77" s="53"/>
      <c r="R77" s="6" t="s">
        <v>74</v>
      </c>
      <c r="S77" s="2">
        <v>56</v>
      </c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6:29" x14ac:dyDescent="0.35">
      <c r="P78" s="52"/>
      <c r="Q78" s="53"/>
      <c r="R78" s="6" t="s">
        <v>75</v>
      </c>
      <c r="S78" s="2">
        <v>18</v>
      </c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6:29" x14ac:dyDescent="0.35">
      <c r="P79" s="52"/>
      <c r="Q79" s="53"/>
      <c r="R79" s="3" t="s">
        <v>246</v>
      </c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6:29" x14ac:dyDescent="0.35">
      <c r="P80" s="52"/>
      <c r="Q80" s="53"/>
      <c r="R80" s="6" t="s">
        <v>74</v>
      </c>
      <c r="S80" s="2">
        <v>51</v>
      </c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6:29" x14ac:dyDescent="0.35">
      <c r="P81" s="52"/>
      <c r="Q81" s="53"/>
      <c r="R81" s="6" t="s">
        <v>75</v>
      </c>
      <c r="S81" s="2">
        <v>22</v>
      </c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6:29" x14ac:dyDescent="0.35">
      <c r="P82" s="52"/>
      <c r="Q82" s="53"/>
      <c r="R82" s="3" t="s">
        <v>247</v>
      </c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6:29" x14ac:dyDescent="0.35">
      <c r="P83" s="52"/>
      <c r="Q83" s="53"/>
      <c r="R83" s="6" t="s">
        <v>74</v>
      </c>
      <c r="S83" s="2">
        <v>45</v>
      </c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6:29" x14ac:dyDescent="0.35">
      <c r="P84" s="52"/>
      <c r="Q84" s="53"/>
      <c r="R84" s="6" t="s">
        <v>75</v>
      </c>
      <c r="S84" s="6">
        <v>27</v>
      </c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6:29" x14ac:dyDescent="0.35">
      <c r="P85" s="52"/>
      <c r="Q85" s="53"/>
      <c r="R85" s="3" t="s">
        <v>248</v>
      </c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6:29" x14ac:dyDescent="0.35">
      <c r="P86" s="52"/>
      <c r="Q86" s="53"/>
      <c r="R86" s="6" t="s">
        <v>74</v>
      </c>
      <c r="S86" s="2">
        <v>54</v>
      </c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6:29" x14ac:dyDescent="0.35">
      <c r="P87" s="52"/>
      <c r="Q87" s="53"/>
      <c r="R87" s="6" t="s">
        <v>75</v>
      </c>
      <c r="S87" s="2">
        <v>15</v>
      </c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6:29" x14ac:dyDescent="0.35">
      <c r="P88" s="52"/>
      <c r="Q88" s="53"/>
      <c r="R88" s="3" t="s">
        <v>249</v>
      </c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6:29" x14ac:dyDescent="0.35">
      <c r="P89" s="52"/>
      <c r="Q89" s="53"/>
      <c r="R89" s="6" t="s">
        <v>74</v>
      </c>
      <c r="S89" s="2">
        <v>55</v>
      </c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6:29" x14ac:dyDescent="0.35">
      <c r="P90" s="52"/>
      <c r="Q90" s="53"/>
      <c r="R90" s="6" t="s">
        <v>75</v>
      </c>
      <c r="S90" s="6">
        <v>28</v>
      </c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6:29" x14ac:dyDescent="0.35">
      <c r="P91" s="52"/>
      <c r="Q91" s="53"/>
      <c r="R91" s="3" t="s">
        <v>250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6:29" x14ac:dyDescent="0.35">
      <c r="P92" s="52"/>
      <c r="Q92" s="53"/>
      <c r="R92" s="6" t="s">
        <v>74</v>
      </c>
      <c r="S92" s="6">
        <v>54</v>
      </c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6:29" x14ac:dyDescent="0.35">
      <c r="P93" s="52"/>
      <c r="Q93" s="53"/>
      <c r="R93" s="6" t="s">
        <v>75</v>
      </c>
      <c r="S93" s="6">
        <v>34</v>
      </c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6:29" x14ac:dyDescent="0.35">
      <c r="P94" s="52"/>
      <c r="Q94" s="53"/>
      <c r="R94" s="3" t="s">
        <v>252</v>
      </c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6:29" x14ac:dyDescent="0.35">
      <c r="P95" s="52"/>
      <c r="Q95" s="53"/>
      <c r="R95" s="6" t="s">
        <v>74</v>
      </c>
      <c r="S95" s="2">
        <v>54</v>
      </c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6:29" x14ac:dyDescent="0.35">
      <c r="P96" s="52"/>
      <c r="Q96" s="53"/>
      <c r="R96" s="6" t="s">
        <v>75</v>
      </c>
      <c r="S96" s="2">
        <v>36</v>
      </c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6:29" x14ac:dyDescent="0.35">
      <c r="P97" s="52"/>
      <c r="Q97" s="53" t="s">
        <v>15</v>
      </c>
      <c r="R97" s="3" t="s">
        <v>180</v>
      </c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6:29" x14ac:dyDescent="0.35">
      <c r="P98" s="52"/>
      <c r="Q98" s="53"/>
      <c r="R98" s="6" t="s">
        <v>74</v>
      </c>
      <c r="S98" s="2">
        <v>57</v>
      </c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6:29" x14ac:dyDescent="0.35">
      <c r="P99" s="52"/>
      <c r="Q99" s="53"/>
      <c r="R99" s="6" t="s">
        <v>75</v>
      </c>
      <c r="S99" s="2">
        <v>17</v>
      </c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6:29" x14ac:dyDescent="0.35">
      <c r="P100" s="52"/>
      <c r="Q100" s="53"/>
      <c r="R100" s="3" t="s">
        <v>181</v>
      </c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6:29" x14ac:dyDescent="0.35">
      <c r="P101" s="52"/>
      <c r="Q101" s="53"/>
      <c r="R101" s="6" t="s">
        <v>74</v>
      </c>
      <c r="S101" s="2">
        <v>57</v>
      </c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6:29" x14ac:dyDescent="0.35">
      <c r="P102" s="52"/>
      <c r="Q102" s="53"/>
      <c r="R102" s="6" t="s">
        <v>75</v>
      </c>
      <c r="S102" s="2">
        <v>23</v>
      </c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6:29" x14ac:dyDescent="0.35">
      <c r="P103" s="7" t="s">
        <v>129</v>
      </c>
      <c r="Q103" s="56" t="s">
        <v>80</v>
      </c>
      <c r="R103" s="56"/>
      <c r="S103" s="36">
        <v>0.89390000000000003</v>
      </c>
      <c r="T103" s="36">
        <v>0.90910000000000002</v>
      </c>
      <c r="U103" s="36">
        <v>0.92859999999999998</v>
      </c>
      <c r="V103" s="36">
        <v>0.92959999999999998</v>
      </c>
      <c r="W103" s="36">
        <v>0.90769999999999995</v>
      </c>
      <c r="X103" s="36">
        <v>0.9365</v>
      </c>
      <c r="Y103" s="36">
        <v>0.94640000000000002</v>
      </c>
      <c r="Z103" s="36">
        <v>0.98150000000000004</v>
      </c>
      <c r="AA103" s="36">
        <v>0.96609999999999996</v>
      </c>
      <c r="AB103" s="36">
        <v>0.96360000000000001</v>
      </c>
      <c r="AC103" s="37">
        <v>0.98</v>
      </c>
    </row>
    <row r="104" spans="16:29" x14ac:dyDescent="0.35">
      <c r="P104" s="7" t="s">
        <v>130</v>
      </c>
      <c r="Q104" s="57" t="s">
        <v>81</v>
      </c>
      <c r="R104" s="56"/>
      <c r="S104" s="36">
        <v>0.93930000000000002</v>
      </c>
      <c r="T104" s="36">
        <v>0.95450000000000002</v>
      </c>
      <c r="U104" s="36">
        <v>0.95709999999999995</v>
      </c>
      <c r="V104" s="36">
        <v>0.9577</v>
      </c>
      <c r="W104" s="36">
        <v>0.95379999999999998</v>
      </c>
      <c r="X104" s="36">
        <v>0.98409999999999997</v>
      </c>
      <c r="Y104" s="37">
        <v>1</v>
      </c>
      <c r="Z104" s="37">
        <v>1</v>
      </c>
      <c r="AA104" s="37">
        <v>1</v>
      </c>
      <c r="AB104" s="37">
        <v>1</v>
      </c>
      <c r="AC104" s="37">
        <v>1</v>
      </c>
    </row>
    <row r="105" spans="16:29" x14ac:dyDescent="0.35">
      <c r="P105" s="7" t="s">
        <v>131</v>
      </c>
      <c r="Q105" s="57" t="s">
        <v>82</v>
      </c>
      <c r="R105" s="56"/>
      <c r="S105" s="36">
        <v>0.2576</v>
      </c>
      <c r="T105" s="36">
        <v>0.2576</v>
      </c>
      <c r="U105" s="36">
        <v>0.21429999999999999</v>
      </c>
      <c r="V105" s="36">
        <v>0.22539999999999999</v>
      </c>
      <c r="W105" s="36">
        <v>0.30769999999999997</v>
      </c>
      <c r="X105" s="36">
        <v>0.3175</v>
      </c>
      <c r="Y105" s="36">
        <v>0.32140000000000002</v>
      </c>
      <c r="Z105" s="36">
        <v>0.31480000000000002</v>
      </c>
      <c r="AA105" s="36">
        <v>0.2712</v>
      </c>
      <c r="AB105" s="36">
        <v>0.21820000000000001</v>
      </c>
      <c r="AC105" s="37">
        <v>0.22</v>
      </c>
    </row>
    <row r="106" spans="16:29" x14ac:dyDescent="0.35">
      <c r="P106" s="7" t="s">
        <v>132</v>
      </c>
      <c r="Q106" s="72" t="s">
        <v>83</v>
      </c>
      <c r="R106" s="72"/>
      <c r="S106" s="49">
        <v>22</v>
      </c>
      <c r="T106" s="49">
        <v>2</v>
      </c>
      <c r="U106" s="49">
        <v>3</v>
      </c>
      <c r="V106" s="49">
        <v>26</v>
      </c>
      <c r="W106" s="49">
        <v>34</v>
      </c>
      <c r="X106" s="49">
        <v>23</v>
      </c>
      <c r="Y106" s="49">
        <v>20</v>
      </c>
      <c r="Z106" s="49">
        <v>12</v>
      </c>
      <c r="AA106" s="49">
        <v>9</v>
      </c>
      <c r="AB106" s="49">
        <v>13</v>
      </c>
      <c r="AC106" s="49">
        <v>9</v>
      </c>
    </row>
    <row r="107" spans="16:29" x14ac:dyDescent="0.35">
      <c r="P107" s="7" t="s">
        <v>133</v>
      </c>
      <c r="Q107" s="56" t="s">
        <v>84</v>
      </c>
      <c r="R107" s="56"/>
      <c r="S107" s="49">
        <v>20</v>
      </c>
      <c r="T107" s="49">
        <v>6</v>
      </c>
      <c r="U107" s="49">
        <v>4</v>
      </c>
      <c r="V107" s="49">
        <v>16</v>
      </c>
      <c r="W107" s="49">
        <v>16</v>
      </c>
      <c r="X107" s="49">
        <v>18</v>
      </c>
      <c r="Y107" s="49">
        <v>17</v>
      </c>
      <c r="Z107" s="49">
        <v>18</v>
      </c>
      <c r="AA107" s="49">
        <v>15</v>
      </c>
      <c r="AB107" s="49">
        <v>13</v>
      </c>
      <c r="AC107" s="49">
        <v>10</v>
      </c>
    </row>
  </sheetData>
  <mergeCells count="86">
    <mergeCell ref="AF40:AG40"/>
    <mergeCell ref="AF41:AG41"/>
    <mergeCell ref="AF42:AG42"/>
    <mergeCell ref="AF43:AG43"/>
    <mergeCell ref="AF44:AG44"/>
    <mergeCell ref="AF17:AG17"/>
    <mergeCell ref="AE18:AE36"/>
    <mergeCell ref="AF18:AG18"/>
    <mergeCell ref="AF19:AF24"/>
    <mergeCell ref="AF25:AF27"/>
    <mergeCell ref="AF28:AF30"/>
    <mergeCell ref="AF31:AF39"/>
    <mergeCell ref="AE12:AE13"/>
    <mergeCell ref="AF12:AG12"/>
    <mergeCell ref="AF13:AG13"/>
    <mergeCell ref="AE14:AE16"/>
    <mergeCell ref="AF14:AG14"/>
    <mergeCell ref="AF15:AG15"/>
    <mergeCell ref="AF16:AG16"/>
    <mergeCell ref="AF1:AS1"/>
    <mergeCell ref="AF4:AG4"/>
    <mergeCell ref="AE5:AE11"/>
    <mergeCell ref="AF5:AG5"/>
    <mergeCell ref="AF6:AG6"/>
    <mergeCell ref="AF7:AG7"/>
    <mergeCell ref="AF8:AG8"/>
    <mergeCell ref="AF9:AG9"/>
    <mergeCell ref="AF10:AG10"/>
    <mergeCell ref="AF11:AG11"/>
    <mergeCell ref="Q103:R103"/>
    <mergeCell ref="Q104:R104"/>
    <mergeCell ref="Q105:R105"/>
    <mergeCell ref="Q106:R106"/>
    <mergeCell ref="Q107:R107"/>
    <mergeCell ref="Q17:R17"/>
    <mergeCell ref="P18:P102"/>
    <mergeCell ref="Q18:R18"/>
    <mergeCell ref="Q19:Q60"/>
    <mergeCell ref="Q61:Q96"/>
    <mergeCell ref="Q97:Q102"/>
    <mergeCell ref="P12:P13"/>
    <mergeCell ref="Q12:R12"/>
    <mergeCell ref="Q13:R13"/>
    <mergeCell ref="P14:P16"/>
    <mergeCell ref="Q14:R14"/>
    <mergeCell ref="Q15:R15"/>
    <mergeCell ref="Q16:R16"/>
    <mergeCell ref="Q1:AC1"/>
    <mergeCell ref="Q4:R4"/>
    <mergeCell ref="P5:P11"/>
    <mergeCell ref="Q5:R5"/>
    <mergeCell ref="Q6:R6"/>
    <mergeCell ref="Q7:R7"/>
    <mergeCell ref="Q8:R8"/>
    <mergeCell ref="Q9:R9"/>
    <mergeCell ref="Q10:R10"/>
    <mergeCell ref="Q11:R11"/>
    <mergeCell ref="B4:C4"/>
    <mergeCell ref="B1:N1"/>
    <mergeCell ref="B5:C5"/>
    <mergeCell ref="B6:C6"/>
    <mergeCell ref="B8:C8"/>
    <mergeCell ref="B7:C7"/>
    <mergeCell ref="B49:C49"/>
    <mergeCell ref="B50:C50"/>
    <mergeCell ref="B19:B30"/>
    <mergeCell ref="B31:B39"/>
    <mergeCell ref="B40:B45"/>
    <mergeCell ref="B46:C46"/>
    <mergeCell ref="B47:C47"/>
    <mergeCell ref="B51:C51"/>
    <mergeCell ref="A5:A11"/>
    <mergeCell ref="A12:A13"/>
    <mergeCell ref="A14:A16"/>
    <mergeCell ref="A18:A45"/>
    <mergeCell ref="B48:C48"/>
    <mergeCell ref="B16:C16"/>
    <mergeCell ref="B15:C15"/>
    <mergeCell ref="B17:C17"/>
    <mergeCell ref="B18:C18"/>
    <mergeCell ref="B11:C11"/>
    <mergeCell ref="B10:C10"/>
    <mergeCell ref="B9:C9"/>
    <mergeCell ref="B12:C12"/>
    <mergeCell ref="B13:C13"/>
    <mergeCell ref="B14:C14"/>
  </mergeCells>
  <pageMargins left="0.7" right="0.7" top="0.75" bottom="0.75" header="0.3" footer="0.3"/>
  <pageSetup paperSize="9" scale="84" orientation="landscape" r:id="rId1"/>
  <colBreaks count="2" manualBreakCount="2">
    <brk id="15" max="1048575" man="1"/>
    <brk id="30" max="10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60"/>
  <sheetViews>
    <sheetView view="pageBreakPreview" zoomScale="60" zoomScaleNormal="100" workbookViewId="0">
      <selection activeCell="AE4" sqref="AE4:AR21"/>
    </sheetView>
  </sheetViews>
  <sheetFormatPr defaultColWidth="9.1796875" defaultRowHeight="14.5" x14ac:dyDescent="0.35"/>
  <cols>
    <col min="1" max="1" width="6.81640625" bestFit="1" customWidth="1"/>
    <col min="2" max="2" width="8.81640625" customWidth="1"/>
    <col min="3" max="3" width="47.81640625" customWidth="1"/>
    <col min="4" max="10" width="7.6328125" customWidth="1"/>
    <col min="11" max="14" width="8.6328125" customWidth="1"/>
    <col min="15" max="15" width="2.81640625" customWidth="1"/>
    <col min="16" max="16" width="6.81640625" bestFit="1" customWidth="1"/>
    <col min="17" max="17" width="8.81640625" customWidth="1"/>
    <col min="18" max="18" width="47.81640625" customWidth="1"/>
    <col min="19" max="25" width="7.08984375" customWidth="1"/>
    <col min="26" max="29" width="8.6328125" customWidth="1"/>
    <col min="30" max="30" width="2.81640625" customWidth="1"/>
    <col min="31" max="31" width="6.81640625" bestFit="1" customWidth="1"/>
    <col min="32" max="32" width="8.81640625" customWidth="1"/>
    <col min="33" max="33" width="47.81640625" customWidth="1"/>
    <col min="34" max="40" width="7" customWidth="1"/>
    <col min="41" max="44" width="8.6328125" customWidth="1"/>
  </cols>
  <sheetData>
    <row r="1" spans="1:44" ht="18.5" x14ac:dyDescent="0.45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Q1" s="58" t="s">
        <v>165</v>
      </c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F1" s="58" t="s">
        <v>266</v>
      </c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</row>
    <row r="2" spans="1:44" x14ac:dyDescent="0.35">
      <c r="D2" t="s">
        <v>297</v>
      </c>
      <c r="S2" t="s">
        <v>297</v>
      </c>
      <c r="AH2" t="s">
        <v>297</v>
      </c>
    </row>
    <row r="4" spans="1:44" s="47" customFormat="1" ht="13" x14ac:dyDescent="0.3">
      <c r="A4" s="48" t="s">
        <v>134</v>
      </c>
      <c r="B4" s="59" t="s">
        <v>85</v>
      </c>
      <c r="C4" s="59"/>
      <c r="D4" s="46">
        <v>2022</v>
      </c>
      <c r="E4" s="46">
        <v>2021</v>
      </c>
      <c r="F4" s="46">
        <v>2020</v>
      </c>
      <c r="G4" s="46">
        <v>2019</v>
      </c>
      <c r="H4" s="46">
        <v>2018</v>
      </c>
      <c r="I4" s="46">
        <v>2017</v>
      </c>
      <c r="J4" s="46">
        <v>2016</v>
      </c>
      <c r="K4" s="46" t="s">
        <v>39</v>
      </c>
      <c r="L4" s="46" t="s">
        <v>40</v>
      </c>
      <c r="M4" s="46" t="s">
        <v>41</v>
      </c>
      <c r="N4" s="46" t="s">
        <v>42</v>
      </c>
      <c r="P4" s="48" t="s">
        <v>134</v>
      </c>
      <c r="Q4" s="59" t="s">
        <v>85</v>
      </c>
      <c r="R4" s="77"/>
      <c r="S4" s="46">
        <v>2022</v>
      </c>
      <c r="T4" s="46">
        <v>2021</v>
      </c>
      <c r="U4" s="46">
        <v>2020</v>
      </c>
      <c r="V4" s="46">
        <v>2019</v>
      </c>
      <c r="W4" s="46">
        <v>2018</v>
      </c>
      <c r="X4" s="46">
        <v>2017</v>
      </c>
      <c r="Y4" s="46">
        <v>2016</v>
      </c>
      <c r="Z4" s="46" t="s">
        <v>39</v>
      </c>
      <c r="AA4" s="46" t="s">
        <v>40</v>
      </c>
      <c r="AB4" s="46" t="s">
        <v>41</v>
      </c>
      <c r="AC4" s="46" t="s">
        <v>42</v>
      </c>
      <c r="AE4" s="48" t="s">
        <v>134</v>
      </c>
      <c r="AF4" s="59" t="s">
        <v>85</v>
      </c>
      <c r="AG4" s="59"/>
      <c r="AH4" s="46">
        <v>2022</v>
      </c>
      <c r="AI4" s="46">
        <v>2021</v>
      </c>
      <c r="AJ4" s="46">
        <v>2020</v>
      </c>
      <c r="AK4" s="46">
        <v>2019</v>
      </c>
      <c r="AL4" s="46">
        <v>2018</v>
      </c>
      <c r="AM4" s="46">
        <v>2017</v>
      </c>
      <c r="AN4" s="46">
        <v>2016</v>
      </c>
      <c r="AO4" s="46" t="s">
        <v>39</v>
      </c>
      <c r="AP4" s="46" t="s">
        <v>40</v>
      </c>
      <c r="AQ4" s="46" t="s">
        <v>41</v>
      </c>
      <c r="AR4" s="46" t="s">
        <v>42</v>
      </c>
    </row>
    <row r="5" spans="1:44" ht="32.25" customHeight="1" x14ac:dyDescent="0.35">
      <c r="A5" s="7" t="s">
        <v>135</v>
      </c>
      <c r="B5" s="57" t="s">
        <v>86</v>
      </c>
      <c r="C5" s="56"/>
      <c r="D5" s="6">
        <v>137</v>
      </c>
      <c r="E5" s="6">
        <v>227</v>
      </c>
      <c r="F5" s="6">
        <v>222</v>
      </c>
      <c r="G5" s="6">
        <v>152</v>
      </c>
      <c r="H5" s="6">
        <v>200</v>
      </c>
      <c r="I5" s="6">
        <v>162</v>
      </c>
      <c r="J5" s="6">
        <v>193</v>
      </c>
      <c r="K5" s="9" t="s">
        <v>152</v>
      </c>
      <c r="L5" s="9" t="s">
        <v>152</v>
      </c>
      <c r="M5" s="9" t="s">
        <v>152</v>
      </c>
      <c r="N5" s="9" t="s">
        <v>152</v>
      </c>
      <c r="P5" s="7" t="s">
        <v>135</v>
      </c>
      <c r="Q5" s="57" t="s">
        <v>86</v>
      </c>
      <c r="R5" s="64"/>
      <c r="S5" s="2">
        <v>118</v>
      </c>
      <c r="T5" s="2">
        <v>348</v>
      </c>
      <c r="U5" s="2">
        <v>262</v>
      </c>
      <c r="V5" s="2">
        <v>164</v>
      </c>
      <c r="W5" s="2">
        <v>352</v>
      </c>
      <c r="X5" s="2">
        <v>358</v>
      </c>
      <c r="Y5" s="2">
        <v>312</v>
      </c>
      <c r="Z5" s="2"/>
      <c r="AA5" s="2"/>
      <c r="AB5" s="2"/>
      <c r="AC5" s="2"/>
      <c r="AE5" s="7" t="s">
        <v>135</v>
      </c>
      <c r="AF5" s="57" t="s">
        <v>86</v>
      </c>
      <c r="AG5" s="56"/>
      <c r="AH5" s="2">
        <v>35</v>
      </c>
      <c r="AI5" s="2">
        <v>60</v>
      </c>
      <c r="AJ5" s="2">
        <v>45</v>
      </c>
      <c r="AK5" s="2">
        <v>68</v>
      </c>
      <c r="AL5" s="2">
        <v>47</v>
      </c>
      <c r="AM5" s="2">
        <v>58</v>
      </c>
      <c r="AN5" s="2">
        <v>72</v>
      </c>
      <c r="AO5" s="2"/>
      <c r="AP5" s="2"/>
      <c r="AQ5" s="2"/>
      <c r="AR5" s="2"/>
    </row>
    <row r="6" spans="1:44" ht="54" customHeight="1" x14ac:dyDescent="0.35">
      <c r="A6" s="7" t="s">
        <v>136</v>
      </c>
      <c r="B6" s="57" t="s">
        <v>87</v>
      </c>
      <c r="C6" s="56"/>
      <c r="D6" s="6">
        <v>49</v>
      </c>
      <c r="E6" s="6">
        <v>51</v>
      </c>
      <c r="F6" s="6">
        <v>32</v>
      </c>
      <c r="G6" s="6">
        <v>25</v>
      </c>
      <c r="H6" s="6">
        <v>32</v>
      </c>
      <c r="I6" s="6">
        <v>24</v>
      </c>
      <c r="J6" s="6">
        <v>27</v>
      </c>
      <c r="K6" s="9" t="s">
        <v>152</v>
      </c>
      <c r="L6" s="9" t="s">
        <v>152</v>
      </c>
      <c r="M6" s="9" t="s">
        <v>152</v>
      </c>
      <c r="N6" s="9" t="s">
        <v>152</v>
      </c>
      <c r="P6" s="7" t="s">
        <v>136</v>
      </c>
      <c r="Q6" s="57" t="s">
        <v>87</v>
      </c>
      <c r="R6" s="64"/>
      <c r="S6" s="2">
        <v>21</v>
      </c>
      <c r="T6" s="2">
        <v>24</v>
      </c>
      <c r="U6" s="2">
        <v>21</v>
      </c>
      <c r="V6" s="2">
        <v>15</v>
      </c>
      <c r="W6" s="2">
        <v>15</v>
      </c>
      <c r="X6" s="2">
        <v>17</v>
      </c>
      <c r="Y6" s="2">
        <v>6</v>
      </c>
      <c r="Z6" s="2"/>
      <c r="AA6" s="2"/>
      <c r="AB6" s="2"/>
      <c r="AC6" s="2"/>
      <c r="AE6" s="7" t="s">
        <v>136</v>
      </c>
      <c r="AF6" s="57" t="s">
        <v>267</v>
      </c>
      <c r="AG6" s="56"/>
      <c r="AH6" s="2">
        <v>4</v>
      </c>
      <c r="AI6" s="2">
        <v>9</v>
      </c>
      <c r="AJ6" s="2">
        <v>5</v>
      </c>
      <c r="AK6" s="2">
        <v>1</v>
      </c>
      <c r="AL6" s="2">
        <v>3</v>
      </c>
      <c r="AM6" s="2">
        <v>4</v>
      </c>
      <c r="AN6" s="2">
        <v>1</v>
      </c>
      <c r="AO6" s="2"/>
      <c r="AP6" s="2"/>
      <c r="AQ6" s="2"/>
      <c r="AR6" s="2"/>
    </row>
    <row r="7" spans="1:44" ht="82" customHeight="1" x14ac:dyDescent="0.35">
      <c r="A7" s="7" t="s">
        <v>137</v>
      </c>
      <c r="B7" s="57" t="s">
        <v>88</v>
      </c>
      <c r="C7" s="56"/>
      <c r="D7" s="6">
        <v>8</v>
      </c>
      <c r="E7" s="6">
        <v>14</v>
      </c>
      <c r="F7" s="6">
        <v>11</v>
      </c>
      <c r="G7" s="6">
        <v>9</v>
      </c>
      <c r="H7" s="6">
        <v>8</v>
      </c>
      <c r="I7" s="6">
        <v>5</v>
      </c>
      <c r="J7" s="6">
        <v>5</v>
      </c>
      <c r="K7" s="9" t="s">
        <v>152</v>
      </c>
      <c r="L7" s="9" t="s">
        <v>152</v>
      </c>
      <c r="M7" s="9" t="s">
        <v>152</v>
      </c>
      <c r="N7" s="9" t="s">
        <v>152</v>
      </c>
      <c r="P7" s="7" t="s">
        <v>137</v>
      </c>
      <c r="Q7" s="57" t="s">
        <v>88</v>
      </c>
      <c r="R7" s="64"/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/>
      <c r="AA7" s="2"/>
      <c r="AB7" s="2"/>
      <c r="AC7" s="2"/>
      <c r="AE7" s="7" t="s">
        <v>137</v>
      </c>
      <c r="AF7" s="57" t="s">
        <v>268</v>
      </c>
      <c r="AG7" s="56"/>
      <c r="AH7" s="2">
        <v>0</v>
      </c>
      <c r="AI7" s="2">
        <v>0</v>
      </c>
      <c r="AJ7" s="2">
        <v>0</v>
      </c>
      <c r="AK7" s="2">
        <v>1</v>
      </c>
      <c r="AL7" s="2">
        <v>0</v>
      </c>
      <c r="AM7" s="2">
        <v>0</v>
      </c>
      <c r="AN7" s="2">
        <v>0</v>
      </c>
      <c r="AO7" s="2"/>
      <c r="AP7" s="2"/>
      <c r="AQ7" s="2"/>
      <c r="AR7" s="2"/>
    </row>
    <row r="8" spans="1:44" x14ac:dyDescent="0.35">
      <c r="A8" s="7" t="s">
        <v>138</v>
      </c>
      <c r="B8" s="56" t="s">
        <v>89</v>
      </c>
      <c r="C8" s="56"/>
      <c r="D8" s="6">
        <v>112</v>
      </c>
      <c r="E8" s="6">
        <v>549</v>
      </c>
      <c r="F8" s="6">
        <v>687</v>
      </c>
      <c r="G8" s="6">
        <v>459</v>
      </c>
      <c r="H8" s="6">
        <v>439</v>
      </c>
      <c r="I8" s="6">
        <v>249</v>
      </c>
      <c r="J8" s="6">
        <v>211</v>
      </c>
      <c r="K8" s="9" t="s">
        <v>152</v>
      </c>
      <c r="L8" s="9" t="s">
        <v>152</v>
      </c>
      <c r="M8" s="9" t="s">
        <v>152</v>
      </c>
      <c r="N8" s="9" t="s">
        <v>152</v>
      </c>
      <c r="P8" s="7" t="s">
        <v>138</v>
      </c>
      <c r="Q8" s="56" t="s">
        <v>89</v>
      </c>
      <c r="R8" s="64"/>
      <c r="S8" s="2">
        <v>120</v>
      </c>
      <c r="T8" s="2">
        <v>560</v>
      </c>
      <c r="U8" s="2">
        <v>571</v>
      </c>
      <c r="V8" s="2">
        <v>615</v>
      </c>
      <c r="W8" s="2">
        <v>617</v>
      </c>
      <c r="X8" s="2">
        <v>497</v>
      </c>
      <c r="Y8" s="2">
        <v>516</v>
      </c>
      <c r="Z8" s="2"/>
      <c r="AA8" s="2"/>
      <c r="AB8" s="2"/>
      <c r="AC8" s="2"/>
      <c r="AE8" s="7" t="s">
        <v>138</v>
      </c>
      <c r="AF8" s="56" t="s">
        <v>89</v>
      </c>
      <c r="AG8" s="56"/>
      <c r="AH8" s="2">
        <v>14</v>
      </c>
      <c r="AI8" s="2">
        <v>58</v>
      </c>
      <c r="AJ8" s="2">
        <v>40</v>
      </c>
      <c r="AK8" s="2">
        <v>56</v>
      </c>
      <c r="AL8" s="2">
        <v>64</v>
      </c>
      <c r="AM8" s="2">
        <v>55</v>
      </c>
      <c r="AN8" s="2">
        <v>35</v>
      </c>
      <c r="AO8" s="2"/>
      <c r="AP8" s="2"/>
      <c r="AQ8" s="2"/>
      <c r="AR8" s="2"/>
    </row>
    <row r="9" spans="1:44" ht="30" customHeight="1" x14ac:dyDescent="0.35">
      <c r="A9" s="7" t="s">
        <v>139</v>
      </c>
      <c r="B9" s="57" t="s">
        <v>90</v>
      </c>
      <c r="C9" s="56"/>
      <c r="D9" s="6">
        <v>78</v>
      </c>
      <c r="E9" s="6">
        <v>335</v>
      </c>
      <c r="F9" s="6">
        <v>438</v>
      </c>
      <c r="G9" s="6">
        <v>285</v>
      </c>
      <c r="H9" s="6">
        <v>255</v>
      </c>
      <c r="I9" s="6">
        <v>140</v>
      </c>
      <c r="J9" s="6">
        <v>119</v>
      </c>
      <c r="K9" s="9" t="s">
        <v>152</v>
      </c>
      <c r="L9" s="9" t="s">
        <v>152</v>
      </c>
      <c r="M9" s="9" t="s">
        <v>152</v>
      </c>
      <c r="N9" s="9" t="s">
        <v>152</v>
      </c>
      <c r="P9" s="7" t="s">
        <v>139</v>
      </c>
      <c r="Q9" s="57" t="s">
        <v>90</v>
      </c>
      <c r="R9" s="64"/>
      <c r="S9" s="2">
        <v>64</v>
      </c>
      <c r="T9" s="2">
        <v>204</v>
      </c>
      <c r="U9" s="2">
        <v>226</v>
      </c>
      <c r="V9" s="2">
        <v>170</v>
      </c>
      <c r="W9" s="2">
        <v>157</v>
      </c>
      <c r="X9" s="2">
        <v>102</v>
      </c>
      <c r="Y9" s="2">
        <v>182</v>
      </c>
      <c r="Z9" s="2"/>
      <c r="AA9" s="2"/>
      <c r="AB9" s="2"/>
      <c r="AC9" s="2"/>
      <c r="AE9" s="7" t="s">
        <v>139</v>
      </c>
      <c r="AF9" s="57" t="s">
        <v>90</v>
      </c>
      <c r="AG9" s="56"/>
      <c r="AH9" s="2">
        <v>0</v>
      </c>
      <c r="AI9" s="2">
        <v>6</v>
      </c>
      <c r="AJ9" s="2">
        <v>6</v>
      </c>
      <c r="AK9" s="2">
        <v>9</v>
      </c>
      <c r="AL9" s="2">
        <v>4</v>
      </c>
      <c r="AM9" s="2">
        <v>8</v>
      </c>
      <c r="AN9" s="2">
        <v>3</v>
      </c>
      <c r="AO9" s="2"/>
      <c r="AP9" s="2"/>
      <c r="AQ9" s="2"/>
      <c r="AR9" s="2"/>
    </row>
    <row r="10" spans="1:44" x14ac:dyDescent="0.35">
      <c r="A10" s="7" t="s">
        <v>140</v>
      </c>
      <c r="B10" s="56" t="s">
        <v>91</v>
      </c>
      <c r="C10" s="56"/>
      <c r="D10" s="6">
        <v>49</v>
      </c>
      <c r="E10" s="6">
        <v>51</v>
      </c>
      <c r="F10" s="6">
        <v>32</v>
      </c>
      <c r="G10" s="6">
        <v>25</v>
      </c>
      <c r="H10" s="6">
        <v>32</v>
      </c>
      <c r="I10" s="6">
        <v>24</v>
      </c>
      <c r="J10" s="6">
        <v>27</v>
      </c>
      <c r="K10" s="9" t="s">
        <v>152</v>
      </c>
      <c r="L10" s="9" t="s">
        <v>152</v>
      </c>
      <c r="M10" s="9" t="s">
        <v>152</v>
      </c>
      <c r="N10" s="9" t="s">
        <v>152</v>
      </c>
      <c r="P10" s="7" t="s">
        <v>140</v>
      </c>
      <c r="Q10" s="56" t="s">
        <v>91</v>
      </c>
      <c r="R10" s="64"/>
      <c r="S10" s="2">
        <v>21</v>
      </c>
      <c r="T10" s="2">
        <v>24</v>
      </c>
      <c r="U10" s="2">
        <v>21</v>
      </c>
      <c r="V10" s="2">
        <v>15</v>
      </c>
      <c r="W10" s="2">
        <v>15</v>
      </c>
      <c r="X10" s="2">
        <v>17</v>
      </c>
      <c r="Y10" s="2">
        <v>6</v>
      </c>
      <c r="Z10" s="2"/>
      <c r="AA10" s="2"/>
      <c r="AB10" s="2"/>
      <c r="AC10" s="2"/>
      <c r="AE10" s="7" t="s">
        <v>140</v>
      </c>
      <c r="AF10" s="56" t="s">
        <v>91</v>
      </c>
      <c r="AG10" s="56"/>
      <c r="AH10" s="2">
        <v>4</v>
      </c>
      <c r="AI10" s="2">
        <v>9</v>
      </c>
      <c r="AJ10" s="2">
        <v>5</v>
      </c>
      <c r="AK10" s="2">
        <v>1</v>
      </c>
      <c r="AL10" s="2">
        <v>3</v>
      </c>
      <c r="AM10" s="2">
        <v>4</v>
      </c>
      <c r="AN10" s="2">
        <v>1</v>
      </c>
      <c r="AO10" s="2"/>
      <c r="AP10" s="2"/>
      <c r="AQ10" s="2"/>
      <c r="AR10" s="2"/>
    </row>
    <row r="11" spans="1:44" x14ac:dyDescent="0.35">
      <c r="A11" s="7" t="s">
        <v>141</v>
      </c>
      <c r="B11" s="56" t="s">
        <v>92</v>
      </c>
      <c r="C11" s="56"/>
      <c r="D11" s="51" t="s">
        <v>159</v>
      </c>
      <c r="E11" s="51" t="s">
        <v>152</v>
      </c>
      <c r="F11" s="51" t="s">
        <v>152</v>
      </c>
      <c r="G11" s="51" t="s">
        <v>152</v>
      </c>
      <c r="H11" s="51" t="s">
        <v>152</v>
      </c>
      <c r="I11" s="51" t="s">
        <v>152</v>
      </c>
      <c r="J11" s="51" t="s">
        <v>152</v>
      </c>
      <c r="K11" s="9" t="s">
        <v>152</v>
      </c>
      <c r="L11" s="9" t="s">
        <v>152</v>
      </c>
      <c r="M11" s="9" t="s">
        <v>152</v>
      </c>
      <c r="N11" s="9" t="s">
        <v>152</v>
      </c>
      <c r="P11" s="7"/>
      <c r="Q11" s="57" t="s">
        <v>253</v>
      </c>
      <c r="R11" s="64"/>
      <c r="S11" s="2">
        <v>2</v>
      </c>
      <c r="T11" s="2">
        <v>11</v>
      </c>
      <c r="U11" s="2">
        <v>4</v>
      </c>
      <c r="V11" s="2">
        <v>4</v>
      </c>
      <c r="W11" s="2">
        <v>13</v>
      </c>
      <c r="X11" s="2">
        <v>12</v>
      </c>
      <c r="Y11" s="2">
        <v>14</v>
      </c>
      <c r="Z11" s="2"/>
      <c r="AA11" s="2"/>
      <c r="AB11" s="2"/>
      <c r="AC11" s="2"/>
      <c r="AE11" s="7"/>
      <c r="AF11" s="57" t="s">
        <v>269</v>
      </c>
      <c r="AG11" s="57"/>
      <c r="AH11" s="2">
        <v>0</v>
      </c>
      <c r="AI11" s="2">
        <v>2</v>
      </c>
      <c r="AJ11" s="2">
        <v>1</v>
      </c>
      <c r="AK11" s="2">
        <v>0</v>
      </c>
      <c r="AL11" s="2">
        <v>0</v>
      </c>
      <c r="AM11" s="2">
        <v>1</v>
      </c>
      <c r="AN11" s="2">
        <v>3</v>
      </c>
      <c r="AO11" s="2"/>
      <c r="AP11" s="2"/>
      <c r="AQ11" s="2"/>
      <c r="AR11" s="2"/>
    </row>
    <row r="12" spans="1:44" ht="28.5" customHeight="1" x14ac:dyDescent="0.35">
      <c r="A12" s="7" t="s">
        <v>142</v>
      </c>
      <c r="B12" s="57" t="s">
        <v>93</v>
      </c>
      <c r="C12" s="56"/>
      <c r="D12" s="2">
        <f t="shared" ref="D12:I12" si="0">SUM(D13:D15)</f>
        <v>94355</v>
      </c>
      <c r="E12" s="2">
        <f t="shared" si="0"/>
        <v>36339</v>
      </c>
      <c r="F12" s="2">
        <f t="shared" si="0"/>
        <v>73284</v>
      </c>
      <c r="G12" s="2">
        <f>SUM(G13:G15)</f>
        <v>216692</v>
      </c>
      <c r="H12" s="2">
        <f t="shared" si="0"/>
        <v>264208</v>
      </c>
      <c r="I12" s="2">
        <f t="shared" si="0"/>
        <v>323955</v>
      </c>
      <c r="J12" s="2">
        <f>SUM(J13:J15)</f>
        <v>308460</v>
      </c>
      <c r="K12" s="13" t="s">
        <v>152</v>
      </c>
      <c r="L12" s="13" t="s">
        <v>152</v>
      </c>
      <c r="M12" s="13" t="s">
        <v>152</v>
      </c>
      <c r="N12" s="13" t="s">
        <v>152</v>
      </c>
      <c r="P12" s="52" t="s">
        <v>141</v>
      </c>
      <c r="Q12" s="56" t="s">
        <v>92</v>
      </c>
      <c r="R12" s="64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E12" s="7" t="s">
        <v>141</v>
      </c>
      <c r="AF12" s="56" t="s">
        <v>92</v>
      </c>
      <c r="AG12" s="56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4" customHeight="1" x14ac:dyDescent="0.35">
      <c r="A13" s="7"/>
      <c r="B13" s="76" t="s">
        <v>164</v>
      </c>
      <c r="C13" s="76"/>
      <c r="D13" s="6">
        <v>8770</v>
      </c>
      <c r="E13" s="6">
        <v>3040</v>
      </c>
      <c r="F13" s="6">
        <v>18075</v>
      </c>
      <c r="G13" s="6">
        <v>144613</v>
      </c>
      <c r="H13" s="6">
        <v>131880</v>
      </c>
      <c r="I13" s="6">
        <v>182822</v>
      </c>
      <c r="J13" s="6">
        <v>205135</v>
      </c>
      <c r="K13" s="13" t="s">
        <v>152</v>
      </c>
      <c r="L13" s="13" t="s">
        <v>152</v>
      </c>
      <c r="M13" s="13" t="s">
        <v>152</v>
      </c>
      <c r="N13" s="13" t="s">
        <v>152</v>
      </c>
      <c r="P13" s="53"/>
      <c r="Q13" s="53" t="s">
        <v>11</v>
      </c>
      <c r="R13" s="4" t="s">
        <v>166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E13" s="7" t="s">
        <v>142</v>
      </c>
      <c r="AF13" s="57" t="s">
        <v>93</v>
      </c>
      <c r="AG13" s="56"/>
      <c r="AH13" s="2">
        <v>4462</v>
      </c>
      <c r="AI13" s="2">
        <v>2238</v>
      </c>
      <c r="AJ13" s="2">
        <v>2015</v>
      </c>
      <c r="AK13" s="2">
        <v>2033</v>
      </c>
      <c r="AL13" s="2">
        <v>0</v>
      </c>
      <c r="AM13" s="2">
        <v>3812</v>
      </c>
      <c r="AN13" s="2">
        <v>2251</v>
      </c>
      <c r="AO13" s="2"/>
      <c r="AP13" s="2"/>
      <c r="AQ13" s="2"/>
      <c r="AR13" s="2"/>
    </row>
    <row r="14" spans="1:44" ht="14.5" customHeight="1" x14ac:dyDescent="0.35">
      <c r="A14" s="7"/>
      <c r="B14" s="76" t="s">
        <v>163</v>
      </c>
      <c r="C14" s="76"/>
      <c r="D14" s="6">
        <v>28750</v>
      </c>
      <c r="E14" s="6">
        <v>23525</v>
      </c>
      <c r="F14" s="6">
        <v>9269</v>
      </c>
      <c r="G14" s="6">
        <v>39250</v>
      </c>
      <c r="H14" s="6">
        <v>90190</v>
      </c>
      <c r="I14" s="6">
        <v>90190</v>
      </c>
      <c r="J14" s="6">
        <v>72804</v>
      </c>
      <c r="K14" s="13" t="s">
        <v>152</v>
      </c>
      <c r="L14" s="13" t="s">
        <v>152</v>
      </c>
      <c r="M14" s="13" t="s">
        <v>152</v>
      </c>
      <c r="N14" s="13" t="s">
        <v>152</v>
      </c>
      <c r="P14" s="53"/>
      <c r="Q14" s="53"/>
      <c r="R14" s="6" t="s">
        <v>3</v>
      </c>
      <c r="S14" s="2">
        <v>3.56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E14" s="52" t="s">
        <v>143</v>
      </c>
      <c r="AF14" s="56" t="s">
        <v>94</v>
      </c>
      <c r="AG14" s="56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5.5" customHeight="1" x14ac:dyDescent="0.35">
      <c r="A15" s="7"/>
      <c r="B15" s="76" t="s">
        <v>162</v>
      </c>
      <c r="C15" s="76"/>
      <c r="D15" s="2">
        <v>56835</v>
      </c>
      <c r="E15" s="2">
        <v>9774</v>
      </c>
      <c r="F15" s="6">
        <v>45940</v>
      </c>
      <c r="G15" s="2">
        <v>32829</v>
      </c>
      <c r="H15" s="2">
        <v>42138</v>
      </c>
      <c r="I15" s="2">
        <v>50943</v>
      </c>
      <c r="J15" s="2">
        <v>30521</v>
      </c>
      <c r="K15" s="13" t="s">
        <v>152</v>
      </c>
      <c r="L15" s="13" t="s">
        <v>152</v>
      </c>
      <c r="M15" s="13" t="s">
        <v>152</v>
      </c>
      <c r="N15" s="13" t="s">
        <v>152</v>
      </c>
      <c r="P15" s="53"/>
      <c r="Q15" s="53"/>
      <c r="R15" s="6" t="s">
        <v>5</v>
      </c>
      <c r="S15" s="2">
        <v>3.56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E15" s="52"/>
      <c r="AF15" s="61" t="s">
        <v>270</v>
      </c>
      <c r="AG15" s="61"/>
      <c r="AH15" s="2">
        <v>1.33</v>
      </c>
      <c r="AI15" s="2">
        <v>1.33</v>
      </c>
      <c r="AJ15" s="2">
        <v>1</v>
      </c>
      <c r="AK15" s="2">
        <v>1.6</v>
      </c>
      <c r="AL15" s="2">
        <v>1.33</v>
      </c>
      <c r="AM15" s="2">
        <v>3</v>
      </c>
      <c r="AN15" s="2">
        <v>2</v>
      </c>
      <c r="AO15" s="2">
        <v>1</v>
      </c>
      <c r="AP15" s="2">
        <v>1</v>
      </c>
      <c r="AQ15" s="2">
        <v>1.4</v>
      </c>
      <c r="AR15" s="2">
        <v>2</v>
      </c>
    </row>
    <row r="16" spans="1:44" x14ac:dyDescent="0.35">
      <c r="A16" s="52" t="s">
        <v>143</v>
      </c>
      <c r="B16" s="56" t="s">
        <v>94</v>
      </c>
      <c r="C16" s="5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P16" s="53"/>
      <c r="Q16" s="53"/>
      <c r="R16" s="4" t="s">
        <v>167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E16" s="52"/>
      <c r="AF16" s="61" t="s">
        <v>46</v>
      </c>
      <c r="AG16" s="61"/>
      <c r="AH16" s="2">
        <v>2</v>
      </c>
      <c r="AI16" s="2">
        <v>2</v>
      </c>
      <c r="AJ16" s="2">
        <v>1</v>
      </c>
      <c r="AK16" s="2">
        <v>3</v>
      </c>
      <c r="AL16" s="2">
        <v>2</v>
      </c>
      <c r="AM16" s="2">
        <v>5</v>
      </c>
      <c r="AN16" s="2">
        <v>2</v>
      </c>
      <c r="AO16" s="2">
        <v>1</v>
      </c>
      <c r="AP16" s="2">
        <v>1</v>
      </c>
      <c r="AQ16" s="2">
        <v>2</v>
      </c>
      <c r="AR16" s="2">
        <v>3</v>
      </c>
    </row>
    <row r="17" spans="1:44" x14ac:dyDescent="0.35">
      <c r="A17" s="52"/>
      <c r="B17" s="75" t="s">
        <v>149</v>
      </c>
      <c r="C17" s="55"/>
      <c r="D17" s="2">
        <v>1.5</v>
      </c>
      <c r="E17" s="2">
        <v>1.34</v>
      </c>
      <c r="F17" s="2">
        <v>1.2</v>
      </c>
      <c r="G17" s="2">
        <v>1</v>
      </c>
      <c r="H17" s="2">
        <v>1.25</v>
      </c>
      <c r="I17" s="2">
        <v>2.2999999999999998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P17" s="53"/>
      <c r="Q17" s="53"/>
      <c r="R17" s="6" t="s">
        <v>3</v>
      </c>
      <c r="S17" s="2">
        <v>3.56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E17" s="7" t="s">
        <v>144</v>
      </c>
      <c r="AF17" s="56" t="s">
        <v>95</v>
      </c>
      <c r="AG17" s="56"/>
      <c r="AH17" s="2">
        <v>8</v>
      </c>
      <c r="AI17" s="2">
        <v>8</v>
      </c>
      <c r="AJ17" s="2"/>
      <c r="AK17" s="2"/>
      <c r="AL17" s="2"/>
      <c r="AM17" s="2"/>
      <c r="AN17" s="2"/>
      <c r="AO17" s="2"/>
      <c r="AP17" s="2"/>
      <c r="AQ17" s="2"/>
      <c r="AR17" s="2"/>
    </row>
    <row r="18" spans="1:44" x14ac:dyDescent="0.35">
      <c r="A18" s="52"/>
      <c r="B18" s="55" t="s">
        <v>46</v>
      </c>
      <c r="C18" s="55"/>
      <c r="D18" s="2">
        <v>2</v>
      </c>
      <c r="E18" s="2">
        <v>2</v>
      </c>
      <c r="F18" s="2">
        <v>2</v>
      </c>
      <c r="G18" s="2">
        <v>1</v>
      </c>
      <c r="H18" s="2">
        <v>2</v>
      </c>
      <c r="I18" s="2">
        <v>4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P18" s="53"/>
      <c r="Q18" s="53"/>
      <c r="R18" s="6" t="s">
        <v>5</v>
      </c>
      <c r="S18" s="2">
        <v>3.56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E18" s="7" t="s">
        <v>145</v>
      </c>
      <c r="AF18" s="56" t="s">
        <v>96</v>
      </c>
      <c r="AG18" s="56"/>
      <c r="AH18" s="2">
        <v>4</v>
      </c>
      <c r="AI18" s="2">
        <v>4</v>
      </c>
      <c r="AJ18" s="2" t="s">
        <v>271</v>
      </c>
      <c r="AK18" s="2" t="s">
        <v>271</v>
      </c>
      <c r="AL18" s="2" t="s">
        <v>271</v>
      </c>
      <c r="AM18" s="2" t="s">
        <v>271</v>
      </c>
      <c r="AN18" s="2" t="s">
        <v>271</v>
      </c>
      <c r="AO18" s="2" t="s">
        <v>271</v>
      </c>
      <c r="AP18" s="2" t="s">
        <v>271</v>
      </c>
      <c r="AQ18" s="2" t="s">
        <v>271</v>
      </c>
      <c r="AR18" s="2"/>
    </row>
    <row r="19" spans="1:44" ht="14.5" customHeight="1" x14ac:dyDescent="0.35">
      <c r="A19" s="7" t="s">
        <v>144</v>
      </c>
      <c r="B19" s="56" t="s">
        <v>95</v>
      </c>
      <c r="C19" s="56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P19" s="53"/>
      <c r="Q19" s="53"/>
      <c r="R19" s="4" t="s">
        <v>168</v>
      </c>
      <c r="S19" s="2">
        <v>3.27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E19" s="7" t="s">
        <v>146</v>
      </c>
      <c r="AF19" s="57" t="s">
        <v>97</v>
      </c>
      <c r="AG19" s="56"/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</row>
    <row r="20" spans="1:44" x14ac:dyDescent="0.35">
      <c r="A20" s="7" t="s">
        <v>145</v>
      </c>
      <c r="B20" s="56" t="s">
        <v>96</v>
      </c>
      <c r="C20" s="56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P20" s="53"/>
      <c r="Q20" s="53"/>
      <c r="R20" s="4" t="s">
        <v>169</v>
      </c>
      <c r="S20" s="2">
        <v>3.27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E20" s="7" t="s">
        <v>147</v>
      </c>
      <c r="AF20" s="56" t="s">
        <v>98</v>
      </c>
      <c r="AG20" s="56"/>
      <c r="AH20" s="2">
        <v>1</v>
      </c>
      <c r="AI20" s="2">
        <v>1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</row>
    <row r="21" spans="1:44" ht="59.5" customHeight="1" x14ac:dyDescent="0.35">
      <c r="A21" s="7" t="s">
        <v>146</v>
      </c>
      <c r="B21" s="73" t="s">
        <v>97</v>
      </c>
      <c r="C21" s="74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P21" s="53"/>
      <c r="Q21" s="53"/>
      <c r="R21" s="4" t="s">
        <v>170</v>
      </c>
      <c r="S21" s="2">
        <v>3.7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E21" s="7" t="s">
        <v>148</v>
      </c>
      <c r="AF21" s="57" t="s">
        <v>99</v>
      </c>
      <c r="AG21" s="56"/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</row>
    <row r="22" spans="1:44" x14ac:dyDescent="0.35">
      <c r="A22" s="7" t="s">
        <v>147</v>
      </c>
      <c r="B22" s="56" t="s">
        <v>98</v>
      </c>
      <c r="C22" s="56"/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P22" s="53"/>
      <c r="Q22" s="53"/>
      <c r="R22" s="4" t="s">
        <v>171</v>
      </c>
      <c r="S22" s="2">
        <v>4.8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F22" s="12"/>
      <c r="AG22" s="12"/>
    </row>
    <row r="23" spans="1:44" ht="57.5" customHeight="1" x14ac:dyDescent="0.35">
      <c r="A23" s="7" t="s">
        <v>148</v>
      </c>
      <c r="B23" s="57" t="s">
        <v>99</v>
      </c>
      <c r="C23" s="56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P23" s="53"/>
      <c r="Q23" s="53"/>
      <c r="R23" s="4" t="s">
        <v>172</v>
      </c>
      <c r="S23" s="2">
        <v>3.93</v>
      </c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44" x14ac:dyDescent="0.35">
      <c r="B24" s="12"/>
      <c r="C24" s="12"/>
      <c r="P24" s="53"/>
      <c r="Q24" s="53"/>
      <c r="R24" s="4" t="s">
        <v>173</v>
      </c>
      <c r="S24" s="2">
        <v>3.8</v>
      </c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44" x14ac:dyDescent="0.35">
      <c r="P25" s="53"/>
      <c r="Q25" s="53"/>
      <c r="R25" s="4" t="s">
        <v>174</v>
      </c>
      <c r="S25" s="2">
        <v>2.67</v>
      </c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44" x14ac:dyDescent="0.35">
      <c r="P26" s="53"/>
      <c r="Q26" s="53"/>
      <c r="R26" s="4" t="s">
        <v>175</v>
      </c>
      <c r="S26" s="2">
        <v>4.07</v>
      </c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44" x14ac:dyDescent="0.35">
      <c r="P27" s="53"/>
      <c r="Q27" s="53"/>
      <c r="R27" s="4" t="s">
        <v>176</v>
      </c>
      <c r="S27" s="2">
        <v>4.07</v>
      </c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44" x14ac:dyDescent="0.35">
      <c r="P28" s="53"/>
      <c r="Q28" s="53"/>
      <c r="R28" s="4" t="s">
        <v>177</v>
      </c>
      <c r="S28" s="2">
        <v>2.8</v>
      </c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44" x14ac:dyDescent="0.35">
      <c r="P29" s="53"/>
      <c r="Q29" s="53"/>
      <c r="R29" s="4" t="s">
        <v>178</v>
      </c>
      <c r="S29" s="2">
        <v>2.7</v>
      </c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44" x14ac:dyDescent="0.35">
      <c r="P30" s="53"/>
      <c r="Q30" s="53"/>
      <c r="R30" s="4" t="s">
        <v>236</v>
      </c>
      <c r="S30" s="2">
        <v>4.1399999999999997</v>
      </c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44" x14ac:dyDescent="0.35">
      <c r="P31" s="53"/>
      <c r="Q31" s="53" t="s">
        <v>12</v>
      </c>
      <c r="R31" s="4" t="s">
        <v>179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44" x14ac:dyDescent="0.35">
      <c r="P32" s="53"/>
      <c r="Q32" s="53"/>
      <c r="R32" s="6" t="s">
        <v>3</v>
      </c>
      <c r="S32" s="2">
        <v>3.56</v>
      </c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6:29" x14ac:dyDescent="0.35">
      <c r="P33" s="53"/>
      <c r="Q33" s="53"/>
      <c r="R33" s="6" t="s">
        <v>5</v>
      </c>
      <c r="S33" s="2">
        <v>3.56</v>
      </c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6:29" x14ac:dyDescent="0.35">
      <c r="P34" s="53"/>
      <c r="Q34" s="53"/>
      <c r="R34" s="4" t="s">
        <v>168</v>
      </c>
      <c r="S34" s="2">
        <v>3.27</v>
      </c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6:29" x14ac:dyDescent="0.35">
      <c r="P35" s="53"/>
      <c r="Q35" s="53"/>
      <c r="R35" s="4" t="s">
        <v>169</v>
      </c>
      <c r="S35" s="2">
        <v>3.27</v>
      </c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6:29" x14ac:dyDescent="0.35">
      <c r="P36" s="53"/>
      <c r="Q36" s="53"/>
      <c r="R36" s="4" t="s">
        <v>170</v>
      </c>
      <c r="S36" s="2">
        <v>3.7</v>
      </c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6:29" x14ac:dyDescent="0.35">
      <c r="P37" s="53"/>
      <c r="Q37" s="53"/>
      <c r="R37" s="4" t="s">
        <v>171</v>
      </c>
      <c r="S37" s="2">
        <v>4.8</v>
      </c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6:29" x14ac:dyDescent="0.35">
      <c r="P38" s="53"/>
      <c r="Q38" s="53"/>
      <c r="R38" s="4" t="s">
        <v>172</v>
      </c>
      <c r="S38" s="2">
        <v>3.93</v>
      </c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6:29" x14ac:dyDescent="0.35">
      <c r="P39" s="53"/>
      <c r="Q39" s="53"/>
      <c r="R39" s="4" t="s">
        <v>173</v>
      </c>
      <c r="S39" s="2">
        <v>3.8</v>
      </c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6:29" x14ac:dyDescent="0.35">
      <c r="P40" s="53"/>
      <c r="Q40" s="53"/>
      <c r="R40" s="4" t="s">
        <v>174</v>
      </c>
      <c r="S40" s="2">
        <v>2.67</v>
      </c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6:29" x14ac:dyDescent="0.35">
      <c r="P41" s="53"/>
      <c r="Q41" s="53"/>
      <c r="R41" s="4" t="s">
        <v>175</v>
      </c>
      <c r="S41" s="2">
        <v>4.07</v>
      </c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6:29" x14ac:dyDescent="0.35">
      <c r="P42" s="53"/>
      <c r="Q42" s="53"/>
      <c r="R42" s="4" t="s">
        <v>176</v>
      </c>
      <c r="S42" s="2">
        <v>4.07</v>
      </c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6:29" x14ac:dyDescent="0.35">
      <c r="P43" s="53"/>
      <c r="Q43" s="53"/>
      <c r="R43" s="4" t="s">
        <v>177</v>
      </c>
      <c r="S43" s="2">
        <v>2.8</v>
      </c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6:29" x14ac:dyDescent="0.35">
      <c r="P44" s="53"/>
      <c r="Q44" s="53"/>
      <c r="R44" s="4" t="s">
        <v>236</v>
      </c>
      <c r="S44" s="2">
        <v>4</v>
      </c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6:29" x14ac:dyDescent="0.35">
      <c r="P45" s="53"/>
      <c r="Q45" s="53" t="s">
        <v>15</v>
      </c>
      <c r="R45" s="4" t="s">
        <v>180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6:29" x14ac:dyDescent="0.35">
      <c r="P46" s="53"/>
      <c r="Q46" s="53"/>
      <c r="R46" s="6" t="s">
        <v>3</v>
      </c>
      <c r="S46" s="2">
        <v>3.84</v>
      </c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6:29" x14ac:dyDescent="0.35">
      <c r="P47" s="53"/>
      <c r="Q47" s="53"/>
      <c r="R47" s="6" t="s">
        <v>5</v>
      </c>
      <c r="S47" s="2">
        <v>3.84</v>
      </c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6:29" x14ac:dyDescent="0.35">
      <c r="P48" s="53"/>
      <c r="Q48" s="53"/>
      <c r="R48" s="4" t="s">
        <v>181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6:29" x14ac:dyDescent="0.35">
      <c r="P49" s="53"/>
      <c r="Q49" s="53"/>
      <c r="R49" s="6" t="s">
        <v>3</v>
      </c>
      <c r="S49" s="2">
        <v>3.48</v>
      </c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6:29" x14ac:dyDescent="0.35">
      <c r="P50" s="53"/>
      <c r="Q50" s="53"/>
      <c r="R50" s="6" t="s">
        <v>5</v>
      </c>
      <c r="S50" s="2">
        <v>3.48</v>
      </c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6:29" x14ac:dyDescent="0.35">
      <c r="P51" s="7" t="s">
        <v>142</v>
      </c>
      <c r="Q51" s="57" t="s">
        <v>93</v>
      </c>
      <c r="R51" s="64"/>
      <c r="S51" s="2" t="s">
        <v>254</v>
      </c>
      <c r="T51" s="2" t="s">
        <v>255</v>
      </c>
      <c r="U51" s="2" t="s">
        <v>256</v>
      </c>
      <c r="V51" s="2" t="s">
        <v>257</v>
      </c>
      <c r="W51" s="2" t="s">
        <v>258</v>
      </c>
      <c r="X51" s="2" t="s">
        <v>259</v>
      </c>
      <c r="Y51" s="2" t="s">
        <v>260</v>
      </c>
      <c r="Z51" s="2" t="s">
        <v>261</v>
      </c>
      <c r="AA51" s="2" t="s">
        <v>262</v>
      </c>
      <c r="AB51" s="2" t="s">
        <v>263</v>
      </c>
      <c r="AC51" s="2" t="s">
        <v>264</v>
      </c>
    </row>
    <row r="52" spans="16:29" x14ac:dyDescent="0.35">
      <c r="P52" s="52" t="s">
        <v>143</v>
      </c>
      <c r="Q52" s="56" t="s">
        <v>94</v>
      </c>
      <c r="R52" s="64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6:29" x14ac:dyDescent="0.35">
      <c r="P53" s="52"/>
      <c r="Q53" s="61" t="s">
        <v>265</v>
      </c>
      <c r="R53" s="64"/>
      <c r="S53" s="2">
        <v>1.57</v>
      </c>
      <c r="T53" s="2">
        <v>1.3</v>
      </c>
      <c r="U53" s="2">
        <v>1.5</v>
      </c>
      <c r="V53" s="2">
        <v>1.75</v>
      </c>
      <c r="W53" s="2">
        <v>2.5</v>
      </c>
      <c r="X53" s="2">
        <v>2</v>
      </c>
      <c r="Y53" s="2">
        <v>2.5</v>
      </c>
      <c r="Z53" s="2">
        <v>2.16</v>
      </c>
      <c r="AA53" s="2">
        <v>2.2999999999999998</v>
      </c>
      <c r="AB53" s="2">
        <v>2.4</v>
      </c>
      <c r="AC53" s="2">
        <v>2</v>
      </c>
    </row>
    <row r="54" spans="16:29" x14ac:dyDescent="0.35">
      <c r="P54" s="52"/>
      <c r="Q54" s="61" t="s">
        <v>46</v>
      </c>
      <c r="R54" s="64"/>
      <c r="S54" s="2">
        <v>2</v>
      </c>
      <c r="T54" s="2">
        <v>2</v>
      </c>
      <c r="U54" s="2">
        <v>3</v>
      </c>
      <c r="V54" s="2">
        <v>3</v>
      </c>
      <c r="W54" s="2">
        <v>3</v>
      </c>
      <c r="X54" s="2">
        <v>3</v>
      </c>
      <c r="Y54" s="2">
        <v>5</v>
      </c>
      <c r="Z54" s="2">
        <v>4</v>
      </c>
      <c r="AA54" s="2">
        <v>4</v>
      </c>
      <c r="AB54" s="2">
        <v>5</v>
      </c>
      <c r="AC54" s="2">
        <v>3</v>
      </c>
    </row>
    <row r="55" spans="16:29" x14ac:dyDescent="0.35">
      <c r="P55" s="7" t="s">
        <v>144</v>
      </c>
      <c r="Q55" s="57" t="s">
        <v>95</v>
      </c>
      <c r="R55" s="78"/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</row>
    <row r="56" spans="16:29" ht="28.5" customHeight="1" x14ac:dyDescent="0.35">
      <c r="P56" s="7" t="s">
        <v>145</v>
      </c>
      <c r="Q56" s="57" t="s">
        <v>96</v>
      </c>
      <c r="R56" s="78"/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</row>
    <row r="57" spans="16:29" ht="42" customHeight="1" x14ac:dyDescent="0.35">
      <c r="P57" s="7" t="s">
        <v>146</v>
      </c>
      <c r="Q57" s="57" t="s">
        <v>97</v>
      </c>
      <c r="R57" s="78"/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</row>
    <row r="58" spans="16:29" ht="31" customHeight="1" x14ac:dyDescent="0.35">
      <c r="P58" s="7" t="s">
        <v>147</v>
      </c>
      <c r="Q58" s="57" t="s">
        <v>98</v>
      </c>
      <c r="R58" s="78"/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</row>
    <row r="59" spans="16:29" ht="60.5" customHeight="1" x14ac:dyDescent="0.35">
      <c r="P59" s="7" t="s">
        <v>148</v>
      </c>
      <c r="Q59" s="57" t="s">
        <v>99</v>
      </c>
      <c r="R59" s="78"/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</row>
    <row r="60" spans="16:29" x14ac:dyDescent="0.35">
      <c r="R60" s="12"/>
    </row>
  </sheetData>
  <mergeCells count="66">
    <mergeCell ref="AF17:AG17"/>
    <mergeCell ref="AF18:AG18"/>
    <mergeCell ref="AF19:AG19"/>
    <mergeCell ref="AF20:AG20"/>
    <mergeCell ref="AF21:AG21"/>
    <mergeCell ref="AF13:AG13"/>
    <mergeCell ref="AE14:AE16"/>
    <mergeCell ref="AF14:AG14"/>
    <mergeCell ref="AF15:AG15"/>
    <mergeCell ref="AF16:AG16"/>
    <mergeCell ref="AF8:AG8"/>
    <mergeCell ref="AF9:AG9"/>
    <mergeCell ref="AF10:AG10"/>
    <mergeCell ref="AF11:AG11"/>
    <mergeCell ref="AF12:AG12"/>
    <mergeCell ref="AF1:AR1"/>
    <mergeCell ref="AF4:AG4"/>
    <mergeCell ref="AF5:AG5"/>
    <mergeCell ref="AF6:AG6"/>
    <mergeCell ref="AF7:AG7"/>
    <mergeCell ref="Q55:R55"/>
    <mergeCell ref="Q56:R56"/>
    <mergeCell ref="Q57:R57"/>
    <mergeCell ref="Q58:R58"/>
    <mergeCell ref="Q59:R59"/>
    <mergeCell ref="Q51:R51"/>
    <mergeCell ref="P52:P54"/>
    <mergeCell ref="Q52:R52"/>
    <mergeCell ref="Q53:R53"/>
    <mergeCell ref="Q54:R54"/>
    <mergeCell ref="Q8:R8"/>
    <mergeCell ref="Q9:R9"/>
    <mergeCell ref="Q10:R10"/>
    <mergeCell ref="Q11:R11"/>
    <mergeCell ref="P12:P50"/>
    <mergeCell ref="Q12:R12"/>
    <mergeCell ref="Q13:Q30"/>
    <mergeCell ref="Q31:Q44"/>
    <mergeCell ref="Q45:Q50"/>
    <mergeCell ref="Q4:R4"/>
    <mergeCell ref="Q5:R5"/>
    <mergeCell ref="Q6:R6"/>
    <mergeCell ref="Q7:R7"/>
    <mergeCell ref="Q1:AC1"/>
    <mergeCell ref="B12:C12"/>
    <mergeCell ref="B15:C15"/>
    <mergeCell ref="B13:C13"/>
    <mergeCell ref="B14:C14"/>
    <mergeCell ref="B1:N1"/>
    <mergeCell ref="B4:C4"/>
    <mergeCell ref="B11:C11"/>
    <mergeCell ref="B10:C10"/>
    <mergeCell ref="B9:C9"/>
    <mergeCell ref="B8:C8"/>
    <mergeCell ref="B7:C7"/>
    <mergeCell ref="B6:C6"/>
    <mergeCell ref="B5:C5"/>
    <mergeCell ref="B23:C23"/>
    <mergeCell ref="B22:C22"/>
    <mergeCell ref="B21:C21"/>
    <mergeCell ref="B20:C20"/>
    <mergeCell ref="A16:A18"/>
    <mergeCell ref="B19:C19"/>
    <mergeCell ref="B18:C18"/>
    <mergeCell ref="B17:C17"/>
    <mergeCell ref="B16:C16"/>
  </mergeCells>
  <pageMargins left="0.7" right="0.7" top="0.75" bottom="0.75" header="0.3" footer="0.3"/>
  <pageSetup paperSize="9" scale="85" orientation="landscape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1.okruh ukazovateľov</vt:lpstr>
      <vt:lpstr>2.okruh ukazovateľov</vt:lpstr>
      <vt:lpstr>3.okruh ukazovateľov</vt:lpstr>
      <vt:lpstr>4.okruh ukazovateľov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2022-12-29T12:21:56Z</dcterms:modified>
</cp:coreProperties>
</file>