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00" tabRatio="646" firstSheet="1"/>
  </bookViews>
  <sheets>
    <sheet name="Obsah" sheetId="93" r:id="rId1"/>
    <sheet name="VS 0.1 a 0.2 Ponuk. a neot. SP" sheetId="2" r:id="rId2"/>
    <sheet name="VS 0.3 a 0.4 Ponuk.-neot. SPvCJ" sheetId="4" r:id="rId3"/>
    <sheet name="VS 0.5 až 0.8 PK " sheetId="5" r:id="rId4"/>
    <sheet name="0.5 PK Podľa odborov Bc." sheetId="49" r:id="rId5"/>
    <sheet name="0.5+0.8 PK podľa odborov Mgr." sheetId="50" r:id="rId6"/>
    <sheet name="0.5+ 0.8 PK podľa odborov Phd." sheetId="51" r:id="rId7"/>
    <sheet name="Vz 1.1+1.4+1.5+1.6 Poc. stud." sheetId="22" r:id="rId8"/>
    <sheet name="VZ 1.1+1.6 FPVI poč. študentov " sheetId="8" r:id="rId9"/>
    <sheet name="VZ 1.1+1.6 FSVZ poč. študentov" sheetId="9" r:id="rId10"/>
    <sheet name="VZ 1.1+1.6 - FSŠ poč. študentov" sheetId="10" r:id="rId11"/>
    <sheet name="VZ 1.1+1.6 FF poč. študentov" sheetId="11" r:id="rId12"/>
    <sheet name="VZ 1.1+1.6 PF poč. študentov" sheetId="12" r:id="rId13"/>
    <sheet name="VZ 1.2+1.3 Predc. ukoncenie" sheetId="14" r:id="rId14"/>
    <sheet name="VZ 1.4 št. prísl." sheetId="16" r:id="rId15"/>
    <sheet name="VZ 1.7 priemer NDŠ" sheetId="54" r:id="rId16"/>
    <sheet name="VZ 1.8+1.9 akad. podvody a op" sheetId="18" r:id="rId17"/>
    <sheet name="VZ 1.10 Pocet absolventov" sheetId="19" r:id="rId18"/>
    <sheet name="VZ 1.10a Štátne skúšky" sheetId="56" r:id="rId19"/>
    <sheet name="VZ 2.1 Pomer stud. a zam." sheetId="20" r:id="rId20"/>
    <sheet name="VZ 2.2 záverečné práce" sheetId="57" r:id="rId21"/>
    <sheet name="VZ 2.3+2.5  kont. výuč." sheetId="58" r:id="rId22"/>
    <sheet name="VZ 2.4+ 2.6 mob." sheetId="25" r:id="rId23"/>
    <sheet name="VZ 2.7+2.8 poradenské služby" sheetId="60" r:id="rId24"/>
    <sheet name="VZ 2.9+2.10+2.11ank.spokojnosť " sheetId="61" r:id="rId25"/>
    <sheet name="VZ 2.12 počet podnetov" sheetId="31" r:id="rId26"/>
    <sheet name="U 3.1-3.10" sheetId="32" r:id="rId27"/>
    <sheet name="TČ  4.1+4.2+4.3+4.4" sheetId="34" r:id="rId28"/>
    <sheet name="TČ  4.1+4.2+4.3+4.4 odbory" sheetId="76" r:id="rId29"/>
    <sheet name="TČ 4.3 doktorandi" sheetId="77" r:id="rId30"/>
    <sheet name="TČ 4.7a+4.8 Úroveň pracoviska" sheetId="79" r:id="rId31"/>
    <sheet name="TČ 4.7b Pracoviská podpora" sheetId="87" r:id="rId32"/>
    <sheet name="TČ 4.8a Projekty" sheetId="80" r:id="rId33"/>
    <sheet name="TČ 4.7c Knižnica" sheetId="88" r:id="rId34"/>
    <sheet name="TČ 4.7d Podujata" sheetId="90" r:id="rId35"/>
    <sheet name="TČ HKaIK FPVI" sheetId="81" r:id="rId36"/>
    <sheet name="TČ HKaIK FSVZ" sheetId="85" r:id="rId37"/>
    <sheet name="TČ HKaIK FF" sheetId="83" r:id="rId38"/>
    <sheet name="TČ HKaIK PF" sheetId="84" r:id="rId39"/>
    <sheet name="Ukazovatele výstupu" sheetId="89" r:id="rId40"/>
  </sheets>
  <definedNames>
    <definedName name="_xlnm._FilterDatabase" localSheetId="39" hidden="1">'Ukazovatele výstupu'!$A$5:$G$245</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69" i="11" l="1"/>
  <c r="S53" i="22"/>
  <c r="AC41" i="84"/>
  <c r="AC40" i="84"/>
  <c r="AC39" i="84"/>
  <c r="AC38" i="84"/>
  <c r="AC37" i="84"/>
  <c r="AC36" i="84"/>
  <c r="AB41" i="84"/>
  <c r="AB40" i="84"/>
  <c r="AB39" i="84"/>
  <c r="AB38" i="84"/>
  <c r="AB37" i="84"/>
  <c r="AB36" i="84"/>
  <c r="AA41" i="84"/>
  <c r="AA40" i="84"/>
  <c r="AA39" i="84"/>
  <c r="AA38" i="84"/>
  <c r="AA37" i="84"/>
  <c r="AA36" i="84"/>
  <c r="S57" i="22"/>
  <c r="AA14" i="8"/>
  <c r="AA13" i="8"/>
  <c r="T54" i="10"/>
  <c r="S54" i="10"/>
  <c r="T44" i="10"/>
  <c r="S44" i="10"/>
  <c r="V43" i="10"/>
  <c r="V36" i="10"/>
  <c r="V34" i="10"/>
  <c r="V33" i="10"/>
  <c r="U43" i="10"/>
  <c r="U36" i="10"/>
  <c r="U34" i="10"/>
  <c r="U33" i="10"/>
  <c r="T29" i="10"/>
  <c r="S29" i="10"/>
  <c r="V28" i="10"/>
  <c r="V27" i="10"/>
  <c r="V26" i="10"/>
  <c r="V18" i="10"/>
  <c r="V15" i="10"/>
  <c r="V10" i="10"/>
  <c r="V9" i="10"/>
  <c r="V8" i="10"/>
  <c r="U28" i="10"/>
  <c r="U27" i="10"/>
  <c r="U26" i="10"/>
  <c r="U24" i="10"/>
  <c r="U18" i="10"/>
  <c r="U15" i="10"/>
  <c r="U10" i="10"/>
  <c r="U9" i="10"/>
  <c r="U8" i="10"/>
  <c r="J54" i="10"/>
  <c r="I54" i="10"/>
  <c r="R50" i="10"/>
  <c r="Q50" i="10"/>
  <c r="J50" i="10"/>
  <c r="I50" i="10"/>
  <c r="H50" i="10"/>
  <c r="G50" i="10"/>
  <c r="F50" i="10"/>
  <c r="E50" i="10"/>
  <c r="R44" i="10"/>
  <c r="R47" i="10" s="1"/>
  <c r="Q44" i="10"/>
  <c r="Q47" i="10" s="1"/>
  <c r="H44" i="10"/>
  <c r="H47" i="10" s="1"/>
  <c r="G44" i="10"/>
  <c r="G47" i="10" s="1"/>
  <c r="F44" i="10"/>
  <c r="F47" i="10" s="1"/>
  <c r="E44" i="10"/>
  <c r="R29" i="10"/>
  <c r="Q29" i="10"/>
  <c r="J29" i="10"/>
  <c r="I29" i="10"/>
  <c r="H29" i="10"/>
  <c r="G29" i="10"/>
  <c r="F29" i="10"/>
  <c r="E29" i="10"/>
  <c r="P10" i="4"/>
  <c r="S23" i="2"/>
  <c r="P23" i="2"/>
  <c r="M23" i="2"/>
  <c r="D23" i="2"/>
  <c r="V19" i="32"/>
  <c r="T19" i="32"/>
  <c r="R19" i="32"/>
  <c r="AB14" i="11"/>
  <c r="AB13" i="11"/>
  <c r="AA14" i="11"/>
  <c r="AA13" i="11"/>
  <c r="M100" i="16"/>
  <c r="L100" i="16"/>
  <c r="K100" i="16"/>
  <c r="J100" i="16"/>
  <c r="I100" i="16"/>
  <c r="G100" i="16"/>
  <c r="F100" i="16"/>
  <c r="E100" i="16"/>
  <c r="D100" i="16"/>
  <c r="U29" i="10" l="1"/>
  <c r="V29" i="10"/>
  <c r="E47" i="10"/>
  <c r="E54" i="10" s="1"/>
  <c r="U44" i="10"/>
  <c r="V44" i="10"/>
  <c r="AB23" i="79"/>
  <c r="AA23" i="79"/>
  <c r="V16" i="32"/>
  <c r="T16" i="32"/>
  <c r="R16" i="32"/>
  <c r="BE23" i="79"/>
  <c r="BB23" i="79"/>
  <c r="AY23" i="79"/>
  <c r="AV23" i="79"/>
  <c r="AS23" i="79"/>
  <c r="AP23" i="79"/>
  <c r="AM23" i="79"/>
  <c r="AJ23" i="79"/>
  <c r="AG23" i="79"/>
  <c r="AD23" i="79"/>
  <c r="X23" i="79"/>
  <c r="U23" i="79"/>
  <c r="R23" i="79"/>
  <c r="O23" i="79"/>
  <c r="L23" i="79"/>
  <c r="I23" i="79"/>
  <c r="F23" i="79"/>
  <c r="C23" i="79"/>
  <c r="AJ8" i="2"/>
  <c r="AG8" i="2"/>
  <c r="AD8" i="2"/>
  <c r="AA8" i="2"/>
  <c r="R8" i="2"/>
  <c r="I8" i="2"/>
  <c r="T183" i="11"/>
  <c r="S183" i="11"/>
  <c r="S169" i="11"/>
  <c r="T149" i="11"/>
  <c r="S149" i="11"/>
  <c r="R149" i="11"/>
  <c r="Q149" i="11"/>
  <c r="J149" i="11"/>
  <c r="I149" i="11"/>
  <c r="H149" i="11"/>
  <c r="G149" i="11"/>
  <c r="F149" i="11"/>
  <c r="E149" i="11"/>
  <c r="T138" i="11"/>
  <c r="S138" i="11"/>
  <c r="R138" i="11"/>
  <c r="Q138" i="11"/>
  <c r="H138" i="11"/>
  <c r="G138" i="11"/>
  <c r="F138" i="11"/>
  <c r="E138" i="11"/>
  <c r="T88" i="11"/>
  <c r="S88" i="11"/>
  <c r="T75" i="11"/>
  <c r="S75" i="11"/>
  <c r="F154" i="12"/>
  <c r="G154" i="12"/>
  <c r="H154" i="12"/>
  <c r="I154" i="12"/>
  <c r="J154" i="12"/>
  <c r="K154" i="12"/>
  <c r="L154" i="12"/>
  <c r="M154" i="12"/>
  <c r="N154" i="12"/>
  <c r="O154" i="12"/>
  <c r="P154" i="12"/>
  <c r="Q154" i="12"/>
  <c r="R154" i="12"/>
  <c r="S154" i="12"/>
  <c r="T154" i="12"/>
  <c r="E154" i="12"/>
  <c r="U148" i="12"/>
  <c r="V148" i="12"/>
  <c r="U149" i="12"/>
  <c r="V149" i="12"/>
  <c r="U150" i="12"/>
  <c r="V150" i="12"/>
  <c r="U151" i="12"/>
  <c r="V151" i="12"/>
  <c r="U152" i="12"/>
  <c r="V152" i="12"/>
  <c r="U153" i="12"/>
  <c r="V153" i="12"/>
  <c r="U154" i="12"/>
  <c r="V154" i="12"/>
  <c r="F147" i="12"/>
  <c r="G147" i="12"/>
  <c r="H147" i="12"/>
  <c r="I147" i="12"/>
  <c r="J147" i="12"/>
  <c r="K147" i="12"/>
  <c r="L147" i="12"/>
  <c r="Q147" i="12"/>
  <c r="R147" i="12"/>
  <c r="E147" i="12"/>
  <c r="U140" i="12"/>
  <c r="V140" i="12"/>
  <c r="U141" i="12"/>
  <c r="V141" i="12"/>
  <c r="U142" i="12"/>
  <c r="V142" i="12"/>
  <c r="U143" i="12"/>
  <c r="V143" i="12"/>
  <c r="U144" i="12"/>
  <c r="V144" i="12"/>
  <c r="U145" i="12"/>
  <c r="V145" i="12"/>
  <c r="U146" i="12"/>
  <c r="V146" i="12"/>
  <c r="F138" i="12"/>
  <c r="G138" i="12"/>
  <c r="H138" i="12"/>
  <c r="I138" i="12"/>
  <c r="J138" i="12"/>
  <c r="K138" i="12"/>
  <c r="L138" i="12"/>
  <c r="N138" i="12"/>
  <c r="O138" i="12"/>
  <c r="Q138" i="12"/>
  <c r="R138" i="12"/>
  <c r="S138" i="12"/>
  <c r="U138" i="12" s="1"/>
  <c r="T138" i="12"/>
  <c r="V138" i="12" s="1"/>
  <c r="E138" i="12"/>
  <c r="U133" i="12"/>
  <c r="V133" i="12"/>
  <c r="U134" i="12"/>
  <c r="V134" i="12"/>
  <c r="U135" i="12"/>
  <c r="V135" i="12"/>
  <c r="U136" i="12"/>
  <c r="V136" i="12"/>
  <c r="U137" i="12"/>
  <c r="V137" i="12"/>
  <c r="F132" i="12"/>
  <c r="G132" i="12"/>
  <c r="H132" i="12"/>
  <c r="I132" i="12"/>
  <c r="J132" i="12"/>
  <c r="K132" i="12"/>
  <c r="L132" i="12"/>
  <c r="N132" i="12"/>
  <c r="Q132" i="12"/>
  <c r="R132" i="12"/>
  <c r="S132" i="12"/>
  <c r="U132" i="12" s="1"/>
  <c r="T132" i="12"/>
  <c r="V132" i="12" s="1"/>
  <c r="E132" i="12"/>
  <c r="U84" i="12"/>
  <c r="V84" i="12"/>
  <c r="U85" i="12"/>
  <c r="V85" i="12"/>
  <c r="U86" i="12"/>
  <c r="V86" i="12"/>
  <c r="U87" i="12"/>
  <c r="V87" i="12"/>
  <c r="U88" i="12"/>
  <c r="V88" i="12"/>
  <c r="U89" i="12"/>
  <c r="V89" i="12"/>
  <c r="U90" i="12"/>
  <c r="V90" i="12"/>
  <c r="U91" i="12"/>
  <c r="V91" i="12"/>
  <c r="U92" i="12"/>
  <c r="V92" i="12"/>
  <c r="U93" i="12"/>
  <c r="V93" i="12"/>
  <c r="U94" i="12"/>
  <c r="V94" i="12"/>
  <c r="U95" i="12"/>
  <c r="V95" i="12"/>
  <c r="U96" i="12"/>
  <c r="V96" i="12"/>
  <c r="U97" i="12"/>
  <c r="V97" i="12"/>
  <c r="U98" i="12"/>
  <c r="V98" i="12"/>
  <c r="U99" i="12"/>
  <c r="V99" i="12"/>
  <c r="U100" i="12"/>
  <c r="V100" i="12"/>
  <c r="U101" i="12"/>
  <c r="V101" i="12"/>
  <c r="U102" i="12"/>
  <c r="V102" i="12"/>
  <c r="U103" i="12"/>
  <c r="V103" i="12"/>
  <c r="U104" i="12"/>
  <c r="V104" i="12"/>
  <c r="U105" i="12"/>
  <c r="V105" i="12"/>
  <c r="U106" i="12"/>
  <c r="V106" i="12"/>
  <c r="U107" i="12"/>
  <c r="V107" i="12"/>
  <c r="U108" i="12"/>
  <c r="V108" i="12"/>
  <c r="U109" i="12"/>
  <c r="V109" i="12"/>
  <c r="U110" i="12"/>
  <c r="V110" i="12"/>
  <c r="U111" i="12"/>
  <c r="V111" i="12"/>
  <c r="U112" i="12"/>
  <c r="V112" i="12"/>
  <c r="U113" i="12"/>
  <c r="V113" i="12"/>
  <c r="U114" i="12"/>
  <c r="V114" i="12"/>
  <c r="U115" i="12"/>
  <c r="V115" i="12"/>
  <c r="U116" i="12"/>
  <c r="V116" i="12"/>
  <c r="U117" i="12"/>
  <c r="V117" i="12"/>
  <c r="U118" i="12"/>
  <c r="V118" i="12"/>
  <c r="U119" i="12"/>
  <c r="V119" i="12"/>
  <c r="U120" i="12"/>
  <c r="V120" i="12"/>
  <c r="U121" i="12"/>
  <c r="V121" i="12"/>
  <c r="U122" i="12"/>
  <c r="V122" i="12"/>
  <c r="U123" i="12"/>
  <c r="V123" i="12"/>
  <c r="U124" i="12"/>
  <c r="V124" i="12"/>
  <c r="U125" i="12"/>
  <c r="V125" i="12"/>
  <c r="U126" i="12"/>
  <c r="V126" i="12"/>
  <c r="U127" i="12"/>
  <c r="V127" i="12"/>
  <c r="U128" i="12"/>
  <c r="V128" i="12"/>
  <c r="U129" i="12"/>
  <c r="V129" i="12"/>
  <c r="U130" i="12"/>
  <c r="V130" i="12"/>
  <c r="U131" i="12"/>
  <c r="V131" i="12"/>
  <c r="U8" i="12"/>
  <c r="V8" i="12"/>
  <c r="U9" i="12"/>
  <c r="V9" i="12"/>
  <c r="U10" i="12"/>
  <c r="V10" i="12"/>
  <c r="U11" i="12"/>
  <c r="V11" i="12"/>
  <c r="U12" i="12"/>
  <c r="V12" i="12"/>
  <c r="U13" i="12"/>
  <c r="V13" i="12"/>
  <c r="U14" i="12"/>
  <c r="V14" i="12"/>
  <c r="U15" i="12"/>
  <c r="V15" i="12"/>
  <c r="U16" i="12"/>
  <c r="V16" i="12"/>
  <c r="U17" i="12"/>
  <c r="V17" i="12"/>
  <c r="U18" i="12"/>
  <c r="V18" i="12"/>
  <c r="U19" i="12"/>
  <c r="V19" i="12"/>
  <c r="U20" i="12"/>
  <c r="V20" i="12"/>
  <c r="U21" i="12"/>
  <c r="V21" i="12"/>
  <c r="U22" i="12"/>
  <c r="V22" i="12"/>
  <c r="U23" i="12"/>
  <c r="V23" i="12"/>
  <c r="U24" i="12"/>
  <c r="V24" i="12"/>
  <c r="U25" i="12"/>
  <c r="V25" i="12"/>
  <c r="U26" i="12"/>
  <c r="V26" i="12"/>
  <c r="U27" i="12"/>
  <c r="V27" i="12"/>
  <c r="U28" i="12"/>
  <c r="V28" i="12"/>
  <c r="U29" i="12"/>
  <c r="V29" i="12"/>
  <c r="U30" i="12"/>
  <c r="V30" i="12"/>
  <c r="U31" i="12"/>
  <c r="V31" i="12"/>
  <c r="U32" i="12"/>
  <c r="V32" i="12"/>
  <c r="U33" i="12"/>
  <c r="V33" i="12"/>
  <c r="U34" i="12"/>
  <c r="V34" i="12"/>
  <c r="U35" i="12"/>
  <c r="V35" i="12"/>
  <c r="U36" i="12"/>
  <c r="V36" i="12"/>
  <c r="U37" i="12"/>
  <c r="V37" i="12"/>
  <c r="U38" i="12"/>
  <c r="V38" i="12"/>
  <c r="U39" i="12"/>
  <c r="V39" i="12"/>
  <c r="U40" i="12"/>
  <c r="V40" i="12"/>
  <c r="U41" i="12"/>
  <c r="V41" i="12"/>
  <c r="U42" i="12"/>
  <c r="V42" i="12"/>
  <c r="U43" i="12"/>
  <c r="V43" i="12"/>
  <c r="U44" i="12"/>
  <c r="V44" i="12"/>
  <c r="U45" i="12"/>
  <c r="V45" i="12"/>
  <c r="U46" i="12"/>
  <c r="V46" i="12"/>
  <c r="U47" i="12"/>
  <c r="V47" i="12"/>
  <c r="U48" i="12"/>
  <c r="V48" i="12"/>
  <c r="U49" i="12"/>
  <c r="V49" i="12"/>
  <c r="U50" i="12"/>
  <c r="V50" i="12"/>
  <c r="U51" i="12"/>
  <c r="V51" i="12"/>
  <c r="U52" i="12"/>
  <c r="V52" i="12"/>
  <c r="U53" i="12"/>
  <c r="V53" i="12"/>
  <c r="U54" i="12"/>
  <c r="V54" i="12"/>
  <c r="U55" i="12"/>
  <c r="V55" i="12"/>
  <c r="U56" i="12"/>
  <c r="V56" i="12"/>
  <c r="U57" i="12"/>
  <c r="V57" i="12"/>
  <c r="U58" i="12"/>
  <c r="V58" i="12"/>
  <c r="U59" i="12"/>
  <c r="V59" i="12"/>
  <c r="U60" i="12"/>
  <c r="V60" i="12"/>
  <c r="U61" i="12"/>
  <c r="V61" i="12"/>
  <c r="U62" i="12"/>
  <c r="V62" i="12"/>
  <c r="U63" i="12"/>
  <c r="V63" i="12"/>
  <c r="U64" i="12"/>
  <c r="V64" i="12"/>
  <c r="U65" i="12"/>
  <c r="V65" i="12"/>
  <c r="U66" i="12"/>
  <c r="V66" i="12"/>
  <c r="U67" i="12"/>
  <c r="V67" i="12"/>
  <c r="U68" i="12"/>
  <c r="V68" i="12"/>
  <c r="U69" i="12"/>
  <c r="V69" i="12"/>
  <c r="U70" i="12"/>
  <c r="V70" i="12"/>
  <c r="U71" i="12"/>
  <c r="V71" i="12"/>
  <c r="U72" i="12"/>
  <c r="V72" i="12"/>
  <c r="U73" i="12"/>
  <c r="V73" i="12"/>
  <c r="E82" i="12"/>
  <c r="F82" i="12"/>
  <c r="G82" i="12"/>
  <c r="H82" i="12"/>
  <c r="I82" i="12"/>
  <c r="J82" i="12"/>
  <c r="K82" i="12"/>
  <c r="L82" i="12"/>
  <c r="Q82" i="12"/>
  <c r="R82" i="12"/>
  <c r="S82" i="12"/>
  <c r="T82" i="12"/>
  <c r="U82" i="12"/>
  <c r="V82" i="12"/>
  <c r="E74" i="12"/>
  <c r="E83" i="12" s="1"/>
  <c r="F74" i="12"/>
  <c r="F83" i="12" s="1"/>
  <c r="G74" i="12"/>
  <c r="G83" i="12" s="1"/>
  <c r="H74" i="12"/>
  <c r="H83" i="12" s="1"/>
  <c r="I74" i="12"/>
  <c r="I83" i="12" s="1"/>
  <c r="J74" i="12"/>
  <c r="J83" i="12" s="1"/>
  <c r="K74" i="12"/>
  <c r="K83" i="12" s="1"/>
  <c r="L74" i="12"/>
  <c r="L83" i="12" s="1"/>
  <c r="M74" i="12"/>
  <c r="N74" i="12"/>
  <c r="O74" i="12"/>
  <c r="P74" i="12"/>
  <c r="Q74" i="12"/>
  <c r="Q83" i="12" s="1"/>
  <c r="R74" i="12"/>
  <c r="R83" i="12" s="1"/>
  <c r="S74" i="12"/>
  <c r="S83" i="12" s="1"/>
  <c r="U83" i="12" s="1"/>
  <c r="T74" i="12"/>
  <c r="T83" i="12" s="1"/>
  <c r="V83" i="12" s="1"/>
  <c r="U74" i="12"/>
  <c r="V74" i="12"/>
  <c r="V81" i="12"/>
  <c r="U81" i="12"/>
  <c r="V80" i="12"/>
  <c r="U80" i="12"/>
  <c r="V79" i="12"/>
  <c r="U79" i="12"/>
  <c r="V78" i="12"/>
  <c r="U78" i="12"/>
  <c r="V77" i="12"/>
  <c r="U77" i="12"/>
  <c r="V76" i="12"/>
  <c r="U76" i="12"/>
  <c r="V75" i="12"/>
  <c r="U75" i="12"/>
  <c r="U149" i="11" l="1"/>
  <c r="V149" i="11"/>
  <c r="U138" i="11"/>
  <c r="V138" i="11"/>
  <c r="E20" i="56"/>
  <c r="D20" i="56"/>
  <c r="B20" i="56"/>
  <c r="C10" i="56"/>
  <c r="B10" i="56"/>
  <c r="P25" i="2" l="1"/>
  <c r="Q6" i="16"/>
  <c r="Q7" i="16"/>
  <c r="Q8" i="16"/>
  <c r="Q9" i="16"/>
  <c r="Q10" i="16"/>
  <c r="Q11" i="16"/>
  <c r="Q12" i="16"/>
  <c r="Q16" i="16"/>
  <c r="Q17" i="16"/>
  <c r="Q18" i="16"/>
  <c r="Q19" i="16"/>
  <c r="Q20" i="16"/>
  <c r="Q21" i="16"/>
  <c r="Q23" i="16"/>
  <c r="Q24" i="16"/>
  <c r="Q25" i="16"/>
  <c r="Q5" i="16"/>
  <c r="P6" i="16"/>
  <c r="P7" i="16"/>
  <c r="P8" i="16"/>
  <c r="P9" i="16"/>
  <c r="P10" i="16"/>
  <c r="P11" i="16"/>
  <c r="P12" i="16"/>
  <c r="P13" i="16"/>
  <c r="P14" i="16"/>
  <c r="P16" i="16"/>
  <c r="P17" i="16"/>
  <c r="P18" i="16"/>
  <c r="P19" i="16"/>
  <c r="P20" i="16"/>
  <c r="P21" i="16"/>
  <c r="P23" i="16"/>
  <c r="P24" i="16"/>
  <c r="P25" i="16"/>
  <c r="P26" i="16"/>
  <c r="P5" i="16"/>
  <c r="J27" i="16"/>
  <c r="J28" i="16" s="1"/>
  <c r="I27" i="16"/>
  <c r="I28" i="16" s="1"/>
  <c r="G27" i="16"/>
  <c r="F27" i="16"/>
  <c r="P27" i="16" s="1"/>
  <c r="E27" i="16"/>
  <c r="D27" i="16"/>
  <c r="D28" i="16" s="1"/>
  <c r="E28" i="16"/>
  <c r="K28" i="16"/>
  <c r="L28" i="16"/>
  <c r="O22" i="16"/>
  <c r="O28" i="16" s="1"/>
  <c r="G22" i="16"/>
  <c r="Q22" i="16" s="1"/>
  <c r="F22" i="16"/>
  <c r="P22" i="16" s="1"/>
  <c r="G15" i="16"/>
  <c r="F15" i="16"/>
  <c r="F176" i="8"/>
  <c r="G176" i="8"/>
  <c r="H176" i="8"/>
  <c r="I176" i="8"/>
  <c r="J176" i="8"/>
  <c r="K176" i="8"/>
  <c r="L176" i="8"/>
  <c r="M176" i="8"/>
  <c r="N176" i="8"/>
  <c r="O176" i="8"/>
  <c r="P176" i="8"/>
  <c r="Q176" i="8"/>
  <c r="R176" i="8"/>
  <c r="S176" i="8"/>
  <c r="T176" i="8"/>
  <c r="F97" i="8"/>
  <c r="G97" i="8"/>
  <c r="H97" i="8"/>
  <c r="I97" i="8"/>
  <c r="J97" i="8"/>
  <c r="K97" i="8"/>
  <c r="L97" i="8"/>
  <c r="M97" i="8"/>
  <c r="N97" i="8"/>
  <c r="O97" i="8"/>
  <c r="P97" i="8"/>
  <c r="Q97" i="8"/>
  <c r="R97" i="8"/>
  <c r="S97" i="8"/>
  <c r="T97" i="8"/>
  <c r="E97" i="8"/>
  <c r="F98" i="8"/>
  <c r="G98" i="8"/>
  <c r="H98" i="8"/>
  <c r="I98" i="8"/>
  <c r="J98" i="8"/>
  <c r="K98" i="8"/>
  <c r="L98" i="8"/>
  <c r="M98" i="8"/>
  <c r="N98" i="8"/>
  <c r="O98" i="8"/>
  <c r="P98" i="8"/>
  <c r="Q98" i="8"/>
  <c r="R98" i="8"/>
  <c r="S98" i="8"/>
  <c r="T98" i="8"/>
  <c r="V158" i="8"/>
  <c r="U158" i="8"/>
  <c r="F158" i="8"/>
  <c r="G158" i="8"/>
  <c r="H158" i="8"/>
  <c r="I158" i="8"/>
  <c r="J158" i="8"/>
  <c r="K158" i="8"/>
  <c r="L158" i="8"/>
  <c r="M158" i="8"/>
  <c r="N158" i="8"/>
  <c r="O158" i="8"/>
  <c r="P158" i="8"/>
  <c r="Q158" i="8"/>
  <c r="R158" i="8"/>
  <c r="S158" i="8"/>
  <c r="T158" i="8"/>
  <c r="E158" i="8"/>
  <c r="F169" i="8"/>
  <c r="G169" i="8"/>
  <c r="H169" i="8"/>
  <c r="I169" i="8"/>
  <c r="J169" i="8"/>
  <c r="K169" i="8"/>
  <c r="L169" i="8"/>
  <c r="M169" i="8"/>
  <c r="N169" i="8"/>
  <c r="O169" i="8"/>
  <c r="P169" i="8"/>
  <c r="Q169" i="8"/>
  <c r="R169" i="8"/>
  <c r="S169" i="8"/>
  <c r="T169" i="8"/>
  <c r="F160" i="8"/>
  <c r="G160" i="8"/>
  <c r="H160" i="8"/>
  <c r="I160" i="8"/>
  <c r="J160" i="8"/>
  <c r="K160" i="8"/>
  <c r="L160" i="8"/>
  <c r="M160" i="8"/>
  <c r="N160" i="8"/>
  <c r="O160" i="8"/>
  <c r="P160" i="8"/>
  <c r="Q160" i="8"/>
  <c r="R160" i="8"/>
  <c r="S160" i="8"/>
  <c r="U160" i="8" s="1"/>
  <c r="T160" i="8"/>
  <c r="E160" i="8"/>
  <c r="E169" i="8"/>
  <c r="F92" i="8"/>
  <c r="G92" i="8"/>
  <c r="H92" i="8"/>
  <c r="I92" i="8"/>
  <c r="J92" i="8"/>
  <c r="K92" i="8"/>
  <c r="L92" i="8"/>
  <c r="M92" i="8"/>
  <c r="N92" i="8"/>
  <c r="O92" i="8"/>
  <c r="P92" i="8"/>
  <c r="Q92" i="8"/>
  <c r="R92" i="8"/>
  <c r="S92" i="8"/>
  <c r="T92" i="8"/>
  <c r="V23" i="79"/>
  <c r="Y23" i="79"/>
  <c r="AE23" i="79"/>
  <c r="AH23" i="79"/>
  <c r="AK23" i="79"/>
  <c r="AQ23" i="79"/>
  <c r="AN23" i="79"/>
  <c r="BF23" i="79"/>
  <c r="BC23" i="79"/>
  <c r="AZ23" i="79"/>
  <c r="AW23" i="79"/>
  <c r="AT23" i="79"/>
  <c r="S23" i="79"/>
  <c r="P23" i="79"/>
  <c r="J23" i="79"/>
  <c r="M23" i="79"/>
  <c r="G23" i="79"/>
  <c r="D23" i="79"/>
  <c r="AI34" i="2"/>
  <c r="AI35" i="2"/>
  <c r="AI36" i="2"/>
  <c r="AI37" i="2"/>
  <c r="AI33" i="2"/>
  <c r="AI38" i="2"/>
  <c r="AC38" i="2"/>
  <c r="AF38" i="2"/>
  <c r="AF34" i="2"/>
  <c r="AF35" i="2"/>
  <c r="AF36" i="2"/>
  <c r="AF37" i="2"/>
  <c r="AF33" i="2"/>
  <c r="AC34" i="2"/>
  <c r="AC35" i="2"/>
  <c r="AC36" i="2"/>
  <c r="AC37" i="2"/>
  <c r="AC33" i="2"/>
  <c r="Z38" i="2"/>
  <c r="W38" i="2"/>
  <c r="T38" i="2"/>
  <c r="Z34" i="2"/>
  <c r="Z35" i="2"/>
  <c r="Z36" i="2"/>
  <c r="Z37" i="2"/>
  <c r="Z33" i="2"/>
  <c r="Q38" i="2"/>
  <c r="Q34" i="2"/>
  <c r="Q35" i="2"/>
  <c r="Q36" i="2"/>
  <c r="Q37" i="2"/>
  <c r="Q33" i="2"/>
  <c r="N38" i="2"/>
  <c r="K38" i="2"/>
  <c r="H38" i="2"/>
  <c r="H37" i="2"/>
  <c r="H36" i="2"/>
  <c r="H35" i="2"/>
  <c r="H34" i="2"/>
  <c r="H33" i="2"/>
  <c r="E38" i="2"/>
  <c r="B38" i="2"/>
  <c r="N21" i="32"/>
  <c r="M21" i="32"/>
  <c r="L21" i="32"/>
  <c r="L22" i="32" s="1"/>
  <c r="K21" i="32"/>
  <c r="J21" i="32"/>
  <c r="G21" i="32"/>
  <c r="F21" i="32"/>
  <c r="E21" i="32"/>
  <c r="E22" i="32" s="1"/>
  <c r="D21" i="32"/>
  <c r="C21" i="32"/>
  <c r="I20" i="32"/>
  <c r="B20" i="32"/>
  <c r="I19" i="32"/>
  <c r="B19" i="32"/>
  <c r="I18" i="32"/>
  <c r="B18" i="32"/>
  <c r="I17" i="32"/>
  <c r="B17" i="32"/>
  <c r="I16" i="32"/>
  <c r="U27" i="25"/>
  <c r="T27" i="25"/>
  <c r="S27" i="25"/>
  <c r="R27" i="25"/>
  <c r="Q27" i="25"/>
  <c r="P27" i="25"/>
  <c r="O27" i="25"/>
  <c r="N27" i="25"/>
  <c r="M27" i="25"/>
  <c r="L27" i="25"/>
  <c r="U20" i="25"/>
  <c r="T20" i="25"/>
  <c r="S20" i="25"/>
  <c r="R20" i="25"/>
  <c r="Q20" i="25"/>
  <c r="P20" i="25"/>
  <c r="O20" i="25"/>
  <c r="N20" i="25"/>
  <c r="M20" i="25"/>
  <c r="L20" i="25"/>
  <c r="Q12" i="20"/>
  <c r="P12" i="20"/>
  <c r="O12" i="20"/>
  <c r="N12" i="20"/>
  <c r="M10" i="20"/>
  <c r="M9" i="20"/>
  <c r="M8" i="20"/>
  <c r="M7" i="20"/>
  <c r="M6" i="20"/>
  <c r="N155" i="12"/>
  <c r="M155" i="12"/>
  <c r="J155" i="12"/>
  <c r="F155" i="12"/>
  <c r="T139" i="12"/>
  <c r="S139" i="12"/>
  <c r="R139" i="12"/>
  <c r="Q139" i="12"/>
  <c r="O139" i="12"/>
  <c r="N139" i="12"/>
  <c r="L139" i="12"/>
  <c r="K139" i="12"/>
  <c r="J139" i="12"/>
  <c r="I139" i="12"/>
  <c r="H139" i="12"/>
  <c r="G139" i="12"/>
  <c r="F139" i="12"/>
  <c r="E139" i="12"/>
  <c r="R183" i="11"/>
  <c r="Q183" i="11"/>
  <c r="P183" i="11"/>
  <c r="O183" i="11"/>
  <c r="N183" i="11"/>
  <c r="M183" i="11"/>
  <c r="L183" i="11"/>
  <c r="V183" i="11" s="1"/>
  <c r="K183" i="11"/>
  <c r="U183" i="11" s="1"/>
  <c r="J183" i="11"/>
  <c r="I183" i="11"/>
  <c r="H183" i="11"/>
  <c r="G183" i="11"/>
  <c r="F183" i="11"/>
  <c r="E183" i="11"/>
  <c r="R169" i="11"/>
  <c r="Q169" i="11"/>
  <c r="Q184" i="11" s="1"/>
  <c r="P169" i="11"/>
  <c r="P184" i="11" s="1"/>
  <c r="O169" i="11"/>
  <c r="O184" i="11" s="1"/>
  <c r="N169" i="11"/>
  <c r="N184" i="11" s="1"/>
  <c r="M169" i="11"/>
  <c r="M184" i="11" s="1"/>
  <c r="L169" i="11"/>
  <c r="L184" i="11" s="1"/>
  <c r="K169" i="11"/>
  <c r="J169" i="11"/>
  <c r="I169" i="11"/>
  <c r="I184" i="11" s="1"/>
  <c r="H169" i="11"/>
  <c r="H184" i="11" s="1"/>
  <c r="G169" i="11"/>
  <c r="G184" i="11" s="1"/>
  <c r="F169" i="11"/>
  <c r="F184" i="11" s="1"/>
  <c r="E169" i="11"/>
  <c r="E184" i="11" s="1"/>
  <c r="T150" i="11"/>
  <c r="S150" i="11"/>
  <c r="R150" i="11"/>
  <c r="Q150" i="11"/>
  <c r="P150" i="11"/>
  <c r="O150" i="11"/>
  <c r="N150" i="11"/>
  <c r="M150" i="11"/>
  <c r="L150" i="11"/>
  <c r="K150" i="11"/>
  <c r="J150" i="11"/>
  <c r="I150" i="11"/>
  <c r="H150" i="11"/>
  <c r="G150" i="11"/>
  <c r="F150" i="11"/>
  <c r="E150" i="11"/>
  <c r="R88" i="11"/>
  <c r="Q88" i="11"/>
  <c r="P88" i="11"/>
  <c r="O88" i="11"/>
  <c r="N88" i="11"/>
  <c r="V88" i="11" s="1"/>
  <c r="M88" i="11"/>
  <c r="U88" i="11" s="1"/>
  <c r="L88" i="11"/>
  <c r="K88" i="11"/>
  <c r="J88" i="11"/>
  <c r="I88" i="11"/>
  <c r="H88" i="11"/>
  <c r="G88" i="11"/>
  <c r="F88" i="11"/>
  <c r="E88" i="11"/>
  <c r="R75" i="11"/>
  <c r="Q75" i="11"/>
  <c r="Q89" i="11" s="1"/>
  <c r="P75" i="11"/>
  <c r="P89" i="11" s="1"/>
  <c r="P185" i="11" s="1"/>
  <c r="O75" i="11"/>
  <c r="O89" i="11" s="1"/>
  <c r="O185" i="11" s="1"/>
  <c r="N75" i="11"/>
  <c r="N89" i="11" s="1"/>
  <c r="M75" i="11"/>
  <c r="M89" i="11" s="1"/>
  <c r="L75" i="11"/>
  <c r="L89" i="11" s="1"/>
  <c r="L185" i="11" s="1"/>
  <c r="K75" i="11"/>
  <c r="J75" i="11"/>
  <c r="I75" i="11"/>
  <c r="I89" i="11" s="1"/>
  <c r="H75" i="11"/>
  <c r="H89" i="11" s="1"/>
  <c r="H185" i="11" s="1"/>
  <c r="G75" i="11"/>
  <c r="G89" i="11" s="1"/>
  <c r="G185" i="11" s="1"/>
  <c r="F75" i="11"/>
  <c r="F89" i="11" s="1"/>
  <c r="E75" i="11"/>
  <c r="E89" i="11" s="1"/>
  <c r="R52" i="10"/>
  <c r="R53" i="10" s="1"/>
  <c r="R54" i="10" s="1"/>
  <c r="V54" i="10" s="1"/>
  <c r="Q52" i="10"/>
  <c r="Q53" i="10" s="1"/>
  <c r="Q54" i="10" s="1"/>
  <c r="U54" i="10" s="1"/>
  <c r="M52" i="10"/>
  <c r="L52" i="10"/>
  <c r="T52" i="10" s="1"/>
  <c r="K52" i="10"/>
  <c r="S52" i="10" s="1"/>
  <c r="H52" i="10"/>
  <c r="G52" i="10"/>
  <c r="F52" i="10"/>
  <c r="E52" i="10"/>
  <c r="L53" i="10"/>
  <c r="S50" i="10"/>
  <c r="H53" i="10"/>
  <c r="H54" i="10" s="1"/>
  <c r="G53" i="10"/>
  <c r="G54" i="10" s="1"/>
  <c r="F53" i="10"/>
  <c r="F54" i="10" s="1"/>
  <c r="G28" i="16" l="1"/>
  <c r="P15" i="16"/>
  <c r="F28" i="16"/>
  <c r="P28" i="16" s="1"/>
  <c r="F156" i="12"/>
  <c r="Q155" i="12"/>
  <c r="R155" i="12"/>
  <c r="R156" i="12" s="1"/>
  <c r="E155" i="12"/>
  <c r="E156" i="12" s="1"/>
  <c r="M156" i="12"/>
  <c r="N156" i="12"/>
  <c r="J156" i="12"/>
  <c r="I155" i="12"/>
  <c r="I156" i="12" s="1"/>
  <c r="M53" i="10"/>
  <c r="K89" i="11"/>
  <c r="J89" i="11"/>
  <c r="R89" i="11"/>
  <c r="I185" i="11"/>
  <c r="Q185" i="11"/>
  <c r="U150" i="11"/>
  <c r="V150" i="11"/>
  <c r="K184" i="11"/>
  <c r="J184" i="11"/>
  <c r="R184" i="11"/>
  <c r="U139" i="12"/>
  <c r="V139" i="12"/>
  <c r="G155" i="12"/>
  <c r="H155" i="12"/>
  <c r="O155" i="12"/>
  <c r="P155" i="12"/>
  <c r="I21" i="32"/>
  <c r="B21" i="32"/>
  <c r="M12" i="20"/>
  <c r="T155" i="12"/>
  <c r="V155" i="12" s="1"/>
  <c r="V147" i="12"/>
  <c r="U147" i="12"/>
  <c r="S155" i="12"/>
  <c r="K155" i="12"/>
  <c r="L155" i="12"/>
  <c r="J185" i="11"/>
  <c r="R185" i="11"/>
  <c r="E185" i="11"/>
  <c r="M185" i="11"/>
  <c r="S184" i="11"/>
  <c r="U184" i="11" s="1"/>
  <c r="U169" i="11"/>
  <c r="F185" i="11"/>
  <c r="N185" i="11"/>
  <c r="S89" i="11"/>
  <c r="U75" i="11"/>
  <c r="S53" i="10"/>
  <c r="T50" i="10"/>
  <c r="K53" i="10"/>
  <c r="AF24" i="22"/>
  <c r="AE24" i="22"/>
  <c r="AD24" i="22"/>
  <c r="AC24" i="22"/>
  <c r="AB24" i="22"/>
  <c r="AA24" i="22"/>
  <c r="AF23" i="22"/>
  <c r="AE23" i="22"/>
  <c r="AD23" i="22"/>
  <c r="AC23" i="22"/>
  <c r="AB23" i="22"/>
  <c r="AA23" i="22"/>
  <c r="AF22" i="22"/>
  <c r="AE22" i="22"/>
  <c r="AD22" i="22"/>
  <c r="AC22" i="22"/>
  <c r="AB22" i="22"/>
  <c r="AA22" i="22"/>
  <c r="AF19" i="22"/>
  <c r="AE19" i="22"/>
  <c r="AD19" i="22"/>
  <c r="AC19" i="22"/>
  <c r="AB19" i="22"/>
  <c r="AA19" i="22"/>
  <c r="U155" i="12" l="1"/>
  <c r="Q156" i="12"/>
  <c r="S156" i="12"/>
  <c r="U156" i="12" s="1"/>
  <c r="P156" i="12"/>
  <c r="O156" i="12"/>
  <c r="H156" i="12"/>
  <c r="G156" i="12"/>
  <c r="K185" i="11"/>
  <c r="L156" i="12"/>
  <c r="K156" i="12"/>
  <c r="T156" i="12"/>
  <c r="V156" i="12" s="1"/>
  <c r="S185" i="11"/>
  <c r="U185" i="11" s="1"/>
  <c r="U89" i="11"/>
  <c r="T184" i="11"/>
  <c r="V184" i="11" s="1"/>
  <c r="V169" i="11"/>
  <c r="T89" i="11"/>
  <c r="V75" i="11"/>
  <c r="T53" i="10"/>
  <c r="AB25" i="22"/>
  <c r="AD25" i="22"/>
  <c r="AF25" i="22"/>
  <c r="AE25" i="22"/>
  <c r="AA25" i="22"/>
  <c r="AC25" i="22"/>
  <c r="T185" i="11" l="1"/>
  <c r="V185" i="11" s="1"/>
  <c r="V89" i="11"/>
  <c r="I30" i="20" l="1"/>
  <c r="I29" i="20"/>
  <c r="I31" i="20" l="1"/>
  <c r="I28" i="20"/>
  <c r="R174" i="8"/>
  <c r="Q174" i="8"/>
  <c r="P174" i="8"/>
  <c r="O174" i="8"/>
  <c r="N174" i="8"/>
  <c r="M174" i="8"/>
  <c r="L174" i="8"/>
  <c r="K174" i="8"/>
  <c r="J174" i="8"/>
  <c r="I174" i="8"/>
  <c r="H174" i="8"/>
  <c r="G174" i="8"/>
  <c r="F174" i="8"/>
  <c r="E174" i="8"/>
  <c r="Q175" i="8"/>
  <c r="O175" i="8"/>
  <c r="N175" i="8"/>
  <c r="M175" i="8"/>
  <c r="J175" i="8"/>
  <c r="I175" i="8"/>
  <c r="H175" i="8"/>
  <c r="G175" i="8"/>
  <c r="E175" i="8"/>
  <c r="R161" i="8"/>
  <c r="J161" i="8"/>
  <c r="I161" i="8"/>
  <c r="H161" i="8"/>
  <c r="G161" i="8"/>
  <c r="F161" i="8"/>
  <c r="K161" i="8"/>
  <c r="Q161" i="8"/>
  <c r="P161" i="8"/>
  <c r="O161" i="8"/>
  <c r="N161" i="8"/>
  <c r="M161" i="8"/>
  <c r="E161" i="8"/>
  <c r="U97" i="8"/>
  <c r="E92" i="8"/>
  <c r="E98" i="8" s="1"/>
  <c r="K175" i="8" l="1"/>
  <c r="U174" i="8"/>
  <c r="L175" i="8"/>
  <c r="F175" i="8"/>
  <c r="P175" i="8"/>
  <c r="V169" i="8"/>
  <c r="R175" i="8"/>
  <c r="V97" i="8"/>
  <c r="V174" i="8"/>
  <c r="V175" i="8"/>
  <c r="E176" i="8"/>
  <c r="T161" i="8"/>
  <c r="L161" i="8"/>
  <c r="V161" i="8" l="1"/>
  <c r="S161" i="8"/>
  <c r="U169" i="8"/>
  <c r="U175" i="8"/>
  <c r="U92" i="8"/>
  <c r="V92" i="8"/>
  <c r="U161" i="8" l="1"/>
  <c r="V98" i="8"/>
  <c r="V176" i="8"/>
  <c r="U98" i="8"/>
  <c r="U176" i="8"/>
</calcChain>
</file>

<file path=xl/sharedStrings.xml><?xml version="1.0" encoding="utf-8"?>
<sst xmlns="http://schemas.openxmlformats.org/spreadsheetml/2006/main" count="8426" uniqueCount="2073">
  <si>
    <t>Príloha 3 Ukazovatele vnútorného systému UKF</t>
  </si>
  <si>
    <t>OBSAH</t>
  </si>
  <si>
    <t>ukazovateľ</t>
  </si>
  <si>
    <t>číslo tabuľky</t>
  </si>
  <si>
    <t>názov tabuľky</t>
  </si>
  <si>
    <t>Vstup do vzdelávania</t>
  </si>
  <si>
    <t xml:space="preserve"> 0.1 Počet ponúkaných študijných programov podľa 1. 2. a 3. stupňa vzdelávania </t>
  </si>
  <si>
    <t>Tabuľka VS1</t>
  </si>
  <si>
    <t>Počet ponúkaných študijných programov podľa 1. 2. a 3. stupňa vzdelávania v AR 2021/2022 a podiel neotorených študijných programov v akademickom roku</t>
  </si>
  <si>
    <t xml:space="preserve">0.2 Podiel neotvorených študijných programov v akademickom roku z celkovej ponuky </t>
  </si>
  <si>
    <t>Tabuľka VS2</t>
  </si>
  <si>
    <t>Počet učiteľských študijných programov ponúkaných v AR 2021/2022 a podiel neotvorených učiteľských študijných programov v akademickom roku</t>
  </si>
  <si>
    <t> </t>
  </si>
  <si>
    <t>Tabuľka VS3</t>
  </si>
  <si>
    <t xml:space="preserve">Počet zosúladených študijných programov v roku 2022 </t>
  </si>
  <si>
    <t xml:space="preserve">0.3 Počet ponúkaných študijných programov v inom ako slovenskom jazyku </t>
  </si>
  <si>
    <t>Tabuľka VS4</t>
  </si>
  <si>
    <t>Počet ponúkaných študijných programov v inom ako slovenskom jazyku v AR 2021/2022 a podiel neotorených študijných programov v akademickom roku</t>
  </si>
  <si>
    <t>0.4 Podiel neotvorených študijných programov v inom ako slovenskom jazyku v akademickom roku z ich celkovej ponuky</t>
  </si>
  <si>
    <t>0.5 Počet uchádzačov o štúdium v príslušnom akademickom roku</t>
  </si>
  <si>
    <t>Tabuľka VS5</t>
  </si>
  <si>
    <t>Prijímacie konanie na UKF v akademickom roku 2021/2022 - bakalárske štúdium</t>
  </si>
  <si>
    <t>0.6 Počet uchádzačov o štúdium v akademickom roku s iným ako slovenským občianstvom</t>
  </si>
  <si>
    <t>Tabuľka VS6</t>
  </si>
  <si>
    <t xml:space="preserve">Prijímacie konanie na UKF v akademickom roku 2021/2022 - magisterské štúdium </t>
  </si>
  <si>
    <t xml:space="preserve">0.7 Podiel zapísaných študentov zo všetkých prihlásených uchádzačov o štúdium v príslušnom akademickom roku </t>
  </si>
  <si>
    <t>Tabuľka VS7</t>
  </si>
  <si>
    <t>Prijímacie konanie na UKF v akademickom roku 2021/2022 - doktorandské štúdium</t>
  </si>
  <si>
    <t>0.8 Podiel prijatých študentov z iných vysokých škôl v 2. a 3 stupni vzdelávania v akademickom roku</t>
  </si>
  <si>
    <t>Tabuľka VS8</t>
  </si>
  <si>
    <t>Ukazovatele prijímacieho konania na bakalárske štúdium za 6 rokov</t>
  </si>
  <si>
    <t>Tabuľka VS9</t>
  </si>
  <si>
    <t>Ukazovatele prijímacieho konania na magisterské štúdium za 6 rokov</t>
  </si>
  <si>
    <t>Tabuľka VS10</t>
  </si>
  <si>
    <t>Ukazovatele prijímacieho konania na doktorandské štúdium za 6 rokov</t>
  </si>
  <si>
    <t>Tabuľka VS11</t>
  </si>
  <si>
    <t>Prijímacie konanie na študijné programy, triedené podľa študijných odborov v prvom stupni - denná forma</t>
  </si>
  <si>
    <t>Tabuľka VS12</t>
  </si>
  <si>
    <t>Prijímacie konanie na študijné programy v prvom stupni, triedené podľa študijných odborov - externá forma</t>
  </si>
  <si>
    <t>Tabuľka VS13</t>
  </si>
  <si>
    <t xml:space="preserve">Prijímacie konanie na študijné programy v prvom stupni, triedené podľa študijných odborov - z toho počet uchádzačov, ktorí získali stredoškolské vzdelanie v zahraničí    </t>
  </si>
  <si>
    <t>Tabuľka VS14</t>
  </si>
  <si>
    <t>Prijímacie konanie na študijné programy, triedené podľa študijných odborov  v druhom stupni - denná forma</t>
  </si>
  <si>
    <t>Tabuľka VS15</t>
  </si>
  <si>
    <t>Prijímacie konanie na študijné programy, triedené podľa študijných odborov  v druhom stupni - externá forma</t>
  </si>
  <si>
    <t>Tabuľka VS16</t>
  </si>
  <si>
    <t>Prijímacie konanie na študijné programy,  triedené podľa študijných odborov v druhom stupni - Z toho počet absolventov svojej vysokej školy</t>
  </si>
  <si>
    <t>Tabuľka VS17</t>
  </si>
  <si>
    <t>Prijímacie konanie na študijné programy, triedenie podľa študijných odborov v druhom stupni - Z toho počet uchádzačov, ktorí získali vzdelanie nižšieho stupňa v zahraničí</t>
  </si>
  <si>
    <t>Tabuľka VS18</t>
  </si>
  <si>
    <t>Prijímacie konanie na študijné programy,  triedené podľa študijných odborov, v treťom stupni - denná forma</t>
  </si>
  <si>
    <t>Tabuľka VS19</t>
  </si>
  <si>
    <t>Prijímacie konanie na študijné programy,  triedené podľa študijných odborov, v treťom stupni - externá forma</t>
  </si>
  <si>
    <t>Tabuľka VS20</t>
  </si>
  <si>
    <t>Prijímacie konanie na študijné programy,  triedené podľa študijných odborov v treťom stupni  - Z toho počet absolventov svojej vysokej školy</t>
  </si>
  <si>
    <t>Tabuľka VS21</t>
  </si>
  <si>
    <t>Prijímacie konanie na študijné programy,  triedené podľa študijných odborov v treťom stupni  - Z toho počet uchádzačov, ktorí získali vzdelanie nižšieho stupňa v zahraničí</t>
  </si>
  <si>
    <t>Ukazovatele vzdelávania                    1. Prijímacie konanie, priebeh a ukončenie štúdia</t>
  </si>
  <si>
    <t>1.1 Počet študentov vysokej školy</t>
  </si>
  <si>
    <t>Tabuľka UZ1</t>
  </si>
  <si>
    <t>Počet študent vysokej školy k 31.10.2021, podiel zahraničných študentov a zahraničných študentov študujúcich v inom ako slovenskom jazyku. Študenti v nadštandardnom štúdiu a ich podiel na celkovom počte študentov</t>
  </si>
  <si>
    <t>1.4 Podiel zahraničných študentov z celkového počtu študentov</t>
  </si>
  <si>
    <t>Tabuľka UZ2</t>
  </si>
  <si>
    <t>Počet študent vysokej školy k 31.10.2022, podiel zahraničných študentov a zahraničných študentov študujúcich v inom ako slovenskom jazyku. Študenti v nadštandardnom štúdiu a ich podiel na celkovom počte študentov</t>
  </si>
  <si>
    <t xml:space="preserve">1.5 Počet študentov s iným ako slovenským občianstvom študijúcich v inom ako slovenskom jazyku </t>
  </si>
  <si>
    <t>Tabuľka UZ3</t>
  </si>
  <si>
    <t>Vývoj počtu študentov (stav k 31.10. daného roka)</t>
  </si>
  <si>
    <t>1.6 Podiel študentov prekračujúcich štandardnú dĺžku štúdia</t>
  </si>
  <si>
    <t>1.1a Počet študentov študijných programov FPVaI</t>
  </si>
  <si>
    <t>Tabuľka UZ4</t>
  </si>
  <si>
    <t>Fakulta prírodných vied a informatiky - počet zapísaných študentov k 31. 10. 2021 podľa rokov štúdia (bez mobility) na študijný program, vrátane študentov prekračujúcich štandardnú dĺžku štúdia, počet študentov v nadštandardnej dĺžke štúdia a ich podiel na celkovom počte študentov</t>
  </si>
  <si>
    <t>1.6a Podiel študentov prekračujúcich štandardnú dĺžku štúdia v študijných programoch FPVaI</t>
  </si>
  <si>
    <t xml:space="preserve">1.7a Priemerná dĺžka nadštandardnej dĺžky štúdia v študijných programoch FPVaI </t>
  </si>
  <si>
    <t xml:space="preserve">Tabuľka UZ5 </t>
  </si>
  <si>
    <t>Priemerná dĺžka nadštandardej dĺžky štúdia v AR 2021/2022 v študijných programoch FPVaI</t>
  </si>
  <si>
    <t>1.1a Počet študentov študijných programov FSVaZ</t>
  </si>
  <si>
    <t xml:space="preserve">Tabuľka UZ6 </t>
  </si>
  <si>
    <t>Fakulta sociálnych vied a zdravotníctva - počet zapísaných študentov k 31. 10. 2021 podľa rokov štúdia (bez mobility) na študijný program, vrátane študentov prekračujúcich štandardnú dĺžku štúdia, počet študentov v nadštandardnej dĺžke štúdia a ich podiel na celkovom počte študentov</t>
  </si>
  <si>
    <t>1.6a Podiel študentov prekračujúcich štandardnú dĺžku štúdia v študijných programoch FSVaZ</t>
  </si>
  <si>
    <t>1.7a Priemerná dĺžka nadštandardnej dĺžky štúdia v študijných programoch FSVaZ</t>
  </si>
  <si>
    <t xml:space="preserve">Tabuľka UZ7 </t>
  </si>
  <si>
    <t>Priemerná dĺžka nadštandardej dĺžky štúdia v AR 2021/2022 v študijných programoch FSVaZ</t>
  </si>
  <si>
    <t>1.1b Počet študentov študijných programov FSŠ AR 2021/2022</t>
  </si>
  <si>
    <t>Tabuľka UZ8</t>
  </si>
  <si>
    <t>Fakulta stredoeurópskych štúdií - počet zapísaných študentov k 31. 10. 2021 podľa rokov štúdia (bez mobility) na študijný program, vrátane študentov prekračujúcich štandardnú dĺžku štúdia, počet študentov v nadštandardnej dĺžke štúdia a ich podiel na celkovom počte študentov</t>
  </si>
  <si>
    <t>1.6b Podiel študentov prekračujúcich štandardnú dĺžku štúdia v študijných programoch FSŠ</t>
  </si>
  <si>
    <t>1.7b Priemerná dĺžka nadštandardnej dĺžky štúdia v študijných programoch FSŠ</t>
  </si>
  <si>
    <t>Tabuľka UZ9</t>
  </si>
  <si>
    <t>Priemerná dĺžka nadštandardej dĺžky štúdia v AR 2021/2022 v študijných programoch FSŠ</t>
  </si>
  <si>
    <t>1.1b Počet študentov študijných programov FF AR 2021/2022</t>
  </si>
  <si>
    <t>Tabuľka UZ10</t>
  </si>
  <si>
    <t>Filozofická fakulta - počet zapísaných študentov k 31. 10. 2021 podľa rokov štúdia (bez mobility) na študijný program, vrátane študentov prekračujúcich štandardnú dĺžku štúdia, počet študentov v nadštandardnej dĺžke štúdia a ich podiel na celkovom počte študentov</t>
  </si>
  <si>
    <t>1.6b Podiel študentov prekračujúcich štandardnú dĺžku štúdia v študijných programoch FF</t>
  </si>
  <si>
    <t>1.7b Priemerná dĺžka nadštandardnej dĺžky štúdia v študijných programoch FF</t>
  </si>
  <si>
    <t>Tabuľka UZ11</t>
  </si>
  <si>
    <t>Priemerná dĺžka nadštandardej dĺžky štúdia v AR 2021/2022 v študijných programoch FF</t>
  </si>
  <si>
    <t>1.1b Počet študentov študijných programov PF AR 2021/2022</t>
  </si>
  <si>
    <t>Tabuľka UZ12</t>
  </si>
  <si>
    <t>Pedagogická fakulta - počet zapísaných študentov k 31. 10. 2021 podľa rokov štúdia (bez mobility) na študijný program, vrátane študentov prekračujúcich štandardnú dĺžku štúdia, počet študentov v nadštandardnej dĺžke štúdia a ich podiel na celkovom počte študentov</t>
  </si>
  <si>
    <t>1.6b Podiel študentov prekračujúcich štandardnú dĺžku štúdia v študijných programoch PF</t>
  </si>
  <si>
    <t>1.7b Priemerná dĺžka nadštandardnej dĺžky štúdia v študijných programoch PF</t>
  </si>
  <si>
    <t>Tabuľka UZ13</t>
  </si>
  <si>
    <t>Priemerná dĺžka nadštandardej dĺžky štúdia v AR 2021/2022 v študijných programoch PF</t>
  </si>
  <si>
    <t xml:space="preserve">1.2 Podiel študentov prvého roka štúdia, ktorí predčase ukončili štúdium v štruktúre podľa dôvodu (vylúčenie pre neprospech, zanechanie štúdia, zmena študijného programu </t>
  </si>
  <si>
    <t>Tabuľka UZ14</t>
  </si>
  <si>
    <t>Podiel študentov prvého roku Bc. štúdia, ktorí predčasne ukončili štúdium za AR 2021/2022</t>
  </si>
  <si>
    <t>Tabuľka UZ15</t>
  </si>
  <si>
    <t>Podiel študentov prvého roku Mgr. štúdia, ktorí predčasne ukončili štúdium za AR 2021/2022</t>
  </si>
  <si>
    <t>1.3 Miera predčasného ukončenia v ďalších rokoch štúdia</t>
  </si>
  <si>
    <t>Tabuľka UZ16</t>
  </si>
  <si>
    <t>Podiel študentov prvého roku PhD. štúdia, ktorí predčasne ukončili štúdium za AR 2021/2022</t>
  </si>
  <si>
    <t xml:space="preserve">1.4 Podiel zahraničných študentov z celkového počtu študentov podľa štátnej príslušnosti </t>
  </si>
  <si>
    <t>Tabuľka UZ17</t>
  </si>
  <si>
    <t>Tabuľka UZ17 Podiel zahraničných študentov k celkovému počtu študentov triedenie podľa štátnej príslušnosti a podiel z celkového počtu zahrničných študentov k 31. 10. 2021</t>
  </si>
  <si>
    <t>1.7 Priemerná dĺžka nadštandardnej dĺžky štúdia</t>
  </si>
  <si>
    <t>Tabuľka UZ18</t>
  </si>
  <si>
    <t>Priemerná dĺžka nadštandardej dĺžky štúdia na UKF v AR 2021/2022</t>
  </si>
  <si>
    <t>1.8 Počet odhalených akademických podvodov, z toho počet plagiátov</t>
  </si>
  <si>
    <t>Tabuľka UZ19</t>
  </si>
  <si>
    <t>Disciplinárne priestupky, akademické podvody na fakultách a udelené disciplinárne opatrenia v AR 2021/2022</t>
  </si>
  <si>
    <t>1.9 Počet disciplinárnych konaní (vylúčenie zo štúdia, napomenutie, bez následkov a pod.)</t>
  </si>
  <si>
    <t xml:space="preserve">1.10 Počet absolventov </t>
  </si>
  <si>
    <t>Tabuľka UZ20</t>
  </si>
  <si>
    <t>Počet študentov 1., 2. a 3. stupňa k 31. 8. 2022, ktorí riadne skončili štúdium v akademickom roku 2021/2022 (AiS2 a CRŠ, výkaz o absolventoch)</t>
  </si>
  <si>
    <t>Tabuľka UZ21</t>
  </si>
  <si>
    <t>Počet uspešných absolventov rigorózneho konania v AR 2021/2022 podľa získaného titulu</t>
  </si>
  <si>
    <t>Tabuľka UZ22</t>
  </si>
  <si>
    <t>Vývoj počtu absolventov podľa stupňa a formy štúdia</t>
  </si>
  <si>
    <t xml:space="preserve">1.10a Štátne skúšky </t>
  </si>
  <si>
    <t>Tabuľka UZ23</t>
  </si>
  <si>
    <t>Štátne skúšky bakalárskeho štúdia v AR 2021/2022</t>
  </si>
  <si>
    <t>Tabuľka UZ24</t>
  </si>
  <si>
    <t>Štátne skúšky magisterského štúdia v AR 2021/2022</t>
  </si>
  <si>
    <t>Tabuľka UZ25</t>
  </si>
  <si>
    <t>Úspešnosť na štátnych skúškach podiel úspešných študentov z celkového počtu študentov v poslednom ročníku štúdia - vývoj</t>
  </si>
  <si>
    <t>Ukazovatele vzdelávania                           2. Učenie sa, vyučovanie a hodnotenie orientované na študenta</t>
  </si>
  <si>
    <t xml:space="preserve">2.1 Pomer počtu učiteľov a študentov </t>
  </si>
  <si>
    <t>Tabuľka UZ26</t>
  </si>
  <si>
    <t xml:space="preserve">Pomer počtu učiteľov a študentov v AR 2021/2022 k 31.10.2021 </t>
  </si>
  <si>
    <t>Tabuľka UZ27</t>
  </si>
  <si>
    <t>Personálne zabezpečenie vzdelávania na fakultách a spolu na UKF</t>
  </si>
  <si>
    <t xml:space="preserve">2.2 Počet záverečných prác vedených vedúcim záverečnej práce - priemetrný počet a maximálny počet </t>
  </si>
  <si>
    <t>Tabuľka UZ28</t>
  </si>
  <si>
    <t xml:space="preserve">Fyzický počet školiteľov a záverečných prác v akademickom roku 2021/2022, priemerný a maximálny počet prác na školiteľa </t>
  </si>
  <si>
    <t>Tabuľka UZ29</t>
  </si>
  <si>
    <t>Prehľad o počte odovzdaných záverečných prác v AR 2021/2022 - denné štúdium</t>
  </si>
  <si>
    <t>Tabuľka UZ30</t>
  </si>
  <si>
    <t>Prehľad o počte odovzdaných záverečných prác v AR 2021/2022 - externé štúdium</t>
  </si>
  <si>
    <t xml:space="preserve">2.3 Podiel kontaktnej výučby (vrátane podpory študentov) na celkovej pracovnej kapacite učiteľov UKF (v hodinách za týždeň) </t>
  </si>
  <si>
    <t>Tabuľka UZ31</t>
  </si>
  <si>
    <t>Podiel kontaktnej výučby na celkovej pracovnej kapacite učiteľov v hodinách za týždeň a priemer kreditov za profilové predmety</t>
  </si>
  <si>
    <t xml:space="preserve">2.5 Priemerný počet kreditov za profilové predmety v študijnom programe </t>
  </si>
  <si>
    <t>2.4 Podiel vyslaných študentov na mobility do zahraničia z celkového počtu študentov</t>
  </si>
  <si>
    <t>Tabuľka UZ32</t>
  </si>
  <si>
    <t xml:space="preserve">Počet vyslaných študentov na mobility a podiel vyslaných študentov na mobility z celkového počtu študentov v AR 2021/2022 </t>
  </si>
  <si>
    <t xml:space="preserve">2.6 Počet prijatých študentov na mobility zo zahraničia </t>
  </si>
  <si>
    <t>Tabuľka UZ33</t>
  </si>
  <si>
    <t>Prehľad akademických mobilít - študenti v AR 2021/2022, 2020/2021, 2019/2020</t>
  </si>
  <si>
    <t>Tabuľka UZ34</t>
  </si>
  <si>
    <t>Štruktúra vyslania a prijatia študentov UKF na Erasmus+ praktickú stáž v akademickom roku 2021/2022</t>
  </si>
  <si>
    <t>2.7 Rozsah podpory a služieb v oblasti poradenstva</t>
  </si>
  <si>
    <t>Tabuľka UZ35</t>
  </si>
  <si>
    <t>Rozsah poradenských služieb v hodinách prepočítaný na študenta v AR 2021/2022 a počet zamestnacov zameraných na podporu a poradenstvo</t>
  </si>
  <si>
    <t>2.8 Počet zamestnacov so zameraním na podporu študentov (študijné a kariérne poradenstvo)</t>
  </si>
  <si>
    <t>Tabuľka UZ36</t>
  </si>
  <si>
    <t>Prehľad počtu študentov a konkretizácia špecifických potrieb podľa skupiny</t>
  </si>
  <si>
    <t xml:space="preserve">2.9 Podiel študentov, ktorí sa zapojili do hodnotenia kvalit výučby a učiteľov študijného programu </t>
  </si>
  <si>
    <t>Tabuľka UZ37</t>
  </si>
  <si>
    <t>Hodnotenie kvality vzdelávania študentmi v AR 2021/2022</t>
  </si>
  <si>
    <t xml:space="preserve">2.10 Miera spokojnosti s kvalitou výučby a učiteľov </t>
  </si>
  <si>
    <t>Tabuľka UZ38</t>
  </si>
  <si>
    <t>Miera spokojnosti študnetov s kvalitou výučby a kvalitou učiteľov vyjadrená v % v AR 2021/2022</t>
  </si>
  <si>
    <t>Tabuľka UZ39</t>
  </si>
  <si>
    <t>Prehľad o počte zapojených študentov a o počte hodnotených pedagógov podľa fakúlt v ostatných rokoch</t>
  </si>
  <si>
    <t xml:space="preserve">2.11 Miera spokojnosti študentov so špeciálnymi potrebami* </t>
  </si>
  <si>
    <t>Tabuľka UZ40</t>
  </si>
  <si>
    <t xml:space="preserve"> Výber z výsledkov prieskumu akademická štvrťhodinka pre UKF (zdroj SAAVŠ)</t>
  </si>
  <si>
    <t xml:space="preserve">2.12 Počet podaných podnetov študentov </t>
  </si>
  <si>
    <t>Tabuľka UZ41</t>
  </si>
  <si>
    <t>Prehľad počtu podaných podnetov študentov UKF v akademickom roku</t>
  </si>
  <si>
    <t>Ukazovatele vzdelávania                    3. Učitelia</t>
  </si>
  <si>
    <t>3.1 Počty všetkých učiteľov na funkcii profesor, docent, odborný asistent, asistent, lektor, ostatní</t>
  </si>
  <si>
    <t>Tabuľka UU1</t>
  </si>
  <si>
    <t>Monitoring štruktúry pedagogického personálu (stav k 31.10.2021)</t>
  </si>
  <si>
    <t>3.2 Počty samostatných výskumných pracovníkov s absolvoanou vysokou školou 2. stupňa (spolu s počtom učiteľov predsgtavuje počet tvorivých pracovníkov)</t>
  </si>
  <si>
    <t>3.3 Počet učiteľov s vedecko-pedagogickým titulom, vedeckou hodnosťou a vedeckou kvalifikáciou (prof., doc., DrSc., VKSI, VKS IIa)</t>
  </si>
  <si>
    <t>3.4 Podiel učiteľov s PhD. a vyššie na celkovom počte učiteľov</t>
  </si>
  <si>
    <t>3.5 Vek učiteľov študijných programov zabezpečujúcich profilové predmety (priemerný vek a rozpätie)</t>
  </si>
  <si>
    <t>3.6 Podiel učiteľov - absolventov inej vysokej školy (iba 2. stupeň)</t>
  </si>
  <si>
    <t>3.7 podiel učiteľov, ktorí získali PhD. (alebo ekvivalent) na inej vysokej škole, ako pôsobia</t>
  </si>
  <si>
    <t>3.8 Podiel učiteľov s praxou dlhšou ako 1 rok na zahraničnej vysokej škole alebo vo výskumnej inštitúcii v zahraničí</t>
  </si>
  <si>
    <t>3.9 Počet prijatých učiteľov na mobility zo zahraničia v príslušnom akademickom roku</t>
  </si>
  <si>
    <t xml:space="preserve">3.10 Podiel vyslaných učiteľov na mobility do zahraničia v príslušnom akademickom roku </t>
  </si>
  <si>
    <t>Ukazovatele vzdelávania               4.Tvorivá činnosť a habilitačné konanie a inauguračné konanie</t>
  </si>
  <si>
    <t>4.1 Počet publikačných výstupov učiteľov</t>
  </si>
  <si>
    <t>Tabuľka TC1</t>
  </si>
  <si>
    <t>Prehľad publikačnej činnosti pracovníkov fakúlt UKF za rok 2021 (údaje zo systémov KIS, WOS, CCC a Scopus k 31. 1. 2022)</t>
  </si>
  <si>
    <t>4.2 Počet publikačných výstupov učiteľov, ktoré sú registrované vo WOS alebo Scopus</t>
  </si>
  <si>
    <t>Tabuľka TC2</t>
  </si>
  <si>
    <t>Počet publikácií zaradených podľa kvartilov JCR (údaje k 31.1.2022)</t>
  </si>
  <si>
    <t xml:space="preserve">4.4 Počet ohlasov na publikačné výstupy učiteľov </t>
  </si>
  <si>
    <t>Tabuľka TC3</t>
  </si>
  <si>
    <t>Zoznam časopisov s najvyšším IF, v ktorých publikovali zamestnanci UKF v roku 2021</t>
  </si>
  <si>
    <t>4.5 Počet ohlasov na publikačné výstupy učiteľov, ktoré sú registrované vo WOS alebo Scopus</t>
  </si>
  <si>
    <t>Tabuľka TC4</t>
  </si>
  <si>
    <t>Prehľad umeleckej činnosti pracovníkov UKF za rok 2021 k 31. 1. 2022</t>
  </si>
  <si>
    <t>Tabuľka TC5</t>
  </si>
  <si>
    <t>Počet výstupov publikačnej činnosti na 1 tvorivého pracovníka UKF v roku 2021</t>
  </si>
  <si>
    <t>Tabuľka TC6</t>
  </si>
  <si>
    <t>Prehľad publikačnej činnosti pracovníkov UKF za obdobie 2016 – 2021</t>
  </si>
  <si>
    <t>4.1a Počet publikačných výstupov učiteľov za ostatných 6 rokov v jednotlivých odboroch štúdia a kategóriách výstupov</t>
  </si>
  <si>
    <t>Tabuľka TC7</t>
  </si>
  <si>
    <t>Ukazovatele tvorivej činnosti - publikácie a ohlasy podľa študijných odborov v ktorých UKF uskutočňuje vzdelávanie a HKaIK</t>
  </si>
  <si>
    <t>4.2a Počet publikačných výstupov učiteľov, ktoré sú registrované vo WOS alebo Scopus za ostatných 6 rokov v jednotlivých odboroch štúdia a kategóriách výstupov</t>
  </si>
  <si>
    <t>4.3a Počet publikačných výstupov študentov doktorandského štúdia, ktoré sú registrované v databázach WOS alebo Scopus za ostatných 6 rokov v jednotlivých odboroch uskutočňovaného štúdia a kategóriách výstupov (alebo ekvivalent v umení)</t>
  </si>
  <si>
    <t xml:space="preserve">4.4a Počet ohlasov na publikačné výstupy učiteľov za ostatných 6 rokov </t>
  </si>
  <si>
    <t>4.5a Počet ohlasov na publikačné výstupy učiteľov, ktoré sú registrované vo WOS alebo Scopus za ostatných 6 rokov</t>
  </si>
  <si>
    <t>4.6 Počet výstupov špičkovej medzinárodnej kvality podľa zvyklostí v odbore</t>
  </si>
  <si>
    <t xml:space="preserve">4.3 Počet publikačných výstupov študentov doktorandského štúdia, ktoré sú registrované v databázach WOS alebo Scopus </t>
  </si>
  <si>
    <t>Tabuľka TC8</t>
  </si>
  <si>
    <t>Publikačné výstupy doktorandov v dennej forme podľa fakúlt v roku 2021 (údaje z databázy KIS k 31. 1. 2022</t>
  </si>
  <si>
    <t>Tabuľka TC9</t>
  </si>
  <si>
    <t xml:space="preserve">Účasť doktorandov v dennej forme štúdia na riešení projektov v roku 2021 </t>
  </si>
  <si>
    <t>Tabuľka TC10</t>
  </si>
  <si>
    <t xml:space="preserve">Účasť doktorandov v externej forme štúdia na riešení projektov v roku 2021 </t>
  </si>
  <si>
    <t>4.7a Hodnotenie úrovne tvorivej činnosti pracoviska UKF (prioritné oblasti výskumu na pracoviskách, špičkové a najvýznamnejšie vedecké tímy, riešené projekty, spolupráca s praxou podľa tém odborov</t>
  </si>
  <si>
    <t>Tabuľka TC11</t>
  </si>
  <si>
    <t>Prioritné oblasti výskumu podľa odborov na pracoviskách UKF. Špičkové vedecké tímy a významné výskumné tími s medzinárodnou akceptáciou výsledkov podľa odborov na pracoviskách. Riešené projekty podľa tém odborov. Spolupráca s praxou podľa tém odborov</t>
  </si>
  <si>
    <t>4.8 Výška získanej finančnej podpory z domácich a medzinárodných grantových schém a iných súťažných zdrojov v problematike odboru</t>
  </si>
  <si>
    <t>4.7b Hodnotenie úrovne tvorivej činnosti pracoviska UKF (mechanizmy podpory výskumnej a ďalšej tvorivej činnosti a edičná činnosť pracovísk)</t>
  </si>
  <si>
    <t>Tabuľka TC12</t>
  </si>
  <si>
    <t>Mechanizmy podpory výskumnej a ďalšej tvorivej činnosti na pracoviskách UKF</t>
  </si>
  <si>
    <t xml:space="preserve">4.8a Výška získanej finančnej podpory z domácich a medzinárodných grantových schém a iných zdrojov </t>
  </si>
  <si>
    <t>Tabuľka TC13</t>
  </si>
  <si>
    <t>Počet výskumných projektov  a ich finančné zabezpečenie (v EUR) riešených fakultami UKF za  rok 2021</t>
  </si>
  <si>
    <t>Tabuľka TC14</t>
  </si>
  <si>
    <t>Počet výskumných projektov a ich finančné zabezpečenie (v EUR) riešených fakultami UKF za v rokoch 2012 -2021</t>
  </si>
  <si>
    <t>4.7c Hodnotenie úrovne tvorivej činnosti pracoviska UKF (mechanizmy podpory výskumnej a ďalšej tvorivej činnosti) - Knižničný fond UK UKF</t>
  </si>
  <si>
    <t>Tabuľka TC15</t>
  </si>
  <si>
    <t>Knižničný fond UK UKF</t>
  </si>
  <si>
    <t>Tabuľka TC16</t>
  </si>
  <si>
    <t>Zabezpečovaný prístup do databáz</t>
  </si>
  <si>
    <t>4.7d Hodnotenie úrovne tvorivej činnosti pracoviska UKF - realizované podujatia</t>
  </si>
  <si>
    <t>Tabuľka TC17</t>
  </si>
  <si>
    <t>Prehľad o počte realizovaných podujatí fakultami UKF v roku 2021</t>
  </si>
  <si>
    <t xml:space="preserve">4.9 Počet študentov 3. stupňa štúdia na školiteľa (priemerný maximálny počet) </t>
  </si>
  <si>
    <t>Tabuľka TC18</t>
  </si>
  <si>
    <r>
      <t xml:space="preserve">Ukazovatele habiltačného konania a inauguračného konania na </t>
    </r>
    <r>
      <rPr>
        <b/>
        <sz val="10"/>
        <color rgb="FF833C0C"/>
        <rFont val="Calibri"/>
        <family val="2"/>
        <charset val="238"/>
      </rPr>
      <t>Fakulte prírodných vied a informatiky</t>
    </r>
  </si>
  <si>
    <t xml:space="preserve">4.10 Počet študentov 3. stupňa štúdia v príslušnom odbore habilitácií a inaugurácií </t>
  </si>
  <si>
    <t xml:space="preserve">4.11 Počet školiteľov v odbore habilitácií a inaugurácií (fyzické osoby aj FTE - prepočítaný na ekvivalent plného úväzku) </t>
  </si>
  <si>
    <t xml:space="preserve">4.12 Počet schválených návrhov na udelenie titulu profesor vo Vedeckej rade UKF v bežnom roku </t>
  </si>
  <si>
    <t xml:space="preserve">4.13 Počet schválených návrhov na udelenie titulu docent  vo vedeckej rade v bežnom roku  </t>
  </si>
  <si>
    <t xml:space="preserve">4.14 Počet zastavených habilitačných konaní a inauguračných konaní (začaté konania, ktoré bolo vo VR neschválené, stiahnuté uchádzačom, ináč zastavené) v bežnom roku  </t>
  </si>
  <si>
    <t>Tabuľka TC19</t>
  </si>
  <si>
    <r>
      <t xml:space="preserve">Ukazovatele habiltačného konania a inauguračného konania na </t>
    </r>
    <r>
      <rPr>
        <b/>
        <sz val="10"/>
        <color rgb="FF833C0C"/>
        <rFont val="Calibri"/>
        <family val="2"/>
        <charset val="238"/>
      </rPr>
      <t>Fakulte sociálnych vied a zdravotníctva</t>
    </r>
  </si>
  <si>
    <t>Tabuľka TC20</t>
  </si>
  <si>
    <r>
      <t xml:space="preserve">Ukazovatele habiltačného konania a inauguračného konania na </t>
    </r>
    <r>
      <rPr>
        <b/>
        <sz val="10"/>
        <color rgb="FF833C0C"/>
        <rFont val="Calibri"/>
        <family val="2"/>
        <charset val="238"/>
      </rPr>
      <t>Filozofickej fakulte</t>
    </r>
  </si>
  <si>
    <t>Tabuľka TC21</t>
  </si>
  <si>
    <r>
      <t xml:space="preserve">Ukazovatele habiltačného konania a inauguračného konania na </t>
    </r>
    <r>
      <rPr>
        <b/>
        <sz val="10"/>
        <color rgb="FF833C0C"/>
        <rFont val="Calibri"/>
        <family val="2"/>
        <charset val="238"/>
      </rPr>
      <t>Pedagogickej fakulte</t>
    </r>
  </si>
  <si>
    <t>Ukazovatele výstupu zo vzdelávania</t>
  </si>
  <si>
    <t>5.1 Miera uplatniteľnosti absolventov vyskej školy/ študijného programu (doteraz nesledovaný ukazovateľ, uvádza sa odhad v %)</t>
  </si>
  <si>
    <t>Tabuľka Výstup1</t>
  </si>
  <si>
    <t>Miera ulatniteľnosti absolventov a spokojnosti zamestnávateľov</t>
  </si>
  <si>
    <t>5.2 Miera spokojnosti zamestnávateľov s dosahovanými výstupmi vzdelávania študijného programu (doteraz nesledovaný ukazovateľ, uvádza sa informácia zo stanovísk zainteresovaných strán vyjadrená na škále od 1-5, kde 1 je najvyššia miera spokojnosti a 5 je vyjadrená nespokojnosť)</t>
  </si>
  <si>
    <t xml:space="preserve">Vstup do vzdelávania 0.1 Počet ponúkaných študijných programov podľa 1. 2. a 3. stupňa vzdelávania </t>
  </si>
  <si>
    <t xml:space="preserve">Vstup do vzdelávania 0.2 Podiel neotvorených študijných programov v akademickom roku z celkovej ponuky </t>
  </si>
  <si>
    <t xml:space="preserve">Tabuľka VS1 Počet ponúkaných študijných programov podľa 1. 2. a 3. stupňa vzdelávania v AR 2021/2022 a podiel neotorených študijných programov v akademickom roku </t>
  </si>
  <si>
    <t>Fakulta</t>
  </si>
  <si>
    <t>1. stupeň štúdia</t>
  </si>
  <si>
    <t>2. stupeň štúdia</t>
  </si>
  <si>
    <t>3. stupeň štúdia</t>
  </si>
  <si>
    <t xml:space="preserve">Spolu </t>
  </si>
  <si>
    <t>DŠ</t>
  </si>
  <si>
    <t>EŠ</t>
  </si>
  <si>
    <t>Spolu</t>
  </si>
  <si>
    <t>Spolu DŠ</t>
  </si>
  <si>
    <t>Spolu EŠ</t>
  </si>
  <si>
    <t>Počet ponúkaných ŠP</t>
  </si>
  <si>
    <t>Počet neotvorených ŠP</t>
  </si>
  <si>
    <t xml:space="preserve">% podiel </t>
  </si>
  <si>
    <t>FVPaI</t>
  </si>
  <si>
    <t>FSVaZ</t>
  </si>
  <si>
    <t>FSŠ</t>
  </si>
  <si>
    <t>FF</t>
  </si>
  <si>
    <t>PF</t>
  </si>
  <si>
    <t>Poznámka: v prípade študijných programov v kombinácii je počte programov zahrnutá len časť podprogramu, nie každý program tvorený kombináciou</t>
  </si>
  <si>
    <t>Tabuľka VS2 Počet učiteľských študijných programov ponúkaných v AR 2021/2022 a podiel neotvorených učiteľských študijných programov v akademickom roku</t>
  </si>
  <si>
    <r>
      <rPr>
        <b/>
        <sz val="11"/>
        <color rgb="FF000000"/>
        <rFont val="Calibri"/>
      </rPr>
      <t>Tabuľka VS3 Počet zosúladených študijných programov v roku 2022</t>
    </r>
    <r>
      <rPr>
        <sz val="11"/>
        <color rgb="FF000000"/>
        <rFont val="Calibri"/>
      </rPr>
      <t xml:space="preserve"> </t>
    </r>
  </si>
  <si>
    <t xml:space="preserve">Vstup do vzdelávania 0.3 Počet ponúkaných študijných programov v inom ako slovenskom jazyku </t>
  </si>
  <si>
    <t>Vstup do vzdelávania 0.4 Podiel neotvorených študijných programov v inom ako slovenskom jazyku v akademickom roku z ich celkovej ponuky</t>
  </si>
  <si>
    <t xml:space="preserve">Tabuľka VS4 Počet ponúkaných študijných programov v inom ako slovenskom jazyku v AR 2021/2022 a podiel neotorených študijných programov v akademickom roku </t>
  </si>
  <si>
    <t>Počet ponúkaných ŠP v CJ</t>
  </si>
  <si>
    <t>Počet neotvorených ŠP v CJ</t>
  </si>
  <si>
    <t>Vstup do vzdelávania 0.5 Počet uchádzačov o štúdium v príslušnom akademickom roku</t>
  </si>
  <si>
    <t>Vstup do vzdelávania 0.6 Počet uchádzačov o štúdium v akademickom roku s iným ako slovenským občianstvom</t>
  </si>
  <si>
    <t xml:space="preserve">Vstup do vzdelávania 0.7 Podiel zapísaných študentov zo všetkých prihlásených uchádzačov o štúdium v príslušnom akademickom roku </t>
  </si>
  <si>
    <t xml:space="preserve">Vstup do vzdelávania 0.8 Podiel prijatých študentov z iných vysokých škôl v 2. a 3 stupni vzdelávania v akademickom roku  </t>
  </si>
  <si>
    <t xml:space="preserve">Tabuľka VS5 Prijímacie konanie na UKF v akademickom roku 2021/2022 - bakalárske štúdium </t>
  </si>
  <si>
    <t>Tabuľka VS8 Ukazovatele prijímacieho konania na bakalárske štúdium za 6 rokov</t>
  </si>
  <si>
    <t>Forma</t>
  </si>
  <si>
    <t>prihlásení</t>
  </si>
  <si>
    <t>prijatí</t>
  </si>
  <si>
    <t>zapísaní</t>
  </si>
  <si>
    <t>akademický rok</t>
  </si>
  <si>
    <t>prijímacie konanie na bakalárske štúdium</t>
  </si>
  <si>
    <t>celkom</t>
  </si>
  <si>
    <t>z toho ženy</t>
  </si>
  <si>
    <t xml:space="preserve">z toho cudzinci </t>
  </si>
  <si>
    <t xml:space="preserve">podané prihlášky </t>
  </si>
  <si>
    <t>počet prijatých</t>
  </si>
  <si>
    <t xml:space="preserve">počet zapísaných </t>
  </si>
  <si>
    <t xml:space="preserve">% zapísaných z prihlásených </t>
  </si>
  <si>
    <t xml:space="preserve">% zapísaných z prijatých </t>
  </si>
  <si>
    <t>FPVaI</t>
  </si>
  <si>
    <t xml:space="preserve">denné </t>
  </si>
  <si>
    <t>2015/2016</t>
  </si>
  <si>
    <t>externé</t>
  </si>
  <si>
    <t>2016/2017</t>
  </si>
  <si>
    <t>2017/2018</t>
  </si>
  <si>
    <t>2018/2019</t>
  </si>
  <si>
    <t>2019/2020</t>
  </si>
  <si>
    <t>2020/2021</t>
  </si>
  <si>
    <t>2021/2022</t>
  </si>
  <si>
    <t>UKF</t>
  </si>
  <si>
    <t xml:space="preserve">Tabuľka VS6 Prijímacie konanie na UKF v akademickom roku 2021/2022 - magisterské štúdium </t>
  </si>
  <si>
    <t>Tabuľka VS9 Ukazovatele prijímacieho konania na magisterské štúdium za 6 rokov</t>
  </si>
  <si>
    <t>prijímacie konanie na magisterské štúdium</t>
  </si>
  <si>
    <t xml:space="preserve">podiel zapísaných z iných VŠ </t>
  </si>
  <si>
    <t xml:space="preserve">Tabuľka VS7 Prijímacie konanie na UKF v akademickom roku 2021/2022 - doktorandské štúdium </t>
  </si>
  <si>
    <t>Tabuľka VS10 Ukazovatele prijímacieho konania na doktorandské štúdium za 6 rokov</t>
  </si>
  <si>
    <t xml:space="preserve">počet zapísaných uchádzačov na doktorandské štúdium </t>
  </si>
  <si>
    <t>podiel zapísaných z iných VŠ</t>
  </si>
  <si>
    <t>eterné</t>
  </si>
  <si>
    <t xml:space="preserve">Vstup do vzdelávania 0.5 Počet uchádzačov o štúdium v príslušnom akademickom roku </t>
  </si>
  <si>
    <t>Tabuľka VS11 Prijímacie konanie na študijné programy, triedené podľa študijných odborov v prvom stupni - denná forma (zdroj: Výročná správa za rok 2021)</t>
  </si>
  <si>
    <t>Denná forma - Bc.</t>
  </si>
  <si>
    <t>Študijný odbor</t>
  </si>
  <si>
    <t>Plánovaný počet</t>
  </si>
  <si>
    <t>Počet prihlášok</t>
  </si>
  <si>
    <t>Účasť</t>
  </si>
  <si>
    <t>Prijatie</t>
  </si>
  <si>
    <t>Zápis</t>
  </si>
  <si>
    <t>Pihlášky / plán</t>
  </si>
  <si>
    <t>Prijatie / účasť</t>
  </si>
  <si>
    <t>Zápis / prijatie</t>
  </si>
  <si>
    <t>Zápis / plán</t>
  </si>
  <si>
    <t>bezpečnostné vedy</t>
  </si>
  <si>
    <t>biológia</t>
  </si>
  <si>
    <t>ekologické a environmentálne vedy</t>
  </si>
  <si>
    <t>ekonómia a manažment</t>
  </si>
  <si>
    <t>filológia</t>
  </si>
  <si>
    <t>filozofia</t>
  </si>
  <si>
    <t>fyzika</t>
  </si>
  <si>
    <t>historické vedy</t>
  </si>
  <si>
    <t>informatika</t>
  </si>
  <si>
    <t>matematika</t>
  </si>
  <si>
    <t>mediálne a komunikačné štúdiá</t>
  </si>
  <si>
    <t>ošetrovateľstvo</t>
  </si>
  <si>
    <t>politické vedy</t>
  </si>
  <si>
    <t>psychológia</t>
  </si>
  <si>
    <t>sociológia a sociálna antropológia</t>
  </si>
  <si>
    <t>sociálna práca</t>
  </si>
  <si>
    <t>učiteľstvo a pedagogické vedy</t>
  </si>
  <si>
    <t>vedy o umení a kultúre</t>
  </si>
  <si>
    <t>vedy o zemi</t>
  </si>
  <si>
    <t>vedy o športe</t>
  </si>
  <si>
    <t>Tabuľka VS12 Prijímacie konanie na študijné programy v prvom stupni, triedené podľa študijných odborov - externá forma (zdroj: Výročná správa za rok 2021)</t>
  </si>
  <si>
    <t>Externá forma - Bc.</t>
  </si>
  <si>
    <t>Prihlášky / plán</t>
  </si>
  <si>
    <t>Tabuľka VS13 Prijímacie konanie na študijné programy v prvom stupni, triedené podľa študijných odborov (zdroj: Výročná správa za rok 2021)</t>
  </si>
  <si>
    <t>z toho počet uchádzačov, ktorí získali stredoškolské vzdelanie v zahraničí</t>
  </si>
  <si>
    <t>% z celkového počtu prihlášok</t>
  </si>
  <si>
    <t>% z celkového počtu účastí</t>
  </si>
  <si>
    <t>% z celkového počtu prijatia</t>
  </si>
  <si>
    <t>% z celkového počtu zápisov</t>
  </si>
  <si>
    <t>Vstup do vzdelávania 0.5b Počet uchádzačov o štúdium  podľa študijných odborov</t>
  </si>
  <si>
    <t>Tabuľka VS14 Prijímacie konanie na študijné programy, triedené podľa študijných odborov  v druhom stupni - denná forma (zdroj: Výročná správa za rok 2021)</t>
  </si>
  <si>
    <t>Denná forma - Mgr.</t>
  </si>
  <si>
    <t>Prihlášky/ plán</t>
  </si>
  <si>
    <t>Prijatie/účasť</t>
  </si>
  <si>
    <t>Zápis/prijatie</t>
  </si>
  <si>
    <t xml:space="preserve">Zápis/plán           </t>
  </si>
  <si>
    <t>Tabuľka VS15 Prijímacie konanie na študijné programy, triedené podľa študijných odborov  v druhom stupni - externá forma (zdroj: Výročná správa za rok 2021)</t>
  </si>
  <si>
    <t>Externá forma - Mgr.</t>
  </si>
  <si>
    <t>Prihlášky /plán</t>
  </si>
  <si>
    <t>Tabuľka VS16 Prijímacie konanie na študijné programy,  triedené podľa študijných odborov v druhom stupni  (zdroj: Výročná správa za rok 2021)</t>
  </si>
  <si>
    <t>Z toho počet absolventov svojej vysokej školy</t>
  </si>
  <si>
    <t>% z celkového počtu účasti</t>
  </si>
  <si>
    <t>Tabuľka VS17 Prijímacie konanie na študijné programy, triedenie podľa odborov, v druhom stupni  (zdroj: Výročná správa za rok 2021)</t>
  </si>
  <si>
    <t>Z toho počet uchádzačov, ktorí získali vzdelanie nižšieho stupňa v zahraničí</t>
  </si>
  <si>
    <t>Vstup do vzdelávania 0.5c Počet uchádzačov o štúdium  podľa študijných odborov</t>
  </si>
  <si>
    <t>Tabuľka VS18 Prijímacie konanie na študijné programy,  triedené podľa študijných odborov, v treťom stupni - denná forma (zdroj: Výročná správa za rok 2021)</t>
  </si>
  <si>
    <t>Denná forma - PhD.</t>
  </si>
  <si>
    <t>Prijatie/              účasť</t>
  </si>
  <si>
    <t>Zápis/            prijatie</t>
  </si>
  <si>
    <t xml:space="preserve">Zápis/                plán           </t>
  </si>
  <si>
    <t>Tabuľka VS19 Prijímacie konanie na študijné programy,  triedené podľa študijných odborov, v treťom stupni - externá forma (zdroj: Výročná správa za rok 2021)</t>
  </si>
  <si>
    <t xml:space="preserve">Externá forma </t>
  </si>
  <si>
    <t xml:space="preserve">Zápis/                  plán           </t>
  </si>
  <si>
    <t xml:space="preserve">Tabuľka VS20 Prijímacie konanie na študijné programy,  triedené podľa študijných odborov, v treťom stupni  (zdroj: Výročná správa za rok 2021) </t>
  </si>
  <si>
    <t xml:space="preserve">Tabuľka VS21 Prijímacie konanie na študijné programy,  triedené podľa študijných odborov, v treťom stupni  (zdroj: Výročná správa za rok 2021) </t>
  </si>
  <si>
    <t>%  z celkového počtu prihlášok</t>
  </si>
  <si>
    <t xml:space="preserve">Ukazovatele vzdelávania 1.1 Počet študentov vysokej školy </t>
  </si>
  <si>
    <t xml:space="preserve">Ukazovatele vzdelávania  1.4 Podiel zahraničných študentov z celkového počtu študentov </t>
  </si>
  <si>
    <t xml:space="preserve">Ukazovatele vzdelávania  1.5 Počet študentov s iným ako slovenským občianstvom študijúcich v inom ako slovenskom jazyku </t>
  </si>
  <si>
    <t>Ukazovatele vzdelávania 1.6 Podiel študentov prekračujúcich štandardnú dĺžku štúdia</t>
  </si>
  <si>
    <t>Tabuľka UZ1 Počet študent vysokej školy k 31.10.2021, podiel zahraničných študentov a zahraničných študentov študujúcich v inom ako slovenskom jazyku. Študenti v nadštandardnom štúdiu a ich podiel na celkovom počte študentov</t>
  </si>
  <si>
    <t>Vysoká škola</t>
  </si>
  <si>
    <t>Stupeň                        štúdia</t>
  </si>
  <si>
    <t>Denná forma</t>
  </si>
  <si>
    <t>Externá forma</t>
  </si>
  <si>
    <t>Tabuľka UZ3 Vývoj počtu študentov (stav k 31.10. daného roka)</t>
  </si>
  <si>
    <t>občania SR</t>
  </si>
  <si>
    <t>cudzinci</t>
  </si>
  <si>
    <t>podiel zahraničných študentov</t>
  </si>
  <si>
    <t>zahraniční študujúci v inom ako SJ jazyku</t>
  </si>
  <si>
    <t>spolu</t>
  </si>
  <si>
    <t>študenti v nadštandardnom štúdiu</t>
  </si>
  <si>
    <t>podiel študentov v nadštandardnom štúdiu</t>
  </si>
  <si>
    <t>Stupeň</t>
  </si>
  <si>
    <t>FPVaI spolu</t>
  </si>
  <si>
    <t>FSVaZ spolu</t>
  </si>
  <si>
    <t>FSŠ spolu</t>
  </si>
  <si>
    <t>V dennej aj v externej forme spolu</t>
  </si>
  <si>
    <t>FF spolu</t>
  </si>
  <si>
    <t>PF spolu</t>
  </si>
  <si>
    <t>spolu podľa stupňov</t>
  </si>
  <si>
    <t xml:space="preserve">spolu vysoká škola </t>
  </si>
  <si>
    <t>1+2 - študijné programy podľa § 53 ods. 3 zákona</t>
  </si>
  <si>
    <t>Tabuľka UZ2 Počet študentov vysokej školy k 31.10.2022, podiel zahraničných študentov a zahraničných študentov študujúcich v inom ako slovenskom jazyku. Študenti v nadštandardnom štúdiu a ich podiel na celkovom počte študentov</t>
  </si>
  <si>
    <t>Ukazovatele vzdelávania 1.1a Počet študentov študijných programov Fakulta prírodných vied a informatiky AR 2021/2022</t>
  </si>
  <si>
    <t>Ukazovatele vzdelávania 1.6a Podiel študentov prekračujúcich štandardnú dĺžku štúdia v študijných programoch FPVaI</t>
  </si>
  <si>
    <t xml:space="preserve">Ukazovatele vzdelávania 1.7a Priemerná dĺžka nadštandardnej dĺžky štúdia v študijných programoch FPVaI </t>
  </si>
  <si>
    <t>Tabuľka UZ4 Fakulta prírodných vied a informatiky  - počet zapísaných študentov k 31. 10. 2021 podľa rokov štúdia (bez mobility) na študijný program, vrátane študentov prekračujúcich štandardnú dĺžku štúdia, počet študentov v nadštandardnej dĺžke štúdia  a ich podiel na celkovom počte študentov</t>
  </si>
  <si>
    <t>Tabuľka UZ5 Priemerná dĺžka nadštandardej dĺžky štúdia v AR 2021/2022</t>
  </si>
  <si>
    <t>Popis/ program</t>
  </si>
  <si>
    <t xml:space="preserve">1. rok </t>
  </si>
  <si>
    <t>2. rok</t>
  </si>
  <si>
    <t>3. rok</t>
  </si>
  <si>
    <t>4. rok</t>
  </si>
  <si>
    <t>5. rok</t>
  </si>
  <si>
    <t>6. rok</t>
  </si>
  <si>
    <t>Počet študentov v nadštandardnej dĺžke štúdia v príslušnom ŠP</t>
  </si>
  <si>
    <t>Podiel študentov v NDŠ z počtu študentov</t>
  </si>
  <si>
    <t>dĺžka NDŠ</t>
  </si>
  <si>
    <t xml:space="preserve">priemer denné </t>
  </si>
  <si>
    <t xml:space="preserve">priemer externé </t>
  </si>
  <si>
    <t xml:space="preserve">Bc. </t>
  </si>
  <si>
    <t xml:space="preserve">nadštandardné štúdium </t>
  </si>
  <si>
    <t xml:space="preserve">I. </t>
  </si>
  <si>
    <t>denná</t>
  </si>
  <si>
    <t>aplikovaná ekológia a environmentalistika</t>
  </si>
  <si>
    <t xml:space="preserve">nadštandardné štúdium študijného programu </t>
  </si>
  <si>
    <t>aplikovaná informatika</t>
  </si>
  <si>
    <t>Mgr</t>
  </si>
  <si>
    <t>PhD.</t>
  </si>
  <si>
    <t>geografia v regionálnom rozvoji</t>
  </si>
  <si>
    <t>matematicko-štatistické a informačné metódy v ekonómii a finančníctve</t>
  </si>
  <si>
    <t>učiteľstvo biológie a anglického jazyka a literatúry</t>
  </si>
  <si>
    <t>učiteľstvo biológie a ekológie</t>
  </si>
  <si>
    <t>učiteľstvo biológie a etickej výchovy</t>
  </si>
  <si>
    <t>učiteľstvo biológie a fyziky</t>
  </si>
  <si>
    <t>učiteľstvo biológie a geografie</t>
  </si>
  <si>
    <t>učiteľstvo biológie a histórie</t>
  </si>
  <si>
    <t>učiteľstvo biológie a hudobného umenia</t>
  </si>
  <si>
    <t>učiteľstvo biológie a chémie</t>
  </si>
  <si>
    <t>učiteľstvo biológie a informatiky</t>
  </si>
  <si>
    <t>učiteľstvo biológie a nemeckého jazyka a literatúry</t>
  </si>
  <si>
    <t>učiteľstvo biológie a náboženskej výchovy</t>
  </si>
  <si>
    <t>učiteľstvo biológie a pedagogiky</t>
  </si>
  <si>
    <t>učiteľstvo biológie a psychológie</t>
  </si>
  <si>
    <t>učiteľstvo biológie a ruského jazyka a literatúry</t>
  </si>
  <si>
    <t>učiteľstvo biológie a slovenského jazyka a literatúry</t>
  </si>
  <si>
    <t>učiteľstvo biológie a španielskeho jazyka a literatúry</t>
  </si>
  <si>
    <t>učiteľstvo biológie a techniky</t>
  </si>
  <si>
    <t>učiteľstvo biológie a telesnej výchovy</t>
  </si>
  <si>
    <t>učiteľstvo biológie a výchovy k občianstvu</t>
  </si>
  <si>
    <t>učiteľstvo biológie a výtvarného umenia</t>
  </si>
  <si>
    <t>učiteľstvo odborných ekonomických predmetov a anglického jazyka a literatúry</t>
  </si>
  <si>
    <t>učiteľstvo odborných ekonomických predmetov a ekológie</t>
  </si>
  <si>
    <t>učiteľstvo odborných ekonomických predmetov a etickej výchovy</t>
  </si>
  <si>
    <t>učiteľstvo odborných ekonomických predmetov a geografie</t>
  </si>
  <si>
    <t>učiteľstvo odborných ekonomických predmetov a histórie</t>
  </si>
  <si>
    <t>učiteľstvo odborných ekonomických predmetov a informatiky</t>
  </si>
  <si>
    <t>učiteľstvo odborných ekonomických predmetov a matematiky</t>
  </si>
  <si>
    <t>učiteľstvo odborných ekonomických predmetov a pedagogiky</t>
  </si>
  <si>
    <t>učiteľstvo odborných ekonomických predmetov a psychológie</t>
  </si>
  <si>
    <t>učiteľstvo odborných ekonomických predmetov a ruského jazyka a literatúry</t>
  </si>
  <si>
    <t>učiteľstvo odborných ekonomických predmetov a slovenského jazyka a literatúry</t>
  </si>
  <si>
    <t>učiteľstvo odborných ekonomických predmetov a telesnej výchovy</t>
  </si>
  <si>
    <t>učiteľstvo odborných ekonomických predmetov a výchovy k občianstvu</t>
  </si>
  <si>
    <t>učiteľstvo odborných ekonomických predmetov a výtvarného umenia</t>
  </si>
  <si>
    <t>učiteľstvo fyziky a anglického jazyka a literatúry</t>
  </si>
  <si>
    <t>učiteľstvo fyziky a geografie</t>
  </si>
  <si>
    <t>učiteľstvo fyziky a histórie</t>
  </si>
  <si>
    <t>učiteľstvo fyziky a chémie</t>
  </si>
  <si>
    <t>učiteľstvo fyziky a nemeckého jazyka a literatúry</t>
  </si>
  <si>
    <t>učiteľstvo geografie a anglického jazyka a literatúry</t>
  </si>
  <si>
    <t>učiteľstvo geografie a ekológie</t>
  </si>
  <si>
    <t>učiteľstvo geografie a etickej výchovy</t>
  </si>
  <si>
    <t>učiteľstvo geografie a histórie</t>
  </si>
  <si>
    <t>učiteľstvo geografie a nemeckého jazyka a literatúry</t>
  </si>
  <si>
    <t>učiteľstvo geografie a náboženskej výchovy</t>
  </si>
  <si>
    <t>učiteľstvo geografie a pedagogiky</t>
  </si>
  <si>
    <t>učiteľstvo geografie a psychológie</t>
  </si>
  <si>
    <t>učiteľstvo geografie a ruského jazyka a literatúry</t>
  </si>
  <si>
    <t>učiteľstvo geografie a románskych jazykov a literatúr</t>
  </si>
  <si>
    <t>učiteľstvo geografie a slovenského jazyka a literatúry</t>
  </si>
  <si>
    <t>učiteľstvo geografie a telesnej výchovy</t>
  </si>
  <si>
    <t>učiteľstvo geografie a výchovy k občianstvu</t>
  </si>
  <si>
    <t>učiteľstvo chémie a anglického jazyka a literatúry</t>
  </si>
  <si>
    <t>učiteľstvo chémie a histórie</t>
  </si>
  <si>
    <t>učiteľstvo chémie a slovenského jazyka a literatúry</t>
  </si>
  <si>
    <t>učiteľstvo informatiky a anglického jazyka a literatúry</t>
  </si>
  <si>
    <t>učiteľstvo informatiky a etickej výchovy</t>
  </si>
  <si>
    <t>učiteľstvo informatiky a fyziky</t>
  </si>
  <si>
    <t>učiteľstvo informatiky a geografie</t>
  </si>
  <si>
    <t>učiteľstvo informatiky a náboženskej výchovy</t>
  </si>
  <si>
    <t>učiteľstvo informatiky a techniky</t>
  </si>
  <si>
    <t>učiteľstvo informatiky a telesnej výchovy</t>
  </si>
  <si>
    <t>učiteľstvo informatiky a výchovy k občianstvu</t>
  </si>
  <si>
    <t>učiteľstvo matematiky a anglického jazyka a literatúry</t>
  </si>
  <si>
    <t>učiteľstvo matematiky a biológie</t>
  </si>
  <si>
    <t>učiteľstvo matematiky a ekológie</t>
  </si>
  <si>
    <t>učiteľstvo matematiky a etickej výchovy</t>
  </si>
  <si>
    <t>učiteľstvo matematiky a fyziky</t>
  </si>
  <si>
    <t>učiteľstvo matematiky a geografie</t>
  </si>
  <si>
    <t>učiteľstvo matematiky a histórie</t>
  </si>
  <si>
    <t>učiteľstvo matematiky a hudobného umenia</t>
  </si>
  <si>
    <t>učiteľstvo matematiky a chémie</t>
  </si>
  <si>
    <t>učiteľstvo matematiky a informatiky</t>
  </si>
  <si>
    <t>učiteľstvo matematiky a náboženskej výchovy</t>
  </si>
  <si>
    <t>učiteľstvo matematiky a slovenského jazyka a literatúry</t>
  </si>
  <si>
    <t>učiteľstvo matematiky a telesnej výchovy</t>
  </si>
  <si>
    <t>učiteľstvo matematiky a výchovy k občianstvu</t>
  </si>
  <si>
    <t>učiteľstvo matematiky a výtvarného umenia</t>
  </si>
  <si>
    <t xml:space="preserve"> spolu 1. stupeň denné</t>
  </si>
  <si>
    <t>externá</t>
  </si>
  <si>
    <t>technická mineralógia - gemológia</t>
  </si>
  <si>
    <t xml:space="preserve"> spolu 1. stupeň externé</t>
  </si>
  <si>
    <t xml:space="preserve"> spolu 1. stupeň</t>
  </si>
  <si>
    <t>FPVaI UKF</t>
  </si>
  <si>
    <t xml:space="preserve">II. </t>
  </si>
  <si>
    <t>environmentalistika v krajinnom plánovaní a v praxi</t>
  </si>
  <si>
    <t>environmentalistika</t>
  </si>
  <si>
    <t>fyzika materiálov</t>
  </si>
  <si>
    <t>učiteľstvo ekológie a anglického jazyka a literatúry</t>
  </si>
  <si>
    <t>učiteľstvo ekológie a výtvarného umenia</t>
  </si>
  <si>
    <t>učiteľstvo odborných ekonomických predmetov a biológie</t>
  </si>
  <si>
    <t>učiteľstvo geografie a techniky</t>
  </si>
  <si>
    <t>učiteľstvo chémie a ekológie</t>
  </si>
  <si>
    <t>učiteľstvo chémie a techniky</t>
  </si>
  <si>
    <t>učiteľstvo matematiky a pedagogiky</t>
  </si>
  <si>
    <t>učiteľstvo matematiky a techniky</t>
  </si>
  <si>
    <t xml:space="preserve"> spolu 2. stupeň denné</t>
  </si>
  <si>
    <t xml:space="preserve"> spolu 2. stupeň externé</t>
  </si>
  <si>
    <t xml:space="preserve"> spolu 2. stupeň</t>
  </si>
  <si>
    <t xml:space="preserve">III. </t>
  </si>
  <si>
    <t>molekulárna biológia</t>
  </si>
  <si>
    <t>Teória vyučovania chémie</t>
  </si>
  <si>
    <t>teória vyučovania informatiky</t>
  </si>
  <si>
    <t>teória vyučovania matematiky</t>
  </si>
  <si>
    <t xml:space="preserve"> spolu 3. stupeň denné</t>
  </si>
  <si>
    <t>spolu 3. stupeň externé</t>
  </si>
  <si>
    <t xml:space="preserve"> spolu 3. stupeň</t>
  </si>
  <si>
    <t xml:space="preserve"> spolu</t>
  </si>
  <si>
    <t>Ukazovatele vzdelávania 1.1b Počet študentov študijných programov FSVaZ AR 2021/2022</t>
  </si>
  <si>
    <t>Ukazovatele vzdelávania 1.6b Podiel študentov prekračujúcich štandardnú dĺžku štúdia v študijných programoch FSVaZ</t>
  </si>
  <si>
    <t>Ukazovatele vzdelávania 1.7b Priemerná dĺžka nadštandardnej dĺžky štúdia v študijných programoch FSVaZ</t>
  </si>
  <si>
    <t>Tabuľka UZ6 Fakulta sociálnych vied a zdravotníctva  - počet zapísaných študentov k 31. 10. 2021 podľa rokov štúdia (bez mobility) na študijný program, vrátane študentov prekračujúcich štandardnú dĺžku štúdia, počet študentov v nadštandardnej dĺžke štúdia  a ich podiel na celkovom počte študentov</t>
  </si>
  <si>
    <t>Tabuľka UZ7 Priemerná dĺžka nadštandardej dĺžky štúdia v AR 2021/2022 v študijných programoch FSVaZ</t>
  </si>
  <si>
    <t>Popis/program</t>
  </si>
  <si>
    <t>FSVZ</t>
  </si>
  <si>
    <t>P</t>
  </si>
  <si>
    <t>D</t>
  </si>
  <si>
    <t>Ošetrovateľstvo</t>
  </si>
  <si>
    <t>Urgentná zdravotná starostlivosť</t>
  </si>
  <si>
    <t>1.</t>
  </si>
  <si>
    <t>Psychológia</t>
  </si>
  <si>
    <t>Sociálna práca</t>
  </si>
  <si>
    <t>Sociálne služby a poradenstvo</t>
  </si>
  <si>
    <t>nadštandardné štúdium</t>
  </si>
  <si>
    <t>E</t>
  </si>
  <si>
    <t>2.</t>
  </si>
  <si>
    <t>Aplikovaná sociálna práca</t>
  </si>
  <si>
    <t>3.</t>
  </si>
  <si>
    <t>Pedagogická poradenská a školská psychológia</t>
  </si>
  <si>
    <t>Ukazovatele vzdelávania 1.1b Počet študentov študijných programov FSŠ AR 2021/2022</t>
  </si>
  <si>
    <t>Ukazovatele vzdelávania 1.6b Podiel študentov prekračujúcich štandardnú dĺžku štúdia v študijných programoch FSŠ</t>
  </si>
  <si>
    <t>Ukazovatele vzdelávania 1.7b Priemerná dĺžka nadštandardnej dĺžky štúdia v študijných programoch FSŠ</t>
  </si>
  <si>
    <t>Tabuľka UZ8 Fakulta stredoeurópskych štúdií  - počet zapísaných študentov k 31. 10. 2021 podľa rokov štúdia (bez mobility) na študijný program, vrátane študentov prekračujúcich štandardnú dĺžku štúdia, počet študentov v nadštandardnej dĺžke štúdia  a ich podiel na celkovom počte študentov</t>
  </si>
  <si>
    <t>Tabuľka UZ9 Priemerná dĺžka nadštandardej dĺžky štúdia v AR 2021/2022 v študijných programoch FSŠ</t>
  </si>
  <si>
    <t>I.</t>
  </si>
  <si>
    <t>Maďarsko-slovenský bilingválny mediátor</t>
  </si>
  <si>
    <t>Stredoeurópske areálové štúdiá</t>
  </si>
  <si>
    <t>Prekladateľstvo a tlmočníctvo maďarský jazyk a kultúra a anglický jazyk a kultúra</t>
  </si>
  <si>
    <t>Prekladateľstvo a tlmočníctvo maďarský jazyk a kultúra a nemecký jazyk a kultúra</t>
  </si>
  <si>
    <t>Prekladateľstvo a tlmočníctvo maďarský jazyk a kultúra a španielsky jazyk a kultúra</t>
  </si>
  <si>
    <t>Prekladateľstvo a tlmočníctvo maďarský jazyk a kultúra a slovenský jazyk a kultúra</t>
  </si>
  <si>
    <t>Učiteľstvo maďarského jazyka a literatúry a anglického jazyka a literatúry</t>
  </si>
  <si>
    <t>Učiteľstvo maďarského jazyka a literatúry a biológie</t>
  </si>
  <si>
    <t>Učiteľstvo maďarského jazyka a literatúry a histórie</t>
  </si>
  <si>
    <t>Učiteľstvo maďarského jazyka a literatúry a hudobného umenia</t>
  </si>
  <si>
    <t>Učiteľstvo maďarského jazyka a literatúry a chémie</t>
  </si>
  <si>
    <t>Učiteľstvo maďarského jazyka a literatúry a informatiky</t>
  </si>
  <si>
    <t>Učiteľstvo maďarského jazyka a literatúry a matematiky</t>
  </si>
  <si>
    <t>Učiteľstvo maďarského jazyka a literatúry a psychológie</t>
  </si>
  <si>
    <t>Učiteľstvo maďarského jazyka a literatúry a slovenského jazyka a literatúry</t>
  </si>
  <si>
    <t>Učiteľstvo maďarského jazyka a literatúry a telesnej výchovy</t>
  </si>
  <si>
    <t>Učiteľstvo maďarského jazyka a literatúry a výchovy k občianstvu</t>
  </si>
  <si>
    <t>Učiteľstvo maďarského jazyka a literatúry a výtvarného umenia</t>
  </si>
  <si>
    <t>Predškolská a elementárna pedagogika s vyučovacím jazykom maďarským</t>
  </si>
  <si>
    <t>Regionálny cestovný ruch</t>
  </si>
  <si>
    <t>II</t>
  </si>
  <si>
    <t>Maďarský jazyk v bilingválnej administratívnej komunikácii</t>
  </si>
  <si>
    <t>Manažment regionálneho cestovného ruchu</t>
  </si>
  <si>
    <t>Učiteľstvo maďarského jazyka a literatúry a anglického  jazyka a literatúry</t>
  </si>
  <si>
    <t>Učiteľstvo maďarského jazyka a literatúry a geografie</t>
  </si>
  <si>
    <t>Učiteľstvo pre primárne vzdelávanie s vyučovacím jazykom maďarským</t>
  </si>
  <si>
    <t>III</t>
  </si>
  <si>
    <t>Teória vyučovania maďarského jazyka a literatúry</t>
  </si>
  <si>
    <t>Ukazovatele vzdelávania 1.1b Počet študentov študijných programov FF AR 2021/2022</t>
  </si>
  <si>
    <t>Ukazovatele vzdelávania 1.6b Podiel študentov prekračujúcich štandardnú dĺžku štúdia v študijných programoch FF</t>
  </si>
  <si>
    <t>Ukazovatele vzdelávania 1.7b Priemerná dĺžka nadštandardnej dĺžky štúdia v študijných programoch FF</t>
  </si>
  <si>
    <t xml:space="preserve">Tabuľka UZ10 Filozofická fakulta - počet zapísaných študentov k 31. 10. 2021 podľa rokov štúdia (bez mobility) na študijný program, vrátane študentov prekračujúcich štandardnú dĺžku štúdia, počet študentov v nadštandardnej dĺžke štúdia  a ich podiel na celkovom počte študentov																					</t>
  </si>
  <si>
    <t xml:space="preserve">Tabuľka UZ11 Priemerná dĺžka nadštandardej dĺžky štúdia v AR 2021/2022 v študijných programoch FF						</t>
  </si>
  <si>
    <t>anglický jazyk a kultúra a francúzsky jazyk a kultúra</t>
  </si>
  <si>
    <t>anglistika</t>
  </si>
  <si>
    <t>aplikovaná etika - etika riadenia ľudí a práce</t>
  </si>
  <si>
    <t>archeológia</t>
  </si>
  <si>
    <t>editorstvo a vydavateľská prax</t>
  </si>
  <si>
    <t>estetika</t>
  </si>
  <si>
    <t>etnológia</t>
  </si>
  <si>
    <t>euroázijské štúdiá</t>
  </si>
  <si>
    <t>história</t>
  </si>
  <si>
    <t>história - archeológia</t>
  </si>
  <si>
    <t>história - filozofia</t>
  </si>
  <si>
    <t>kulturológia</t>
  </si>
  <si>
    <t>marketingová komunikácia a reklama</t>
  </si>
  <si>
    <t>muzeológia</t>
  </si>
  <si>
    <t>nemčina v hospodárskej praxi</t>
  </si>
  <si>
    <t>pamiatková starostlivosť a kultúrne dedičstvo</t>
  </si>
  <si>
    <t>politológia</t>
  </si>
  <si>
    <t>politológia - filozofia</t>
  </si>
  <si>
    <t>prekladateľstvo a tlmočníctvo anglický jazyk a kultúra a nemecký jazyk a kultúra</t>
  </si>
  <si>
    <t>prekladateľstvo a tlmočníctvo anglický jazyk a kultúra a ruský jazyk a kultúra</t>
  </si>
  <si>
    <t>prekladateľstvo a tlmočníctvo anglický jazyk a kultúra a slovenský jazyk a kultúra</t>
  </si>
  <si>
    <t>prekladateľstvo a tlmočníctvo anglický jazyk a kultúra a španielsky jazyk a kultúra</t>
  </si>
  <si>
    <t>prekladateľstvo a tlmočníctvo nemecký jazyk a kultúra a ruský jazyk a kultúra</t>
  </si>
  <si>
    <t>prekladateľstvo a tlmočníctvo ruský jazyk a kultúra a slovenský jazyk a kultúra</t>
  </si>
  <si>
    <t>prekladateľstvo a tlmočníctvo slovenský jazyk a kultúra a španielsky jazyk a kultúra</t>
  </si>
  <si>
    <t>riadenie kultúry a turizmu</t>
  </si>
  <si>
    <t>ruský jazyk v interkultúrnej a obchodnej komunikácii</t>
  </si>
  <si>
    <t>ruský jazyk v interkultúrnej a obchodnej komunikácii - filozofia</t>
  </si>
  <si>
    <t>sociológia</t>
  </si>
  <si>
    <t>sociológia-anglistika</t>
  </si>
  <si>
    <t>učiteľstvo anglického jazyka a literatúry a estetickej výchovy</t>
  </si>
  <si>
    <t>učiteľstvo anglického jazyka a literatúry a etickej výchovy</t>
  </si>
  <si>
    <t>učiteľstvo anglického jazyka a literatúry a francúzskeho jazyka a literatúry</t>
  </si>
  <si>
    <t>učiteľstvo anglického jazyka a literatúry a histórie</t>
  </si>
  <si>
    <t>učiteľstvo anglického jazyka a literatúry a náboženskej výchovy</t>
  </si>
  <si>
    <t>učiteľstvo anglického jazyka a literatúry a nemeckého jazyka a literatúry</t>
  </si>
  <si>
    <t>učiteľstvo anglického jazyka a literatúry a ruského jazyka a literatúry</t>
  </si>
  <si>
    <t>učiteľstvo anglického jazyka a literatúry a španielskeho jazyka a literatúry</t>
  </si>
  <si>
    <t>učiteľstvo anglického jazyka a literatúry a talianskeho jazyka a literatúry</t>
  </si>
  <si>
    <t>učiteľstvo anglického jazyka a literatúry a výchovy k občianstvu</t>
  </si>
  <si>
    <t>učiteľstvo estetickej výchovy a etickej výchovy</t>
  </si>
  <si>
    <t>učiteľstvo etickej výchovy a výchovy k občianstvu</t>
  </si>
  <si>
    <t>učiteľstvo histórie a estetickej výchovy</t>
  </si>
  <si>
    <t>učiteľstvo histórie a etickej výchovy</t>
  </si>
  <si>
    <t>učiteľstvo histórie a náboženskej výchovy</t>
  </si>
  <si>
    <t>učiteľstvo histórie a výchovy k občianstvu</t>
  </si>
  <si>
    <t>učiteľstvo nemeckého jazyka a literatúry a náboženskej výchovy</t>
  </si>
  <si>
    <t>učiteľstvo ruského jazyka a literatúry a etickej výchovy</t>
  </si>
  <si>
    <t>učiteľstvo ruského jazyka a literatúry a histórie</t>
  </si>
  <si>
    <t>učiteľstvo ruského jazyka a literatúry a španielskeho jazyka a literatúry</t>
  </si>
  <si>
    <t>učiteľstvo ruského jazyka a literatúry a výchovy k občianstvu</t>
  </si>
  <si>
    <t>učiteľstvo slovenského jazyka a literatúry a anglického jazyka a literatúry</t>
  </si>
  <si>
    <t>učiteľstvo slovenského jazyka a literatúry a estetickej výchovy</t>
  </si>
  <si>
    <t>učiteľstvo slovenského jazyka a literatúry a etickej výchovy</t>
  </si>
  <si>
    <t>učiteľstvo slovenského jazyka a literatúry a histórie</t>
  </si>
  <si>
    <t>učiteľstvo slovenského jazyka a literatúry a náboženskej výchovy</t>
  </si>
  <si>
    <t>učiteľstvo slovenského jazyka a literatúry a nemeckého jazyka a literatúry</t>
  </si>
  <si>
    <t>učiteľstvo slovenského jazyka a literatúry a ruského jazyka a literatúry</t>
  </si>
  <si>
    <t>učiteľstvo slovenského jazyka a literatúry a výchovy k občianstvu</t>
  </si>
  <si>
    <t>učiteľstvo španielskeho jazyka a literatúry a estetickej výchovy</t>
  </si>
  <si>
    <t>učiteľstvo španielskeho jazyka a literatúry a histórie</t>
  </si>
  <si>
    <t>učiteľstvo španielskeho jazyka a literatúry a talianskeho jazyka a literatúry</t>
  </si>
  <si>
    <t>učiteľstvo výchovy k občianstvu a náboženskej výchovy</t>
  </si>
  <si>
    <t>žurnalistika</t>
  </si>
  <si>
    <t>žurnalistika  - história</t>
  </si>
  <si>
    <t>žurnalistika - nemčina v hospodárskej praxi</t>
  </si>
  <si>
    <t>aplikovaná etika - etika riadenia ľudí a práce Martin</t>
  </si>
  <si>
    <t>II.</t>
  </si>
  <si>
    <t>anglický jazyk v odbornej komunikácii</t>
  </si>
  <si>
    <t>aplikovaná etika - etická expertíza a etické poradenstvo</t>
  </si>
  <si>
    <t>digitálna marketingová komunikácia</t>
  </si>
  <si>
    <t>taliansky jazyk a kultúra</t>
  </si>
  <si>
    <t>učiteľstvo anglického jazyka a literatúry  a histórie</t>
  </si>
  <si>
    <t>učiteľstvo anglického jazyka a literatúry a ruského jazyka a literatúry</t>
  </si>
  <si>
    <t>učiteľstvo nemeckého jazyka a literatúry a etickej výchovy</t>
  </si>
  <si>
    <t>učiteľstvo nemeckého jazyka a literatúry a histórie</t>
  </si>
  <si>
    <t>učiteľstvo slovenského jazyka a literatúry a anglického jazyka a literatúry</t>
  </si>
  <si>
    <t>učiteľstvo slovenského jazyka a literatúry a nemeckého jazyka a literatúry</t>
  </si>
  <si>
    <t>učiteľstvo slovenského jazyka a literatúry a španielskeho jazyka a literatúry</t>
  </si>
  <si>
    <t>učiteľstvo španielskeho jazyka a literatúry a náboženskej výchovy</t>
  </si>
  <si>
    <t>III.</t>
  </si>
  <si>
    <t>denné</t>
  </si>
  <si>
    <t>etika</t>
  </si>
  <si>
    <t>lingvodidaktika</t>
  </si>
  <si>
    <t>muzeológia a kultúrne dedičstvo</t>
  </si>
  <si>
    <t>národné literatúry ako súčasť medziliterárnych spoločenstiev</t>
  </si>
  <si>
    <t>slovenské dejiny</t>
  </si>
  <si>
    <t>slovenský jazyk a literatúra</t>
  </si>
  <si>
    <t>slavistika - slovanské jazyky</t>
  </si>
  <si>
    <t>teória literatúry a dejiny konkrétnych národných literatúr</t>
  </si>
  <si>
    <t>translatológia</t>
  </si>
  <si>
    <t>Ukazovatele vzdelávania 1.1b Počet študentov študijných programov PF AR 2021/2022</t>
  </si>
  <si>
    <t>Ukazovatele vzdelávania 1.6b Podiel študentov prekračujúcich štandardnú dĺžku štúdia v študijných programoch PF</t>
  </si>
  <si>
    <t>Ukazovatele vzdelávania 1.7b Priemerná dĺžka nadštandardnej dĺžky štúdia v študijných programoch PF</t>
  </si>
  <si>
    <r>
      <rPr>
        <b/>
        <sz val="12"/>
        <color rgb="FF0070C0"/>
        <rFont val="Calibri"/>
      </rPr>
      <t xml:space="preserve">Tabuľka UZ12 Pedagogická fakulta - počet zapísaných študentov k 31. 10. 2021 podľa rokov štúdia (bez mobility) na študijný program, vrátane študentov prekračujúcich štandardnú dĺžku štúdia, počet študentov v nadštandardnej dĺžke štúdia  a ich podiel na celkovom počte študentov				</t>
    </r>
    <r>
      <rPr>
        <b/>
        <sz val="12"/>
        <color rgb="FF000000"/>
        <rFont val="Calibri"/>
      </rPr>
      <t xml:space="preserve">  </t>
    </r>
  </si>
  <si>
    <t>Tabuľka UZ13 Priemerná dĺžka nadštandardej dĺžky štúdia v AR 2021/2022 v študijných programoch PF</t>
  </si>
  <si>
    <t>PF UKF</t>
  </si>
  <si>
    <t>I. - bakalársky stupeň</t>
  </si>
  <si>
    <t>anglický jazyk a kultúra</t>
  </si>
  <si>
    <t>andragogika</t>
  </si>
  <si>
    <t>hudba a zvukový dizajn</t>
  </si>
  <si>
    <t>manažment vzdelávania a verejnej správy</t>
  </si>
  <si>
    <t>pedagogika a vychovávateľstvo</t>
  </si>
  <si>
    <t>predškolská a elementárna pedagogika</t>
  </si>
  <si>
    <t>šport a rekreácia</t>
  </si>
  <si>
    <t>špeciálna pedagogika a pedagogika osôb s poruchami učenia</t>
  </si>
  <si>
    <t>učiteľstvo anglického jazyka a literatúry</t>
  </si>
  <si>
    <t>učiteľstvo hudobného umenia a anglického jazyka a literatúry</t>
  </si>
  <si>
    <t>učiteľstvo hudobno-dramatického umenia</t>
  </si>
  <si>
    <t>učiteľstvo hudobného umenia a estetickej výchovy</t>
  </si>
  <si>
    <t>učiteľstvo hudobného umenia a etickej výchovy</t>
  </si>
  <si>
    <t>učiteľstvo hudobného umenia a histórie</t>
  </si>
  <si>
    <t>učiteľstvo hudobného umenia a pedagogiky</t>
  </si>
  <si>
    <t>učiteľstvo hudobného umenia a psychológie</t>
  </si>
  <si>
    <t>učiteľstvo hudobného umenia a ruského jazyka a literatúry</t>
  </si>
  <si>
    <t>učiteľstvo hudobného umenia a slovenského jazyka a literatúry</t>
  </si>
  <si>
    <t>učiteľstvo hudobného umenia a španielskeho jazyka a literatúry</t>
  </si>
  <si>
    <t>učiteľstvo hudobného umenia</t>
  </si>
  <si>
    <t>učiteľstvo hudobného umenia a výtvarného umenia</t>
  </si>
  <si>
    <t>učiteľstvo pedagogiky a anglického jazyka a literatúry</t>
  </si>
  <si>
    <t>učiteľstvo pedagogiky a histórie</t>
  </si>
  <si>
    <t>učiteľstvo pedagogiky a náboženskej výchovy</t>
  </si>
  <si>
    <t>učiteľstvo pedagogiky a psychológie</t>
  </si>
  <si>
    <t>učiteľstvo pedagogiky a ruského jazyka a literatúry</t>
  </si>
  <si>
    <t>učiteľstvo pedagogiky a slovenského jazyka a literatúry</t>
  </si>
  <si>
    <t>učiteľstvo pedagogiky a španielskeho jazyka a literatúry</t>
  </si>
  <si>
    <t>učiteľstvo praktickej prípravy</t>
  </si>
  <si>
    <t>učiteľstvo psychológie a anglického jazyka a literatúry</t>
  </si>
  <si>
    <t>učiteľstvo psychológie a estetickej výchovy</t>
  </si>
  <si>
    <t>učiteľstvo psychológie a etickej výchovy</t>
  </si>
  <si>
    <t>učiteľstvo psychológie a histórie</t>
  </si>
  <si>
    <t>učiteľstvo psychológie a ruského jazyka a literatúry</t>
  </si>
  <si>
    <t>učiteľstvo psychológie a slovenského jazyka a literatúry</t>
  </si>
  <si>
    <t>učiteľstvo psychológie a španielskeho jazyka a literatúry</t>
  </si>
  <si>
    <t>učiteľstvo psychológie a výchovy k občianstvu</t>
  </si>
  <si>
    <t>učiteľstvo techniky a anglického jazyka a literatúry</t>
  </si>
  <si>
    <t>učiteľstvo techniky</t>
  </si>
  <si>
    <t>učiteľstvo telesnej výchovy a anglického jazyka a literatúry</t>
  </si>
  <si>
    <t>učiteľstvo telesnej výchovy a estetickej výchovy</t>
  </si>
  <si>
    <t>učiteľstvo telesnej výchovy a etickej výchovy</t>
  </si>
  <si>
    <t>učiteľstvo telesnej výchovy a histórie</t>
  </si>
  <si>
    <t>učiteľstvo telesnej výchovy a nemeckého jazyka a literatúry</t>
  </si>
  <si>
    <t>učiteľstvo telesnej výchovy a náboženskej výchovy</t>
  </si>
  <si>
    <t>učiteľstvo telesnej výchovy a pedagogiky</t>
  </si>
  <si>
    <t>učiteľstvo telesnej výchovy a psychológie</t>
  </si>
  <si>
    <t>učiteľstvo telesnej výchovy a ruského jazyka a literatúry</t>
  </si>
  <si>
    <t>učiteľstvo telesnej výchovy a slovenského jazyka a literatúry</t>
  </si>
  <si>
    <t>učiteľstvo telesnej výchovy a techniky</t>
  </si>
  <si>
    <t>učiteľstvo telesnej výchovy a výchovy k občianstvu</t>
  </si>
  <si>
    <t>učiteľstvo telesnej výchovy a výtvarného umenia</t>
  </si>
  <si>
    <t>výtvarná edukácia</t>
  </si>
  <si>
    <t>učiteľstvo výtvarného umenia a anglického jazyka a literatúry</t>
  </si>
  <si>
    <t>učiteľstvo výtvarného umenia a estetickej výchovy</t>
  </si>
  <si>
    <t>učiteľstvo výtvarného umenia a etickej výchovy</t>
  </si>
  <si>
    <t>učiteľstvo výtvarného umenia a histórie</t>
  </si>
  <si>
    <t>učiteľstvo výtvarného umenia a nemeckého jazyka a literatúry</t>
  </si>
  <si>
    <t>učiteľstvo výtvarného umenia a pedagogiky</t>
  </si>
  <si>
    <t>učiteľstvo výtvarného umenia a psychológie</t>
  </si>
  <si>
    <t>učiteľstvo výtvarného umenia a ruského jazyka a literatúry</t>
  </si>
  <si>
    <t>učiteľstvo výtvarného umenia a slovenského jazyka a literatúry</t>
  </si>
  <si>
    <t>učiteľstvo výtvarného umenia a španielskeho jazyka a literatúry</t>
  </si>
  <si>
    <t>učiteľstvo výtvarného umenia a techniky</t>
  </si>
  <si>
    <t>učiteľstvo výtvarného umenia a výchovy k občianstvu</t>
  </si>
  <si>
    <t>P - I. stupeň (profes. orientované)</t>
  </si>
  <si>
    <t>bezpečnosť a ochrana zdravia pri práci</t>
  </si>
  <si>
    <t>II. - úplný vysokoškolský stupeň</t>
  </si>
  <si>
    <t>špeciálna pedagogika a pedagogika osôb s poruchami učenia–poradenstvo</t>
  </si>
  <si>
    <t>učiteľstvo pre primárne vzdelávanie</t>
  </si>
  <si>
    <t>učiteľstvo pedagogiky a techniky</t>
  </si>
  <si>
    <t>učiteľstvo pedagogiky a výchovy k občianstvu</t>
  </si>
  <si>
    <t>učiteľstvo techniky a histórie</t>
  </si>
  <si>
    <t>Výtvarná edukácia</t>
  </si>
  <si>
    <t>špeciálna pedagogika a pedagogika osôb s poruchami učenia – poradenstvo</t>
  </si>
  <si>
    <t>III. - doktorandský stupeň</t>
  </si>
  <si>
    <t>didaktika anglického jazyka a literatúry</t>
  </si>
  <si>
    <t>didaktika technických predmetov</t>
  </si>
  <si>
    <t>pedagogika</t>
  </si>
  <si>
    <t>pedagogika hudobného a hudobno-dramatického umenia</t>
  </si>
  <si>
    <t>športová edukológia</t>
  </si>
  <si>
    <t xml:space="preserve">Ukazovatele vzdelávania 1.2 Podiel študentov prvého roka štúdia, ktorí predčase ukončili štúdium v štruktúre podľa dôvodu (vylúčenie pre neprospech, zanechanie štúdia, zmena študijného programu </t>
  </si>
  <si>
    <t>Ukazovatele vzdelávania 1.3 Miera predčasného ukončenia v ďalších rokoch štúdia</t>
  </si>
  <si>
    <t>Tabuľka UZ14 Podiel študentov prvého roku Bc. štúdia, ktorí predčasne ukončili štúdium za AR 2021/2022</t>
  </si>
  <si>
    <t xml:space="preserve">Fakulta </t>
  </si>
  <si>
    <t>Predčasne ukončené štúdium v 1. stupni v prvom roku štúdia</t>
  </si>
  <si>
    <t>Predčasne ukončené štúdium v 1. stupni v ďalších rokoch štúdia</t>
  </si>
  <si>
    <t>Počet študentov ĎŠ a EŠ zapísaných do 1. roku Bc. štúdia k 31. 10. 2021</t>
  </si>
  <si>
    <t>vylúčenie pre neprospech</t>
  </si>
  <si>
    <t>zanechanie štúdia</t>
  </si>
  <si>
    <t>% podiel</t>
  </si>
  <si>
    <t>zmena študijného programu</t>
  </si>
  <si>
    <t>Počet študentov ĎŠ a EŠ zapísaných do ďalšieho roku Bc. štúdia k 31. 10. 2021</t>
  </si>
  <si>
    <t>Tabuľka UZ15 Podiel študentov prvého roku Mgr. štúdia, ktorí predčasne ukončili štúdium za AR 2021/2022</t>
  </si>
  <si>
    <t>Predčasne ukončené štúdium v 2. stupni v prvom roku štúdia</t>
  </si>
  <si>
    <t>Predčasne ukončené štúdium v 2. stupni v ďalších rokoch štúdia</t>
  </si>
  <si>
    <t>Počet študentov ĎŠ a EŠ zapísaných do 1. roku Mgr. štúdia k 31. 10. 2021</t>
  </si>
  <si>
    <t>Počet študentov ĎŠ a EŠ zapísaných do ďalšieho roku Mgr. štúdia k 31. 10. 2021</t>
  </si>
  <si>
    <t>Tabuľka UZ16 Podiel študentov prvého roku PhD. štúdia, ktorí predčasne ukončili štúdium za AR 2021/2022</t>
  </si>
  <si>
    <t>Predčasne ukončené štúdium v 3. stupni v prvom roku štúdia</t>
  </si>
  <si>
    <t>Predčasne ukončené štúdium v 3. stupni v ďalších rokoch štúdia</t>
  </si>
  <si>
    <r>
      <t>Počet študentov ĎŠ a EŠ zapísaných do 1. roku PhD</t>
    </r>
    <r>
      <rPr>
        <b/>
        <sz val="9"/>
        <rFont val="Calibri"/>
      </rPr>
      <t>.</t>
    </r>
    <r>
      <rPr>
        <b/>
        <sz val="9"/>
        <color theme="1"/>
        <rFont val="Calibri"/>
      </rPr>
      <t xml:space="preserve"> štúdia k 31. 10. 2021</t>
    </r>
  </si>
  <si>
    <r>
      <t xml:space="preserve">Počet študentov ĎŠ a EŠ zapísaných do ďalších rokov </t>
    </r>
    <r>
      <rPr>
        <b/>
        <sz val="9"/>
        <rFont val="Calibri"/>
      </rPr>
      <t>PhD.</t>
    </r>
    <r>
      <rPr>
        <b/>
        <sz val="9"/>
        <color theme="1"/>
        <rFont val="Calibri"/>
      </rPr>
      <t xml:space="preserve"> štúdia k 31. 10. 2021</t>
    </r>
  </si>
  <si>
    <t>Ukazovatele vzdelávania 1.4 Podiel zahraničných študentov z celkového počtu študentov</t>
  </si>
  <si>
    <t>Stupeň štúdia</t>
  </si>
  <si>
    <t>Štátna príslušnosť</t>
  </si>
  <si>
    <t>Denní študenti SR</t>
  </si>
  <si>
    <t>Denní študenti SR 
z toho ženy</t>
  </si>
  <si>
    <t>Denní študenti - cudzinci</t>
  </si>
  <si>
    <t>Denní študenti - cudzinci 
z toho ženy</t>
  </si>
  <si>
    <t>Z toho denní študenti - mobilita</t>
  </si>
  <si>
    <t>Externí študenti SR</t>
  </si>
  <si>
    <t>Externí študenti SR
z toho ženy</t>
  </si>
  <si>
    <t>Externí študenti - cudzinci</t>
  </si>
  <si>
    <t>Externí študenti - cudzinci
z tohto ženy</t>
  </si>
  <si>
    <t>Z toho externí študenti - mobilita</t>
  </si>
  <si>
    <t>Spolu študenti</t>
  </si>
  <si>
    <t>Spolu študenti
z toho ženy</t>
  </si>
  <si>
    <t xml:space="preserve">Spolu študenti cudzinci </t>
  </si>
  <si>
    <t>Spolu študenti cudzinci 
z toho ženy</t>
  </si>
  <si>
    <t>Z toho spolu - študenti mobilita</t>
  </si>
  <si>
    <t>Podiel zahraničných 
študentov (vrátane 
mobilít kde sú študenti zo SR aj zo zahraničia) k počtu 
študentov fakulty</t>
  </si>
  <si>
    <t>Podiel zahraničných 
študentov k počtu 
zahraničných študentov 
UKF (vrátane mobilít)</t>
  </si>
  <si>
    <t>Fakulta prírodných vied a informatiky</t>
  </si>
  <si>
    <t>1</t>
  </si>
  <si>
    <t>Bieloruská republika</t>
  </si>
  <si>
    <t>0,13</t>
  </si>
  <si>
    <t>1,92</t>
  </si>
  <si>
    <t>Česká republika</t>
  </si>
  <si>
    <t>2</t>
  </si>
  <si>
    <t>0,26</t>
  </si>
  <si>
    <t>3,85</t>
  </si>
  <si>
    <t>Maďarsko</t>
  </si>
  <si>
    <t>Iracká republika</t>
  </si>
  <si>
    <t>Kazašská republika</t>
  </si>
  <si>
    <t>Rumunsko</t>
  </si>
  <si>
    <t>Ruská federácia</t>
  </si>
  <si>
    <t>10</t>
  </si>
  <si>
    <t>1,32</t>
  </si>
  <si>
    <t>19,23</t>
  </si>
  <si>
    <t>Srbská republika</t>
  </si>
  <si>
    <t>6</t>
  </si>
  <si>
    <t>0,79</t>
  </si>
  <si>
    <t>11,54</t>
  </si>
  <si>
    <t>Ukrajina</t>
  </si>
  <si>
    <t>28</t>
  </si>
  <si>
    <t>3,69</t>
  </si>
  <si>
    <t>53,85</t>
  </si>
  <si>
    <t>Slovenská republika</t>
  </si>
  <si>
    <t>706</t>
  </si>
  <si>
    <t>0</t>
  </si>
  <si>
    <t>Spolu za I.stupeň</t>
  </si>
  <si>
    <t>6,86</t>
  </si>
  <si>
    <t>70,27</t>
  </si>
  <si>
    <t>0,29</t>
  </si>
  <si>
    <t>6,25</t>
  </si>
  <si>
    <t>2,91</t>
  </si>
  <si>
    <t>62,5</t>
  </si>
  <si>
    <t>Turkmensko</t>
  </si>
  <si>
    <t>3</t>
  </si>
  <si>
    <t>0,87</t>
  </si>
  <si>
    <t>18,75</t>
  </si>
  <si>
    <t>328</t>
  </si>
  <si>
    <t>Spolu za II. stupeň</t>
  </si>
  <si>
    <t>4,65</t>
  </si>
  <si>
    <t>21,62</t>
  </si>
  <si>
    <t>3,64</t>
  </si>
  <si>
    <t>33,33</t>
  </si>
  <si>
    <t>Irán</t>
  </si>
  <si>
    <t>1,82</t>
  </si>
  <si>
    <t>16,67</t>
  </si>
  <si>
    <t>5,45</t>
  </si>
  <si>
    <t>50,0</t>
  </si>
  <si>
    <t>49</t>
  </si>
  <si>
    <t>Spolu za III. stupeň</t>
  </si>
  <si>
    <t>10,91</t>
  </si>
  <si>
    <t>8,11</t>
  </si>
  <si>
    <t>Spolu FPVaI</t>
  </si>
  <si>
    <t>6,4</t>
  </si>
  <si>
    <t>15,75</t>
  </si>
  <si>
    <t>Fakulta sociálnych vied a zdravotníctva</t>
  </si>
  <si>
    <t>0,4</t>
  </si>
  <si>
    <t>6,67</t>
  </si>
  <si>
    <t>Kazachstan</t>
  </si>
  <si>
    <t>2,22</t>
  </si>
  <si>
    <t>Rusko</t>
  </si>
  <si>
    <t>16</t>
  </si>
  <si>
    <t>2,15</t>
  </si>
  <si>
    <t>35,56</t>
  </si>
  <si>
    <t>Srbsko</t>
  </si>
  <si>
    <t>12</t>
  </si>
  <si>
    <t>1,62</t>
  </si>
  <si>
    <t>26,67</t>
  </si>
  <si>
    <t>11</t>
  </si>
  <si>
    <t>1,48</t>
  </si>
  <si>
    <t>24,44</t>
  </si>
  <si>
    <t>Uzbekistan</t>
  </si>
  <si>
    <t>698</t>
  </si>
  <si>
    <t>Spolu za I. stupeň</t>
  </si>
  <si>
    <t>743</t>
  </si>
  <si>
    <t>6,06</t>
  </si>
  <si>
    <t>88,24</t>
  </si>
  <si>
    <t>5</t>
  </si>
  <si>
    <t>2,66</t>
  </si>
  <si>
    <t>83,33</t>
  </si>
  <si>
    <t>0,53</t>
  </si>
  <si>
    <t>182</t>
  </si>
  <si>
    <t>3,19</t>
  </si>
  <si>
    <t>11,76</t>
  </si>
  <si>
    <t>8</t>
  </si>
  <si>
    <t>Spolu FSVaZ</t>
  </si>
  <si>
    <t>5,43</t>
  </si>
  <si>
    <t>10,85</t>
  </si>
  <si>
    <t>Fakulta stredoeurópskych štúdií</t>
  </si>
  <si>
    <t>31,58</t>
  </si>
  <si>
    <t>3,67</t>
  </si>
  <si>
    <t>57,89</t>
  </si>
  <si>
    <t>Bielorusko</t>
  </si>
  <si>
    <t>0,33</t>
  </si>
  <si>
    <t>5,26</t>
  </si>
  <si>
    <t xml:space="preserve"> 1</t>
  </si>
  <si>
    <t>281</t>
  </si>
  <si>
    <t>6,33</t>
  </si>
  <si>
    <t>82,61</t>
  </si>
  <si>
    <t>0,5</t>
  </si>
  <si>
    <t>25</t>
  </si>
  <si>
    <t>1,5</t>
  </si>
  <si>
    <t>75</t>
  </si>
  <si>
    <t>196</t>
  </si>
  <si>
    <t>17,39</t>
  </si>
  <si>
    <t xml:space="preserve"> 7</t>
  </si>
  <si>
    <t>Spolu FSŠ</t>
  </si>
  <si>
    <t>4,54</t>
  </si>
  <si>
    <t>4,89</t>
  </si>
  <si>
    <t xml:space="preserve">Filozofická fakulta </t>
  </si>
  <si>
    <t>Brazília</t>
  </si>
  <si>
    <t>0,07</t>
  </si>
  <si>
    <t>0,7</t>
  </si>
  <si>
    <t>0,21</t>
  </si>
  <si>
    <t>1,58</t>
  </si>
  <si>
    <t>0,35</t>
  </si>
  <si>
    <t>2,63</t>
  </si>
  <si>
    <t>Irak</t>
  </si>
  <si>
    <t>53</t>
  </si>
  <si>
    <t>3,7</t>
  </si>
  <si>
    <t>27,89</t>
  </si>
  <si>
    <t>1,12</t>
  </si>
  <si>
    <t>8,42</t>
  </si>
  <si>
    <t>94</t>
  </si>
  <si>
    <t>6,56</t>
  </si>
  <si>
    <t>49,47</t>
  </si>
  <si>
    <t>0,14</t>
  </si>
  <si>
    <t>1,05</t>
  </si>
  <si>
    <t>Sýria</t>
  </si>
  <si>
    <t>Spojené štáty</t>
  </si>
  <si>
    <t>1243</t>
  </si>
  <si>
    <t>13,26</t>
  </si>
  <si>
    <t>82,97</t>
  </si>
  <si>
    <t>Gruzínsko</t>
  </si>
  <si>
    <t>0,16</t>
  </si>
  <si>
    <t>3,45</t>
  </si>
  <si>
    <t>7</t>
  </si>
  <si>
    <t>1,11</t>
  </si>
  <si>
    <t>24,14</t>
  </si>
  <si>
    <t>4</t>
  </si>
  <si>
    <t>0,63</t>
  </si>
  <si>
    <t>13,79</t>
  </si>
  <si>
    <t>14</t>
  </si>
  <si>
    <t>48,28</t>
  </si>
  <si>
    <t>Čína</t>
  </si>
  <si>
    <t>601</t>
  </si>
  <si>
    <t>4,6</t>
  </si>
  <si>
    <t>12,66</t>
  </si>
  <si>
    <t>Poľsko</t>
  </si>
  <si>
    <t>1,1</t>
  </si>
  <si>
    <t>Španielsko</t>
  </si>
  <si>
    <t>Rakúsko</t>
  </si>
  <si>
    <t>4,4</t>
  </si>
  <si>
    <t>40</t>
  </si>
  <si>
    <t>81</t>
  </si>
  <si>
    <t>10,99</t>
  </si>
  <si>
    <t>4,37</t>
  </si>
  <si>
    <t>Spolu FF</t>
  </si>
  <si>
    <t>10,63</t>
  </si>
  <si>
    <t>48,72</t>
  </si>
  <si>
    <t>Pedagogická fakulta</t>
  </si>
  <si>
    <t>0,27</t>
  </si>
  <si>
    <t>5,63</t>
  </si>
  <si>
    <t>1,41</t>
  </si>
  <si>
    <t>8,45</t>
  </si>
  <si>
    <t>7,04</t>
  </si>
  <si>
    <t>0,8</t>
  </si>
  <si>
    <t>16,9</t>
  </si>
  <si>
    <t>2,73</t>
  </si>
  <si>
    <t>57,75</t>
  </si>
  <si>
    <t>4,73</t>
  </si>
  <si>
    <t>76,34</t>
  </si>
  <si>
    <t>540</t>
  </si>
  <si>
    <t>0,36</t>
  </si>
  <si>
    <t>11,11</t>
  </si>
  <si>
    <t>0,18</t>
  </si>
  <si>
    <t>5,56</t>
  </si>
  <si>
    <t>1,25</t>
  </si>
  <si>
    <t>38,89</t>
  </si>
  <si>
    <t>3,23</t>
  </si>
  <si>
    <t>19,35</t>
  </si>
  <si>
    <t>43</t>
  </si>
  <si>
    <t>8,5</t>
  </si>
  <si>
    <t>100</t>
  </si>
  <si>
    <t>8,51</t>
  </si>
  <si>
    <t>4,3</t>
  </si>
  <si>
    <t>Spolu PF</t>
  </si>
  <si>
    <t>4,41</t>
  </si>
  <si>
    <t>19,79</t>
  </si>
  <si>
    <t>SPOLU</t>
  </si>
  <si>
    <t>6,85</t>
  </si>
  <si>
    <t xml:space="preserve">Ukazovatele vzdelávania 1.7 Priemerná dĺžka nadštandardnej dĺžky štúdia </t>
  </si>
  <si>
    <t>Tabuľka UZ18 Priemerná dĺžka nadštandardej dĺžky štúdia na UKF v AR 2021/2022</t>
  </si>
  <si>
    <t>Ukazovatele vzdelávania 1.8  Počet odhalených akademických podvodov, z toho počet plagiátov</t>
  </si>
  <si>
    <t>Ukazovatele vzdelávania 1.9 Počet disciplinárnych konaní (vylúčenie zo štúdia, napomenutie, bez následkov a pod.)</t>
  </si>
  <si>
    <t xml:space="preserve">Tabuľka UZ19 Disciplinárne priestupky, akademické podvody na fakultách a udelené disciplinárne opatrenia  v AR 2021/2022  </t>
  </si>
  <si>
    <t>Počet disciplinárnych priestupkov</t>
  </si>
  <si>
    <t>Udelené disciplinárne opatrenie</t>
  </si>
  <si>
    <t xml:space="preserve">Počet odvolaní voči udelenému disciplinárnemu opatreniu </t>
  </si>
  <si>
    <t xml:space="preserve">Počet odhalených akademických podvodov </t>
  </si>
  <si>
    <t xml:space="preserve">Počet plagiátov </t>
  </si>
  <si>
    <t>vylúčenie zo štúdia</t>
  </si>
  <si>
    <t>podmienečné vylúčenie zo štúdia</t>
  </si>
  <si>
    <t>napomenutie</t>
  </si>
  <si>
    <t>bez následkov</t>
  </si>
  <si>
    <t xml:space="preserve">Ukazovatele vzdelávania 1.10 Počet absolventov </t>
  </si>
  <si>
    <t>Tabuľka UZ20 Počet študentov 1., 2. a 3. stupňa k 31. 8. 2022, ktorí riadne skončili štúdium v akademickom roku 2021/2022 (AiS2 a CRŠ, výkaz o absolventoch)</t>
  </si>
  <si>
    <t>Tabuľka UZ22 Vývoj počtu absolventov podľa stupňa a formy štúdia</t>
  </si>
  <si>
    <t>Vývoj počtu absolventov podľa stupňa</t>
  </si>
  <si>
    <t>Vývoj počtu absolventov podľa formy</t>
  </si>
  <si>
    <t>Spolu podľa stupňov</t>
  </si>
  <si>
    <t>UKF spolu</t>
  </si>
  <si>
    <t>Tabuľka UZ21 Počet uspešných absolventov rigorózneho konania v AR 2021/2022  podľa získaného titulu</t>
  </si>
  <si>
    <t>Rigorózne konanie na UKF</t>
  </si>
  <si>
    <t>PaedDr.</t>
  </si>
  <si>
    <t>PhDr.</t>
  </si>
  <si>
    <t>RNDr.</t>
  </si>
  <si>
    <t xml:space="preserve">Ukazovatele vzdelávania 1.10a Štátne skúšky </t>
  </si>
  <si>
    <t>Tabuľka UZ23 Štátne skúšky bakalárskeho štúdia v AR 2021/2022 (zdroj AIS)</t>
  </si>
  <si>
    <t>Denné štúdium</t>
  </si>
  <si>
    <t>Externé štúdium</t>
  </si>
  <si>
    <t>Prihlásení na riadny termín</t>
  </si>
  <si>
    <t>Vyhoveli   na riadnom termíne</t>
  </si>
  <si>
    <t>Prihlásení na 1. opravný termín</t>
  </si>
  <si>
    <t>Vyhoveli  na 1. opravnom termíne</t>
  </si>
  <si>
    <t>Nevyhoveli na 1. opravnom termíne</t>
  </si>
  <si>
    <t>Vyhoveli  na riadnom termíne</t>
  </si>
  <si>
    <t>Tabuľka UZ24 Štátne skúšky magisterského štúdia v AR 2021/2022 (zdroj AIS)</t>
  </si>
  <si>
    <t>Prihlásení   na riadny termín</t>
  </si>
  <si>
    <t>Vyhoveli     na riadnom termíne</t>
  </si>
  <si>
    <t>Prihlásení   na 1. opravný termín</t>
  </si>
  <si>
    <t>Vyhoveli     na 1. opravnom termíne</t>
  </si>
  <si>
    <t>Tabuľka UZ 25 Úspešnosť na štátnych skúškach -  podiel (%) úspešných študentov z celkového počtu študentov v poslednom ročníku štúdia - vývoj</t>
  </si>
  <si>
    <t xml:space="preserve">podiel úpešných študentov na štátnych skúškach </t>
  </si>
  <si>
    <t>Bc.</t>
  </si>
  <si>
    <t>Mgr.</t>
  </si>
  <si>
    <t xml:space="preserve">Ukazovatele vzdelávania 2.1 Pomer počtu učiteľov a študentov </t>
  </si>
  <si>
    <t xml:space="preserve">Tabuľka UZ26 Pomer počtu učiteľov a študentov v AR 2021/2022 k 31.10.2021 </t>
  </si>
  <si>
    <t>Tabuľka UZ27 Personálne zabezpečenie vzdelávania na fakultách a spolu na UKF</t>
  </si>
  <si>
    <t>stupeň</t>
  </si>
  <si>
    <t>prepočítaný počet učiteľov fakulty</t>
  </si>
  <si>
    <t>pomer počtu učiteľov a študentov danej fakulty</t>
  </si>
  <si>
    <t>Evidenčný prepočítaný počet vysokoškolských učiteľov k 31. 10. 2021</t>
  </si>
  <si>
    <t>Evidenčný prepočítaný počet vysokoškolských učiteľov k 31. 10. 2022</t>
  </si>
  <si>
    <t>profesori</t>
  </si>
  <si>
    <t>docenti</t>
  </si>
  <si>
    <t>ostatní učitelia s PhD, CSc.</t>
  </si>
  <si>
    <t>lektori</t>
  </si>
  <si>
    <t>ostatní učitelia s PhD, CSc./veda</t>
  </si>
  <si>
    <t xml:space="preserve">administratívno technickí zamestnanci </t>
  </si>
  <si>
    <t>1714 FPVaI UKF</t>
  </si>
  <si>
    <t>1762 FSŠ UKF</t>
  </si>
  <si>
    <t>1764 FF UKF</t>
  </si>
  <si>
    <t>1768 FSVaZ UKF</t>
  </si>
  <si>
    <t>1771 PF UKF</t>
  </si>
  <si>
    <t>Rektorát a CUP</t>
  </si>
  <si>
    <t>SR</t>
  </si>
  <si>
    <t>počet učiteľov UKF spolu</t>
  </si>
  <si>
    <t xml:space="preserve">pomer počtu učiteľov a študentov UKF spolu </t>
  </si>
  <si>
    <t>Spolu 1. st.</t>
  </si>
  <si>
    <t>Spolu 2. st.</t>
  </si>
  <si>
    <t>Spolu 3. st.</t>
  </si>
  <si>
    <t xml:space="preserve">Ukazovatele vzdelávania 2.2 Počet záverečných prác vedených vedúcim záverečnej práce - priemetrný počet  a maximálny počet </t>
  </si>
  <si>
    <t xml:space="preserve">Tabuľka UZ28 Fyzický počet školiteľov a záverečných prác v akademickom roku 2021/2022, priemerný a maximálny počet prác na školiteľa </t>
  </si>
  <si>
    <t>Bakalárske štúdium</t>
  </si>
  <si>
    <t>Magisterské štúdium</t>
  </si>
  <si>
    <t>Doktorandské štúdium</t>
  </si>
  <si>
    <t>Počet prác</t>
  </si>
  <si>
    <t>Počet školiteľov</t>
  </si>
  <si>
    <t>Priemerný počet prác na 1 školiteľa/ maximálny</t>
  </si>
  <si>
    <t xml:space="preserve">Počet prác </t>
  </si>
  <si>
    <t>Priemerný počet prác na 1 školiteľa/maximálny</t>
  </si>
  <si>
    <t>1,76/5</t>
  </si>
  <si>
    <t>1,3/5</t>
  </si>
  <si>
    <t>1,676/5</t>
  </si>
  <si>
    <t>3,6/9</t>
  </si>
  <si>
    <t>2,8/7</t>
  </si>
  <si>
    <t>1/1</t>
  </si>
  <si>
    <t>2,81/5</t>
  </si>
  <si>
    <t>3,07/5</t>
  </si>
  <si>
    <t>1,4/2</t>
  </si>
  <si>
    <t>3,19/7</t>
  </si>
  <si>
    <t>2,14/7</t>
  </si>
  <si>
    <t>1,16/3</t>
  </si>
  <si>
    <t>3,76/7</t>
  </si>
  <si>
    <t>2,82/7</t>
  </si>
  <si>
    <t>1,15/2</t>
  </si>
  <si>
    <t xml:space="preserve">    </t>
  </si>
  <si>
    <t>Tabuľka UZ29 Prehľad o počte odovzdaných záverečných prác v AR 2021/2022 - denné štúdium</t>
  </si>
  <si>
    <t>Bakalárske práce</t>
  </si>
  <si>
    <t>% odovzdaných</t>
  </si>
  <si>
    <t>Diplomové práce</t>
  </si>
  <si>
    <t>odovzdané</t>
  </si>
  <si>
    <t>počet študentov</t>
  </si>
  <si>
    <t>v závereč. ročníku</t>
  </si>
  <si>
    <t>Tabuľka UZ 30 Prehľad o počte odovzdaných záverečných prác v AR 2021/2022 - externé štúdium</t>
  </si>
  <si>
    <t xml:space="preserve">Ukazovatele vzdelávania 2.3 Podiel kontaktnej výučby (vrátane podpory študentov) na celkovej pracovnej kapacite učiteľov UKF (v hodinách za týždeň) </t>
  </si>
  <si>
    <t xml:space="preserve">Ukazovatele vzdelávania 2.5 Priemerný počet kreditov za profilové predmety v študijnom programe </t>
  </si>
  <si>
    <t xml:space="preserve">Tabuľka UZ31 Podiel kontaktnej výučby na celkovej pracovnej kapacite učiteľov v hodinách za týždeň a priemer kreditov za profilové predmety </t>
  </si>
  <si>
    <t>fakulta</t>
  </si>
  <si>
    <t>celková pracovná kapacita učiteľov v hodinách za týždeň</t>
  </si>
  <si>
    <t>z toho kontaktná výučba a podpora študentov</t>
  </si>
  <si>
    <t>podiel</t>
  </si>
  <si>
    <t>priemerný počet kreditov za profilové predmety v programoch fakulty</t>
  </si>
  <si>
    <t>stupeň vzdelávania</t>
  </si>
  <si>
    <t>1. 2. 3. stupeň</t>
  </si>
  <si>
    <t>FSS</t>
  </si>
  <si>
    <t>Ukazovatele vzdelávania 2.4 Podiel vyslaných študentov na mobility do zahraničia z celkového počtu študentov</t>
  </si>
  <si>
    <t xml:space="preserve">Ukazovatele vzdelávania 2.6 Počet prijatých študentov na mobility zo zahraničia </t>
  </si>
  <si>
    <t xml:space="preserve">Tabuľka UZ32 počet vyslaných študentov na mobility a podiel vyslaných študentov na mobility  z celkového počtu študentov v AR 2021/2022 </t>
  </si>
  <si>
    <t>Tabuľka UZ33 Prehľad akademických mobilít - študenti v AR 2021/2022, 2020/2021, 2019/2020</t>
  </si>
  <si>
    <t xml:space="preserve"> Tabuľka UZ34 Štruktúra vyslania a prijatia študentov UKF na Erasmus+ praktickú stáž v akademickom roku 2021/2022</t>
  </si>
  <si>
    <t>V roku 2021/2022</t>
  </si>
  <si>
    <t>počet študentov vyslaných na mobility</t>
  </si>
  <si>
    <t>podiel vyslaných študentov na mobility</t>
  </si>
  <si>
    <t>Fyzický počet vyslaných študentov</t>
  </si>
  <si>
    <t>Počet osobomesiacov vyslaných študentov</t>
  </si>
  <si>
    <t>Fyzický počet prijatých študentov</t>
  </si>
  <si>
    <t>Počet osobomesiacov, prijatých študentov</t>
  </si>
  <si>
    <t>Štát</t>
  </si>
  <si>
    <t>Počet vycestovaných študentov</t>
  </si>
  <si>
    <t>Počet študentomesiacov študentov</t>
  </si>
  <si>
    <t>Počet prijatých študentov</t>
  </si>
  <si>
    <t>programy ES</t>
  </si>
  <si>
    <t>NŠP</t>
  </si>
  <si>
    <t>iné (CEEPUS, NIL, ..)</t>
  </si>
  <si>
    <t>Cyprus</t>
  </si>
  <si>
    <t>ČR</t>
  </si>
  <si>
    <t>Grécko</t>
  </si>
  <si>
    <t>Fínsko</t>
  </si>
  <si>
    <t>Francúzsko</t>
  </si>
  <si>
    <t>Írsko</t>
  </si>
  <si>
    <t>Island</t>
  </si>
  <si>
    <t>V roku 2020/2021</t>
  </si>
  <si>
    <t>Malta</t>
  </si>
  <si>
    <t>Nemecko</t>
  </si>
  <si>
    <t>Nórsko</t>
  </si>
  <si>
    <t>Portugalsko</t>
  </si>
  <si>
    <t>Slovinsko</t>
  </si>
  <si>
    <t>V roku 2019/2020</t>
  </si>
  <si>
    <t>Spojené kráľovstvo</t>
  </si>
  <si>
    <t>Švédsko</t>
  </si>
  <si>
    <t>Taliansko</t>
  </si>
  <si>
    <t>Turecko</t>
  </si>
  <si>
    <t xml:space="preserve">Ukazovatele vzdelávania 2.7 Rozsah podpory a služieb v oblasti poradenstva </t>
  </si>
  <si>
    <t>Ukazovatele vzdelávania 2.8 Počet zamestnacov so zameraním na podporu študentov (študijné a kariérne poradenstvo)</t>
  </si>
  <si>
    <t>Tabuľka UZ35 Rozsah poradenských služieb v hodinách prepočítaný na študenta v AR 2021/2022  a počet zamestnacov zameraných na podporu a poradenstvo</t>
  </si>
  <si>
    <t>Tabuľka UZ36 Prehľad počtu študentov a konkretizácia špecifických potrieb podľa skupiny</t>
  </si>
  <si>
    <t>Kategorizácia špecifických potrieb</t>
  </si>
  <si>
    <t xml:space="preserve">poradenstvo v oblasti štúdia*  </t>
  </si>
  <si>
    <t xml:space="preserve">karierne poradenstvo* </t>
  </si>
  <si>
    <t>psychologické  poradenstvo*</t>
  </si>
  <si>
    <t>finančné poradenstvo*</t>
  </si>
  <si>
    <t>duchovné poradenstvo*</t>
  </si>
  <si>
    <t xml:space="preserve">počet študentov so špecifickými potrebami </t>
  </si>
  <si>
    <t>počet poradenských služieb pre študentov so ŠP</t>
  </si>
  <si>
    <t>odhad rozsahu hodín poskytnutých služieb študentom so ŠP</t>
  </si>
  <si>
    <t>spolu hodín poradenských činností</t>
  </si>
  <si>
    <t>počet zamestnacov zameraných na podporu a poradenstvo študentom</t>
  </si>
  <si>
    <t>Počet študentov evidovaných v Centre  podpory študentom so ŠP  v akademickom roku</t>
  </si>
  <si>
    <t>A1 nevidiaci, slabozraký študent</t>
  </si>
  <si>
    <t>B2 nepočujúci, nedoslýchavý študent</t>
  </si>
  <si>
    <t xml:space="preserve">C1 študent s telesným postihnutím dolných končatín </t>
  </si>
  <si>
    <t>C2  študent s telesným postihnutím horných končatín</t>
  </si>
  <si>
    <t>D študent s autizmom alebo ďalšími pervazívnymi vývinovými poruchami/s poruchami učenia</t>
  </si>
  <si>
    <t>E  študent s chronickým ochorením/zdravotným oslabením/psychickým ochorením</t>
  </si>
  <si>
    <t>počet hodín konzultácií a služieb</t>
  </si>
  <si>
    <t>Študentské centrum</t>
  </si>
  <si>
    <t>pozn. * ukazovateľ rozsahu hodín nebol doteraz systematicky evidovaný</t>
  </si>
  <si>
    <t xml:space="preserve">Ukazovatele vzdelávania 2.9 Podiel študentov, ktorí sa zapojili do hodnotenia kvalit výučby a učiteľov študijného programu </t>
  </si>
  <si>
    <t xml:space="preserve">Ukazovatele vzdelávania 2.10 Miera spokojnosti s kvalitou výučby a učiteľov </t>
  </si>
  <si>
    <t xml:space="preserve">Ukazovatele vzdelávania 2.11 Miera spokojnosti študentov so špeciálnymi potrebami*  </t>
  </si>
  <si>
    <t>Tabuľka UZ37 Hodnotenie kvality vzdelávania študentmi v AR 2021/2022</t>
  </si>
  <si>
    <t>Tabuľka UZ38 Miera spokojnosti študnetov s kvalitou výučby a kvalitou učiteľov  vyjadrená v % v AR 2021/2022</t>
  </si>
  <si>
    <t>Tabuľka UZ40 Výber z výsledkov prieskumu akademická štvrťhodinka pre UKF (zdroj SAAVŠ)</t>
  </si>
  <si>
    <t>Vyjadrená spokojnosť s ukazovateľom</t>
  </si>
  <si>
    <t>Univerzita Konštantína Filozofa v Nitre</t>
  </si>
  <si>
    <t xml:space="preserve">Q4_3_1: Učitelia učia metódami, vďaka ktorým viem pochopiť učivo. </t>
  </si>
  <si>
    <t xml:space="preserve">Q4_3_2: Učitelia používajú neaktuálne študijné materiály. </t>
  </si>
  <si>
    <t xml:space="preserve">Q4_3_3: Učitelia chodia na výučbu dobre odborne pripravení. </t>
  </si>
  <si>
    <t xml:space="preserve">Q4_3_4: Učitelia premietajú potreby praxe do výučby. </t>
  </si>
  <si>
    <t xml:space="preserve">Q4_3_6: Učitelia vhodne zapájajú moderné pomôcky do vzdelávania. </t>
  </si>
  <si>
    <t xml:space="preserve">Q4_5_4: Hodnotenie malo vopred stanovené jasné podmienky a kritériá. </t>
  </si>
  <si>
    <t xml:space="preserve">Q4_5_5: Hodnotenie (známky) objektívne odrážalo môj výkon. </t>
  </si>
  <si>
    <t>Celkový počet študentov</t>
  </si>
  <si>
    <t>Hodnotiaci študenti</t>
  </si>
  <si>
    <t>Podiel hodnotiacich študentov z celkového počtu študentov</t>
  </si>
  <si>
    <t>Počet zaevidovaných hodnotení na učiteľov v ZS a LS</t>
  </si>
  <si>
    <t>Kvalita študijného programu</t>
  </si>
  <si>
    <t>Kvalita študijného predmetu</t>
  </si>
  <si>
    <t>Hodnotenie študentov vyučujúcicm</t>
  </si>
  <si>
    <t>Kvalita odborných a didaktických kompetencií vyučujúcich</t>
  </si>
  <si>
    <t>Kvalita a dostupnosť študijných zdrojov na podporu vzdelávania</t>
  </si>
  <si>
    <t>Materiálno technické zabezpečenie výučby</t>
  </si>
  <si>
    <t>Total</t>
  </si>
  <si>
    <t>Takmer žiadni učitelia</t>
  </si>
  <si>
    <t>Menšina učiteľov</t>
  </si>
  <si>
    <t>Väčšina učiteľov</t>
  </si>
  <si>
    <t>Takmer všetci učitelia</t>
  </si>
  <si>
    <t>Takmer žiadne predmety</t>
  </si>
  <si>
    <t>Menšina predmetov</t>
  </si>
  <si>
    <t>Väčšina predmetov</t>
  </si>
  <si>
    <t>Takmer všetky predmety</t>
  </si>
  <si>
    <t>Počet študentov (Centrálny register študentov - CRŠ):</t>
  </si>
  <si>
    <t>(CRŠ k 30.4.2021)</t>
  </si>
  <si>
    <t>Count</t>
  </si>
  <si>
    <t>Row N %</t>
  </si>
  <si>
    <t>Počet oslovených študentov:</t>
  </si>
  <si>
    <t>(cez e-mail)</t>
  </si>
  <si>
    <t>Počet respondentov za vašu školu:</t>
  </si>
  <si>
    <t>Základný demografický prehľad odpovedí</t>
  </si>
  <si>
    <t>Populácia (CRŠ)</t>
  </si>
  <si>
    <t>Prieskum AŠ</t>
  </si>
  <si>
    <t>% zastúpenie v prieskume</t>
  </si>
  <si>
    <t>UKF priemer</t>
  </si>
  <si>
    <r>
      <t>Pohlavie</t>
    </r>
    <r>
      <rPr>
        <b/>
        <vertAlign val="superscript"/>
        <sz val="10"/>
        <rFont val="Calibri"/>
      </rPr>
      <t>1</t>
    </r>
  </si>
  <si>
    <t>muž</t>
  </si>
  <si>
    <t>Fakulty</t>
  </si>
  <si>
    <t>Tabuľka UZ39 Prehľad o počte zapojených študentov a o počte hodnotených pedagógov podľa fakúlt v ostatných rokoch</t>
  </si>
  <si>
    <t>žena</t>
  </si>
  <si>
    <t>UKF - Fakulta prírodných vied a informatiky</t>
  </si>
  <si>
    <t xml:space="preserve">UKF - Fakulta prírodných vied a informatiky </t>
  </si>
  <si>
    <r>
      <t>* nechcem sa vyjadriť (alebo iné)</t>
    </r>
    <r>
      <rPr>
        <vertAlign val="superscript"/>
        <sz val="10"/>
        <rFont val="Calibri"/>
      </rPr>
      <t>1</t>
    </r>
  </si>
  <si>
    <t>NA</t>
  </si>
  <si>
    <t/>
  </si>
  <si>
    <t>UKF - Fakulta sociálnych vied a zdravotníctva</t>
  </si>
  <si>
    <t>UKF - Fakulta stredoeurópskych štúdií</t>
  </si>
  <si>
    <t>Veková štruktúra</t>
  </si>
  <si>
    <t>UKF - Filozofická fakulta</t>
  </si>
  <si>
    <t>20-</t>
  </si>
  <si>
    <t>UKF - Pedagogická fakulta</t>
  </si>
  <si>
    <t>21-22</t>
  </si>
  <si>
    <t>23-24</t>
  </si>
  <si>
    <t>25-26</t>
  </si>
  <si>
    <t>UKF - bakalár</t>
  </si>
  <si>
    <t>27+</t>
  </si>
  <si>
    <t>UKF - magister/inžinier</t>
  </si>
  <si>
    <t>Stav štúdia</t>
  </si>
  <si>
    <t>UKF - Fakulta prírodných vied</t>
  </si>
  <si>
    <t>UKF -  prváci</t>
  </si>
  <si>
    <t>UKF - ostatní</t>
  </si>
  <si>
    <t>UKF -končiaci</t>
  </si>
  <si>
    <t>Študenti so špecifickými potrebami</t>
  </si>
  <si>
    <t>UKF - bez odpovede</t>
  </si>
  <si>
    <t>I. (bakalár)</t>
  </si>
  <si>
    <t>UKF - odpoveď ŠP</t>
  </si>
  <si>
    <t>II. (magister/inžinier)</t>
  </si>
  <si>
    <t>spojené štúdium (napr. lekárstvo, teológia)</t>
  </si>
  <si>
    <t>Forma štúdia</t>
  </si>
  <si>
    <r>
      <t>Stav štúdia</t>
    </r>
    <r>
      <rPr>
        <b/>
        <vertAlign val="superscript"/>
        <sz val="10"/>
        <rFont val="Calibri"/>
      </rPr>
      <t>2</t>
    </r>
  </si>
  <si>
    <t>prváci</t>
  </si>
  <si>
    <t>ostatní</t>
  </si>
  <si>
    <r>
      <t>Zahraniční študenti</t>
    </r>
    <r>
      <rPr>
        <b/>
        <vertAlign val="superscript"/>
        <sz val="10"/>
        <rFont val="Calibri"/>
      </rPr>
      <t>3</t>
    </r>
  </si>
  <si>
    <t>nie SK občianstvo</t>
  </si>
  <si>
    <t>z toho: tí čo mali pobyt pred štúdiom mimo SR</t>
  </si>
  <si>
    <r>
      <t>Študenti so špecifickými potrebami</t>
    </r>
    <r>
      <rPr>
        <b/>
        <vertAlign val="superscript"/>
        <sz val="10"/>
        <rFont val="Calibri"/>
      </rPr>
      <t>4</t>
    </r>
  </si>
  <si>
    <t>štatút</t>
  </si>
  <si>
    <t>bez štatútu</t>
  </si>
  <si>
    <t>Študijné odbory</t>
  </si>
  <si>
    <t>vedy o Zemi</t>
  </si>
  <si>
    <t>zdravotnícke vedy</t>
  </si>
  <si>
    <t xml:space="preserve">Ukazovatele vzdelávania 2.12 Počet podaných podnetov študentov  </t>
  </si>
  <si>
    <t>Tabuľka UZ41 Prehľad počtu podaných podnetov študentov UKF  v akademickom roku</t>
  </si>
  <si>
    <t xml:space="preserve">Počet </t>
  </si>
  <si>
    <t xml:space="preserve"> z toho neopodstatnená</t>
  </si>
  <si>
    <t>z toho opodstatnená</t>
  </si>
  <si>
    <t>Oddelenie kontroly</t>
  </si>
  <si>
    <t>Spolu na UKF</t>
  </si>
  <si>
    <t>Ukazovateľ učitelia 3.1 Počty všetkých učiteľov na funkcii profesor, docent, odborný asistent, asistent, lektor, ostatní</t>
  </si>
  <si>
    <t>Ukazovateľ učitelia 3.2 Počty samostatných výskumných pracovníkov s absolvoanou vysokou školou 2. stupňa (spolu s počtom učiteľov predsgtavuje počet tvorivých pracovníkov)</t>
  </si>
  <si>
    <t>Ukazovateľ učitelia 3.3 Počet učiteľov s vedecko-pedagogickým titulom, vedeckou hodnosťou a vedeckou kvalifikáciou (prof., doc., DrSc., VKSI, VKS IIa)</t>
  </si>
  <si>
    <t>Ukazovateľ učitelia 3.4  Podiel učiteľov s PhD. a vyššie na celkovom počte učiteľov</t>
  </si>
  <si>
    <t>Ukazovateľ učitelia 3.5 Vek učiteľov študijných programov zabezpečujúcich profilové predmety (priemerný vek a rozpätie)</t>
  </si>
  <si>
    <t>Ukazovateľ učitelia 3.6 Podiel učiteľov - absolventov inej vysokej školy (iba 2. stupeň)</t>
  </si>
  <si>
    <t>Ukazovateľ učitelia 3.7 Podiel učiteľov, ktorí získali PhD. (alebo ekvivalent) na inej vysokej škole, ako pôsobia</t>
  </si>
  <si>
    <t>Ukazovateľ učitelia 3.8 Podiel učiteľov s praxou dlhšou ako 1 rok na zahraničnej vysokej škole alebo vo výskumnej inštitúcii v zahraničí</t>
  </si>
  <si>
    <t>Ukazovateľ učitelia 3.9 Počet prijatých učiteľov na mobility zo zahraničia v príslušnom akademickom roku</t>
  </si>
  <si>
    <t xml:space="preserve">Ukazovateľ učitelia 3.10 Podiel vyslaných učiteľov na mobility do zahraničia v príslušnom akademickom roku </t>
  </si>
  <si>
    <t>Tabuľka UU1 Monitoring štruktúry pedagogického personálu (stav k 31.10.2021)</t>
  </si>
  <si>
    <t xml:space="preserve">Evidenčný prepočítaný počet vysokoškolských učiteľov a tvorivých zamestnacov </t>
  </si>
  <si>
    <t>Vek učiteľov študijných programov zabezpečujúcich profilové predmety</t>
  </si>
  <si>
    <t>Vysokoškolskí učitelia, ktorí získali vysokoškolské vzdelanie 2. stupňa na inej vysokej škole</t>
  </si>
  <si>
    <t>Vysokoškolskí učitelia, ktorí získali vysokoškolské vzdelanie 3. stupňa na inej vysokej škole</t>
  </si>
  <si>
    <t>Vysokoškolskí učitelia s praxou dlhšou ako 1 rok na zahraničnej vysokej škole alebo vo výskumnej inštitúcii</t>
  </si>
  <si>
    <t>Prijatí vysokoškolskí učitelia na mobility zo zahraničia</t>
  </si>
  <si>
    <t>Vyslaní vysokoškolskí učitelia na mobility do zahraničia</t>
  </si>
  <si>
    <t>Profesori, docenti s DrSc.</t>
  </si>
  <si>
    <t>Docenti, bez DrSc.</t>
  </si>
  <si>
    <t>Ostatní učitelia s DrSc.</t>
  </si>
  <si>
    <t>Ostatní učitelia s PhD, CSc.</t>
  </si>
  <si>
    <t>Ostatní učitelia bez vedeckej hodnosti</t>
  </si>
  <si>
    <t xml:space="preserve">výskumní pracovníci </t>
  </si>
  <si>
    <t xml:space="preserve">priemerný 
vek </t>
  </si>
  <si>
    <t>rozpätie</t>
  </si>
  <si>
    <t>FO</t>
  </si>
  <si>
    <t>37-81</t>
  </si>
  <si>
    <t>32-76</t>
  </si>
  <si>
    <t>38-69</t>
  </si>
  <si>
    <t>32-69</t>
  </si>
  <si>
    <t>31-70</t>
  </si>
  <si>
    <t>31-81</t>
  </si>
  <si>
    <t>Podiel v %</t>
  </si>
  <si>
    <t>Vysvetlivky:</t>
  </si>
  <si>
    <t>FO - fyzické osoby</t>
  </si>
  <si>
    <t>PP - prepočítaný počet</t>
  </si>
  <si>
    <t>počet mobilít je ovplyvnený pandémiou Covid 19</t>
  </si>
  <si>
    <t>Ukazovatele tvorivej činnosti 4.1 Počet publikačných výstupov učiteľov</t>
  </si>
  <si>
    <t>Ukazovatele tvorivej činnosti 4.2 Počet publikačných výstupov učiteľov, ktoré sú registrované vo WOS alebo Scopus</t>
  </si>
  <si>
    <t xml:space="preserve">Ukazovatele tvorivej činnosti 4.4 Počet ohlasov na publikačné výstupy učiteľov </t>
  </si>
  <si>
    <t>Ukazovatele tvorivej činnosti 4.5 Počet ohlasov na publikačné výstupy učiteľov, ktoré sú registrované vo WOS alebo Scopus</t>
  </si>
  <si>
    <t>Tabuľka TC1 Prehľad publikačnej činnosti pracovníkov fakúlt UKF za rok 2021 (údaje zo systémov KIS, WOS, CCC a Scopus k 31. 1. 2022)</t>
  </si>
  <si>
    <t>Tabuľka TC2 Počet publikácií zaradených podľa kvartilov JCR (údaje k 31.1.2022)</t>
  </si>
  <si>
    <t xml:space="preserve"> Tabuľka TC3 Zoznam časopisov s najvyšším IF, v ktorých publikovali zamestnanci UKF v roku 2021</t>
  </si>
  <si>
    <t>Tabuľka TC4 Prehľad umeleckej činnosti pracovníkov UKF za rok 2021 k 31. 1. 2022</t>
  </si>
  <si>
    <t>Druh</t>
  </si>
  <si>
    <t xml:space="preserve">Celkový počet publikácií  WOS, CCC </t>
  </si>
  <si>
    <t>Z toho počet publikácií v časopisoch indexovaných v JCR</t>
  </si>
  <si>
    <t>Poradie</t>
  </si>
  <si>
    <t>Názov časopisu</t>
  </si>
  <si>
    <t>IF</t>
  </si>
  <si>
    <t>Autori</t>
  </si>
  <si>
    <t>Závažné</t>
  </si>
  <si>
    <t>Menej závažné</t>
  </si>
  <si>
    <t>Ostatné</t>
  </si>
  <si>
    <t>Skupiny a kategórie</t>
  </si>
  <si>
    <t>FPV</t>
  </si>
  <si>
    <t>(ADC, ADD, ADM, ADN)</t>
  </si>
  <si>
    <t>Q1</t>
  </si>
  <si>
    <t>Q2</t>
  </si>
  <si>
    <t>Q3</t>
  </si>
  <si>
    <t>Q4</t>
  </si>
  <si>
    <t>(r. 2020)</t>
  </si>
  <si>
    <t>Dom.</t>
  </si>
  <si>
    <t>Zahr.</t>
  </si>
  <si>
    <t>A1 – knižné publikácie charakteru vedeckej monografie</t>
  </si>
  <si>
    <t>Neurology</t>
  </si>
  <si>
    <t>Brozman M.</t>
  </si>
  <si>
    <t>vedecké monografie (AAA, AAB)</t>
  </si>
  <si>
    <t>Journal of Internal Medicine</t>
  </si>
  <si>
    <t>štúdie charakteru vedeckej monografie v časopisoch a zborníkoch (ABA, ABB)</t>
  </si>
  <si>
    <t>Expert Systems with Aplications</t>
  </si>
  <si>
    <t xml:space="preserve">Balogh Z., Švec P., </t>
  </si>
  <si>
    <t>kapitoly vo vedeckých monografiách (ABC, ABD)</t>
  </si>
  <si>
    <t>Benko Ľ.</t>
  </si>
  <si>
    <t>A2 – ostatné knižné publikácie</t>
  </si>
  <si>
    <t>Geoscience Frontiers</t>
  </si>
  <si>
    <t>Vojtek M., Vojteková J.</t>
  </si>
  <si>
    <t>vysokoškolské učebnice (ACA, ACB)</t>
  </si>
  <si>
    <t>International Journal of Molecular Sciences</t>
  </si>
  <si>
    <t>Bartková A., Laurinčík J., Jomová K., Hudecová L.</t>
  </si>
  <si>
    <t>odborné knižné publikácie (BAA, BAB)</t>
  </si>
  <si>
    <r>
      <t>Pozn.: Q – kvartily podľa JCR – Journal Citation Report (publikácie vydané v roku 2021, ale zaraďovanie</t>
    </r>
    <r>
      <rPr>
        <sz val="11"/>
        <color theme="1"/>
        <rFont val="Calibri"/>
      </rPr>
      <t xml:space="preserve"> </t>
    </r>
    <r>
      <rPr>
        <i/>
        <sz val="11"/>
        <color theme="1"/>
        <rFont val="Calibri"/>
      </rPr>
      <t>časopisov do kvartilov bude podľa roku 2020 nakoľko 2021 rok ešte nebude známy)</t>
    </r>
  </si>
  <si>
    <t>Phytotherapy Research</t>
  </si>
  <si>
    <t>Sirotkin A.</t>
  </si>
  <si>
    <t>učebnice pre základné a stredné školy (BCB)</t>
  </si>
  <si>
    <t xml:space="preserve">Zdroj: www.webofknowledge.com </t>
  </si>
  <si>
    <t>International journal of neural systems</t>
  </si>
  <si>
    <t>Munk M.</t>
  </si>
  <si>
    <t>skriptá a učebné texty (BCI)</t>
  </si>
  <si>
    <t>Pharmaceuticals</t>
  </si>
  <si>
    <t>5, 863</t>
  </si>
  <si>
    <t>Benc M., Laurinčík J., Strejček F., Morovič M., Bartková A., Blahová J., Martiniaková M., Omelka R., Mondočková V., Kováčová V., Bábiková M., Sirotkin A.</t>
  </si>
  <si>
    <t>umelecké monografie, dramatické diela, scenáre, ..</t>
  </si>
  <si>
    <t>International Journal of Nursing Studies</t>
  </si>
  <si>
    <t>Solgajová A.</t>
  </si>
  <si>
    <t>(CAA, CAB)</t>
  </si>
  <si>
    <t>Journal of the European Ceramic Society</t>
  </si>
  <si>
    <t>Csáki Š., Húlan T.</t>
  </si>
  <si>
    <t>prehľadové práce (EAI)</t>
  </si>
  <si>
    <t>Tabuľka TC5 Počet výstupov publikačnej činnosti na 1 tvorivého pracovníka UKF v roku 2021</t>
  </si>
  <si>
    <t>Virtual Reality</t>
  </si>
  <si>
    <t>Magdin M., Balogh Z., Reichel J., Francisti J., Koprda Š.</t>
  </si>
  <si>
    <t>odborné preklady publikácií (EAJ)</t>
  </si>
  <si>
    <t>Kategória výstupu publikačnej činnosti</t>
  </si>
  <si>
    <t>Biology-Basel</t>
  </si>
  <si>
    <t>zostavovateľské práce knižného charakteru (FAI)</t>
  </si>
  <si>
    <t xml:space="preserve">počet tvorivých pracovníkov ⃰ </t>
  </si>
  <si>
    <t>B – Publikácie v karentovaných časopisoch alebo registrované vo WOS a Scopus</t>
  </si>
  <si>
    <t>A1</t>
  </si>
  <si>
    <t>15/0,14</t>
  </si>
  <si>
    <t>4/0,09</t>
  </si>
  <si>
    <t>6/0,16</t>
  </si>
  <si>
    <t>49/0,28</t>
  </si>
  <si>
    <t>6/0,07</t>
  </si>
  <si>
    <t>80/0,18</t>
  </si>
  <si>
    <t>vedecké práce v karentovaných časopisoch</t>
  </si>
  <si>
    <t>A2</t>
  </si>
  <si>
    <t>48/0,45</t>
  </si>
  <si>
    <t>7/0,16</t>
  </si>
  <si>
    <t>17/0,46</t>
  </si>
  <si>
    <t>73/0,41</t>
  </si>
  <si>
    <t>16/0,18</t>
  </si>
  <si>
    <t>161/0,35</t>
  </si>
  <si>
    <t>(ADC, ADD)</t>
  </si>
  <si>
    <t>B</t>
  </si>
  <si>
    <t>202/1,88</t>
  </si>
  <si>
    <t>27/0,63</t>
  </si>
  <si>
    <t>40/1,08</t>
  </si>
  <si>
    <t>94/0,53</t>
  </si>
  <si>
    <t>49/0,56</t>
  </si>
  <si>
    <t>412/0,91</t>
  </si>
  <si>
    <t>odborné práce v karentovaných časopisoch</t>
  </si>
  <si>
    <t>194/1,81</t>
  </si>
  <si>
    <t>96/2,23</t>
  </si>
  <si>
    <t>171/4,62</t>
  </si>
  <si>
    <t>643/3,65</t>
  </si>
  <si>
    <t>294/3,38</t>
  </si>
  <si>
    <t>1388/3,08</t>
  </si>
  <si>
    <t>(BDC, BDD)</t>
  </si>
  <si>
    <t>Počet publikácií spolu</t>
  </si>
  <si>
    <t>459/4,29</t>
  </si>
  <si>
    <t>134/3,12</t>
  </si>
  <si>
    <t>234/6,32</t>
  </si>
  <si>
    <t>849/4,82</t>
  </si>
  <si>
    <t>365/4,19</t>
  </si>
  <si>
    <t>2041/4,53</t>
  </si>
  <si>
    <t>umelecké práce a preklady v karentovaných časopisoch (CDC, CDD)</t>
  </si>
  <si>
    <t xml:space="preserve">Počet citácií v publikáciách evidovaných v databázach WOS a Scopus </t>
  </si>
  <si>
    <t>2319/21,67</t>
  </si>
  <si>
    <t>423/9,84</t>
  </si>
  <si>
    <t>532/14,38</t>
  </si>
  <si>
    <t>260/1,48</t>
  </si>
  <si>
    <t>237/2,72</t>
  </si>
  <si>
    <t>3771/8,38</t>
  </si>
  <si>
    <t>vedecké práce v časopisoch registrovaných v databázach WoS alebo Scopus (ADM, ADN)</t>
  </si>
  <si>
    <t>odborné práce v časopisoch registrovaných v databázach WoS alebo Scopus (BDM, BDN)</t>
  </si>
  <si>
    <t xml:space="preserve">D - Ostatné publikácie </t>
  </si>
  <si>
    <t>ostatné príspevky indexované v databázach WoS a Scopus (AFA, AFB, AFC, AFD, AFE, AFF, AFG, AFH, AFK)</t>
  </si>
  <si>
    <t>ostatné príspevky neindexované</t>
  </si>
  <si>
    <t>Publikácie spolu</t>
  </si>
  <si>
    <t>Citácie v publikáciách evidovaných v databázach WoS a Scopus za rok 2021</t>
  </si>
  <si>
    <t>Tabuľka TC6 Prehľad publikačnej činnosti pracovníkov UKF za obdobie 2016 – 2021</t>
  </si>
  <si>
    <t>Druh publikácie/ohlasu</t>
  </si>
  <si>
    <t>D-indexované vo WOS a Scopus</t>
  </si>
  <si>
    <t>Citácie vo WOS a Scopus</t>
  </si>
  <si>
    <t>Ukazovatele tvorivej činnosti 4.1a Počet publikačných výstupov učiteľov za ostatných 6 rokov v jednotlivých odboroch štúdia a kategóriách výstupov</t>
  </si>
  <si>
    <t>Ukazovatele tvorivej činnosti 4.2a Počet publikačných výstupov učiteľov, ktoré sú registrované vo WOS alebo Scopus  za ostatných 6 rokov v jednotlivých odboroch štúdia a kategóriách výstupov</t>
  </si>
  <si>
    <t>Ukazovatele tvorivej činnosti 4.3a Počet publikačných výstupov študentov doktorandského štúdia, ktoré sú registrované v databázach WOS alebo Scopus  za ostatných 6 rokov v jednotlivých odboroch uskutočňovaného štúdia a kategóriách výstupov (alebo ekvivalent v umení)</t>
  </si>
  <si>
    <t xml:space="preserve">Ukazovatele tvorivej činnosti 4.4a Počet ohlasov na publikačné výstupy učiteľov  za ostatných 6 rokov </t>
  </si>
  <si>
    <t>Ukazovatele tvorivej činnosti 4.5a Počet ohlasov na publikačné výstupy učiteľov, ktoré sú registrované vo WOS alebo Scopus  za ostatných 6 rokov</t>
  </si>
  <si>
    <r>
      <t xml:space="preserve">Ukazovatele tvorivej činnosti 4.6 Počet výstupov špičkovej medzinárodnej kvality podľa zvyklostí v odbore </t>
    </r>
    <r>
      <rPr>
        <b/>
        <sz val="12"/>
        <color rgb="FF000000"/>
        <rFont val="Calibri"/>
      </rPr>
      <t>(Údaj do roku 2022 nesledovaný, uvedený je počet výstupov špičkovej medzinárodnej kvality podľa Kritérií na hodnotenie úrovne výskumnej, vývojovej, umeleckej a ďalšej tvorivej činnosti  v rámci ostatnej komplexnej akreditácie v období 2016-2021)</t>
    </r>
  </si>
  <si>
    <t>Tabuľka TC7 Ukazovatele tvorivej činnosti - publikácie a ohlasy podľa študijných odborov v ktorých UKF uskutočňuje vzdelávanie a HKaIK</t>
  </si>
  <si>
    <t>študijný odbor</t>
  </si>
  <si>
    <t>očetrovateľstvo</t>
  </si>
  <si>
    <t>odbor HKaIK</t>
  </si>
  <si>
    <t>ochrana a využívanie krajiny</t>
  </si>
  <si>
    <t>nie</t>
  </si>
  <si>
    <t>cudzie jazyky a kultúry, prekladateľstvo a tlmočníctvo, slovanské jazyky a kultúry</t>
  </si>
  <si>
    <t>masmediálne štúdiá</t>
  </si>
  <si>
    <t>odborová didaktika,                             pedagogika</t>
  </si>
  <si>
    <t>pedagogická, poradenská a školská psychológia</t>
  </si>
  <si>
    <t>Program PhD.        áno/nie</t>
  </si>
  <si>
    <t>áno</t>
  </si>
  <si>
    <t>Program Mgr.       áno/nie</t>
  </si>
  <si>
    <t>Program Bc.          áno/nie</t>
  </si>
  <si>
    <t>profesijne orientovaný</t>
  </si>
  <si>
    <t>oblasť výskumu pre výstupy MŠ</t>
  </si>
  <si>
    <t>vedy o živej prírode</t>
  </si>
  <si>
    <t>environmentalistika a ekológia</t>
  </si>
  <si>
    <t>matematika a štatistika      pedagogické vedy</t>
  </si>
  <si>
    <t>fyzyka</t>
  </si>
  <si>
    <t>informatické vedy</t>
  </si>
  <si>
    <t>vedy o Zemi a vesmíre</t>
  </si>
  <si>
    <t>humanitné vedy</t>
  </si>
  <si>
    <t>historické vedy a etnológia</t>
  </si>
  <si>
    <t xml:space="preserve">humanitné vedy </t>
  </si>
  <si>
    <t>humanitné vedy                                       spoločenské a behaviorálne vedy</t>
  </si>
  <si>
    <t xml:space="preserve">pedagogické vedy </t>
  </si>
  <si>
    <t>spoločenské a behaviorálne vedy</t>
  </si>
  <si>
    <t>lekárske, farm. a nelekárske zdravotnícke vedy</t>
  </si>
  <si>
    <t xml:space="preserve">FF </t>
  </si>
  <si>
    <t>PF, FPVaI, FSŠ, FF</t>
  </si>
  <si>
    <t>FSŠ,   FPVaI</t>
  </si>
  <si>
    <t>katedra (len ak je údaj určujúci pre vykazovanie)</t>
  </si>
  <si>
    <t xml:space="preserve">KMA Katedra matematiky </t>
  </si>
  <si>
    <t>KAA Katedra anglistiky a amerikanistiky
KGE Katedra germanistiky
KRO Katedra romanistiky
KRU Katedra rusistiky
KSL Katedra slovenskej literatúry
KSJ Katedra slovenského jazyka
KTR katedra translatológie
KSJL Katedra slovenského j. a lit.
TLU Tlmočnícky ústav</t>
  </si>
  <si>
    <t>ÚMJL Ústav maďarskej jazykovedy a lit. vedy
ÚSJK Ústav stredoeurópskych jazykov a kultúr</t>
  </si>
  <si>
    <t>KAE Katedra všeobecnej a aplikovanej etiky
KFI Katedra filozofie
ÚLUK Ústav literárnej a umeleckej komunikacie
OES oddelenie estetiky</t>
  </si>
  <si>
    <t>KARCH Katedra archeológie
KHIS Katedra histórie
KETNO Katedra etnológie a folkloristiky
KMUZ Katedra muzeológie
ÚVKDKM Ústav pre výskum kultúrneho dedičstva Konštantína a Metoda</t>
  </si>
  <si>
    <t>KKU Katedra kulturológie
KMKT Katedra manažmentu kultúry a turizmu</t>
  </si>
  <si>
    <t>KMKR Katedra masmediálnej komunikácie a reklamy
KŽU Katedra žurnalistiky</t>
  </si>
  <si>
    <t>KPO Katedra politológie a európskych štúdií
KPO Katedra politológie a euroázijských štúdií</t>
  </si>
  <si>
    <t>KCR Katedra cestovného ruchu          UMI Ústav ekonomiky a manžmentu</t>
  </si>
  <si>
    <t xml:space="preserve">KSPSV Katedra sociálnej práce a sociálnych vied
ÚRŠ Ústav romologických štúdií                                       </t>
  </si>
  <si>
    <t>KPSV Katedra psychologických vied 
ÚAP Ústav aplikovanej psychológie</t>
  </si>
  <si>
    <t>KKDUM Katedra klinických disciplín a urg. medic.</t>
  </si>
  <si>
    <t>KO Katedra ošetrovateľstva</t>
  </si>
  <si>
    <t xml:space="preserve">obdobie </t>
  </si>
  <si>
    <t>výstupy tvorivej činnosti v odbore v rokoch 2016 - 2021</t>
  </si>
  <si>
    <t>výstupy osôb</t>
  </si>
  <si>
    <t>učitelia</t>
  </si>
  <si>
    <t>doktorandi</t>
  </si>
  <si>
    <t>publikačné výstupy</t>
  </si>
  <si>
    <t>ohlasy na publikačné výstupy učiteľov</t>
  </si>
  <si>
    <t>ohlasy</t>
  </si>
  <si>
    <t xml:space="preserve">ohlasy/citácie v publikáciách evidovaných v databázach WoS a Scopus </t>
  </si>
  <si>
    <t xml:space="preserve">počet výstupov TČ špičkovej medzinárodnej kvality podľa zvyklostí v odbore  </t>
  </si>
  <si>
    <t xml:space="preserve">výstupy </t>
  </si>
  <si>
    <t>30
 (UEM 18, KCR 12)</t>
  </si>
  <si>
    <t xml:space="preserve">Ukazovatele tvorivej činnosti 4.3 Počet publikačných výstupov študentov doktorandského štúdia, ktoré sú registrované v databázach WOS alebo Scopus   </t>
  </si>
  <si>
    <t>Tabuľka TC8 Publikačné výstupy doktorandov v dennej  forme podľa fakúlt v roku 2021 (údaje z databázy KIS k 31. 1. 2022)</t>
  </si>
  <si>
    <t xml:space="preserve">Kategórie publikačnej činnosti </t>
  </si>
  <si>
    <t>FPVaI (48) počet/prepočet na doktoranda</t>
  </si>
  <si>
    <t>FSVaZ (6) počet/ prepočet na doktoranda</t>
  </si>
  <si>
    <t>FSŠ (6) počet/ prepočet na doktoranda</t>
  </si>
  <si>
    <t>FF (57) počet/ prepočet na doktoranda</t>
  </si>
  <si>
    <t>PF (20) počet/ prepočet na doktoranda</t>
  </si>
  <si>
    <t>UKF (137) počet/ prepočet na doktoranda</t>
  </si>
  <si>
    <t>1/0,02</t>
  </si>
  <si>
    <t>1/0,17</t>
  </si>
  <si>
    <t>2/0,03</t>
  </si>
  <si>
    <t>5/0,04</t>
  </si>
  <si>
    <t>7/0,15</t>
  </si>
  <si>
    <t>3/0,05</t>
  </si>
  <si>
    <t>3/0,15</t>
  </si>
  <si>
    <t>13/0,09</t>
  </si>
  <si>
    <t>38/0,79</t>
  </si>
  <si>
    <t>2/0,33</t>
  </si>
  <si>
    <t>9/0,16</t>
  </si>
  <si>
    <t>4/0,20</t>
  </si>
  <si>
    <t>53/0,38</t>
  </si>
  <si>
    <t>54/1,13</t>
  </si>
  <si>
    <t>12/2,0</t>
  </si>
  <si>
    <t>13/2,17</t>
  </si>
  <si>
    <t>125/2,19</t>
  </si>
  <si>
    <t>53/2,65</t>
  </si>
  <si>
    <t>257/1,87</t>
  </si>
  <si>
    <t>100/2,08</t>
  </si>
  <si>
    <t>13/2,16</t>
  </si>
  <si>
    <t>16/2,67</t>
  </si>
  <si>
    <t>139/2,44</t>
  </si>
  <si>
    <t>60/3,0</t>
  </si>
  <si>
    <t>328/2,39</t>
  </si>
  <si>
    <t xml:space="preserve">Tabuľka TC9 Účasť doktorandov v dennej forme štúdia na riešení projektov v roku 2021 </t>
  </si>
  <si>
    <t>podľa fakúlt (údaje z databázy PROJ k 31. 1. 2022)</t>
  </si>
  <si>
    <t>Počet denných dokt.⃰</t>
  </si>
  <si>
    <t>Počet doktorandov zapojených do projektov</t>
  </si>
  <si>
    <t>MKEP</t>
  </si>
  <si>
    <t>VEGA</t>
  </si>
  <si>
    <t>KEGA</t>
  </si>
  <si>
    <t>APVV</t>
  </si>
  <si>
    <t>UGA</t>
  </si>
  <si>
    <t>ŠF</t>
  </si>
  <si>
    <t>RP</t>
  </si>
  <si>
    <t>iné</t>
  </si>
  <si>
    <t>⃰ Počet denných doktorandov k 31.10.2021</t>
  </si>
  <si>
    <t xml:space="preserve">Tabuľka TC10 Účasť doktorandov v externej forme štúdia na riešení projektov v roku 2021 </t>
  </si>
  <si>
    <t>Počet externých dokt.⃰</t>
  </si>
  <si>
    <t>⃰ Počet externých doktorandov k 31.10.2021</t>
  </si>
  <si>
    <t>Ukazovatele tvorivej činnosti 4.7a Hodnotenie úrovne tvorivej činnosti pracoviska UKF (prioritné oblasti výskumu na pracoviskách, špičkové a najvýznamnejšie vedecké tímy, riešené projekty, spolupráca s praxou podľa tém odborov</t>
  </si>
  <si>
    <t>Ukazovatele tvorivej činnosti 4.8 Výška získanej finančnej podpory z domácich a medzinárodných grantových schém a iných súťažných zdrojov v problematike odboru</t>
  </si>
  <si>
    <t xml:space="preserve">Tabuľka TC11 Prioritné oblasti výskumu podľa odborov na pracoviskách UKF. Špičkové vedecké tímy a významné výskumné tími s medzinárodnou akceptáciou výsledkov podľa odborov na pracoviskách. Riešené projekty podľa tém odborov. Spolupráca s praxou podľa tém odborov.  </t>
  </si>
  <si>
    <t>cudzie jazyky a kultúry,  prekladateľstvo a tlmočníctvo, slovanské jazyky a kultúry</t>
  </si>
  <si>
    <t>odborová didaktika, pedagogika</t>
  </si>
  <si>
    <t>program PhD.        áno/nie</t>
  </si>
  <si>
    <t>program Mgr.       áno/nie</t>
  </si>
  <si>
    <t>program Bc.          áno/nie</t>
  </si>
  <si>
    <t>matematika a štatistika,  pedagogické vedy</t>
  </si>
  <si>
    <t>humanitné vedy,  spoločenské a behaviorálne vedy</t>
  </si>
  <si>
    <t>FF, FSŠ</t>
  </si>
  <si>
    <t>skupiny a kategórie</t>
  </si>
  <si>
    <t>hodnotenie tvorivej činnosti pracoviska v rokoch 2016 - 2021</t>
  </si>
  <si>
    <t>prioritné oblasti výskumu na pracoviská UKF</t>
  </si>
  <si>
    <r>
      <rPr>
        <b/>
        <i/>
        <sz val="8"/>
        <color rgb="FF00B050"/>
        <rFont val="Calibri"/>
      </rPr>
      <t>Fakulta prírodných vied a informatiky</t>
    </r>
    <r>
      <rPr>
        <b/>
        <i/>
        <sz val="8"/>
        <color theme="1"/>
        <rFont val="Calibri"/>
      </rPr>
      <t xml:space="preserve">                                                      Fyziológia a molekulárna biológia rastlín</t>
    </r>
    <r>
      <rPr>
        <i/>
        <sz val="8"/>
        <color theme="1"/>
        <rFont val="Calibri"/>
      </rPr>
      <t xml:space="preserve"> - analýza vplyvu vybraných stresových faktorov prostredia na fyziologické, anatomicko-morfologické a molekulárno-biologické procesy rastlín, štúdium mechanizmov tolerancie rastlín na stresory, využitie rastlín v procesoch fytoremediácie kontaminovaných pôd, - výskum hybridných rojov borovice lesnej a borovice horskej na Slovensku  z pohľadu ich genetickej štruktúry; • </t>
    </r>
    <r>
      <rPr>
        <b/>
        <i/>
        <sz val="8"/>
        <color theme="1"/>
        <rFont val="Calibri"/>
      </rPr>
      <t xml:space="preserve">Štrukturálny a molekulárno-genetický výskum kostí </t>
    </r>
    <r>
      <rPr>
        <i/>
        <sz val="8"/>
        <color theme="1"/>
        <rFont val="Calibri"/>
      </rPr>
      <t xml:space="preserve">- mikroštrukturálne analýzy kostného tkaniva a molekulárno-biologické analýzy na kultivovaných kostných bunkách po expozícii rizikovými látkami, liečivami, zložkami výživy, - identifikácia génov, ovplyvňujúcich štruktúru a funkciu kosti s cieľom ich využitia pri predpovedaní rizika vzniku osteoporózy a stanovení účinnosti liečby osteoporózy, - identifikácia biologického druhu, patológií, určenie veku jedinca v čase smrti na základe analýzy kostí; využitie v archeozoológii a forenzných vedách - testovanie nových liečiv pre prevenciu a liečbu osteoporózy, diabetu;  </t>
    </r>
    <r>
      <rPr>
        <b/>
        <i/>
        <sz val="8"/>
        <color theme="1"/>
        <rFont val="Calibri"/>
      </rPr>
      <t xml:space="preserve">Fyziológia živočíchov a človeka </t>
    </r>
    <r>
      <rPr>
        <i/>
        <sz val="8"/>
        <color theme="1"/>
        <rFont val="Calibri"/>
      </rPr>
      <t xml:space="preserve">- ľudský biomonitoring zameraný na  kvalitatívne a kvantitatívne analýzy látok rôznej chemickej povahy - stanovenie koncentrácií endokrinných disruptorov (s environmentál-nym pôvodom) v biologických tkanivách a tekutinách, s cieľom objasniť pôsobenie potenciálnych toxikantov a možných fyziologických disruptorov na vybrané aspekty zdravia človeka; </t>
    </r>
    <r>
      <rPr>
        <b/>
        <i/>
        <sz val="8"/>
        <color theme="1"/>
        <rFont val="Calibri"/>
      </rPr>
      <t xml:space="preserve">Bunková biológia </t>
    </r>
    <r>
      <rPr>
        <i/>
        <sz val="8"/>
        <color theme="1"/>
        <rFont val="Calibri"/>
      </rPr>
      <t xml:space="preserve">- štúdium nukleologenézy a transkripcie génov rRNA včasných embryí ošípaných in vitro, 
- medzidruhový prenos jadierka s cieľom zistiť vplyv cudzieho jadierka na aktiváciu transkripcie v ranej embryogenéze, - sledovanie vplyvu kontaminantov prostredia (benzén, xylén, toluén) na funkcie vaječníkov, - štúdium vplyvu liečivých rastlín a ich látok na funkcie vaječníkov a ich odozvu na kontaminanty prostredia, - výskum mimobunkových a vnútrobunkových mechanizmov regulácií ovariálnych funkcií, - štúdium úlohy RNA interferencie a siRNA, miRNA, cykloRNA konštrukcií na funkcie ovariálnych buniek a ich odozvu na fyziologické stimulátory.  </t>
    </r>
    <r>
      <rPr>
        <b/>
        <i/>
        <sz val="8"/>
        <color theme="1"/>
        <rFont val="Calibri"/>
      </rPr>
      <t xml:space="preserve"> Zoológia -</t>
    </r>
    <r>
      <rPr>
        <i/>
        <sz val="8"/>
        <color theme="1"/>
        <rFont val="Calibri"/>
      </rPr>
      <t xml:space="preserve"> základný a aplikovaný výskum vybraných skupín hmyzu (Carabidae, Odonata, Hymenoptera) a aplikácia poznatkov v poľnohospodárskej a ochranárskej praxi.</t>
    </r>
    <r>
      <rPr>
        <i/>
        <sz val="12"/>
        <color theme="1"/>
        <rFont val="Calibri"/>
      </rPr>
      <t xml:space="preserve">
</t>
    </r>
  </si>
  <si>
    <r>
      <rPr>
        <b/>
        <i/>
        <sz val="8"/>
        <color rgb="FF00B050"/>
        <rFont val="Calibri"/>
      </rPr>
      <t xml:space="preserve">Fakulta prírodných vied a informatiky                                                    </t>
    </r>
    <r>
      <rPr>
        <b/>
        <i/>
        <sz val="8"/>
        <color theme="1"/>
        <rFont val="Calibri"/>
      </rPr>
      <t>Hodnotenie ekosystémových služieb</t>
    </r>
    <r>
      <rPr>
        <i/>
        <sz val="8"/>
        <color theme="1"/>
        <rFont val="Calibri"/>
      </rPr>
      <t xml:space="preserve"> - vývoj metód hodnotenia ekosystémových služieb v podmienkach Slovenska, aplikácia na národnej a regionálnej úrovni, vypracovanie regionálneho územného systému ekologickej stability (RÚSES) za okresy v SR; </t>
    </r>
    <r>
      <rPr>
        <b/>
        <i/>
        <sz val="8"/>
        <color theme="1"/>
        <rFont val="Calibri"/>
      </rPr>
      <t>Zmeny krajiny a diaľkový prieskum Zem</t>
    </r>
    <r>
      <rPr>
        <i/>
        <sz val="8"/>
        <color theme="1"/>
        <rFont val="Calibri"/>
      </rPr>
      <t xml:space="preserve">e - vývoj metód mapovania a hodnotenia vývoja a zmien druhotnej krajinnej štruktúry v jednotlivých krajinných typoch Slovenska, krajinnoekologický výskum vysokohorskej krajiny Tatier s dôrazom na súčasné zmeny a procesy; </t>
    </r>
    <r>
      <rPr>
        <b/>
        <i/>
        <sz val="8"/>
        <color theme="1"/>
        <rFont val="Calibri"/>
      </rPr>
      <t xml:space="preserve">Rizikové faktory v krajine </t>
    </r>
    <r>
      <rPr>
        <i/>
        <sz val="8"/>
        <color theme="1"/>
        <rFont val="Calibri"/>
      </rPr>
      <t xml:space="preserve">- hodnotenie aktuálnych a potenciálnych faktorov – erózia pôdy, náhle geomorfologické procesy, zmeny biodiverzity, dopady klimatickej zmeny na krajinu, ohrozenie prírodných zdrojov. Zameranie na poľnohospodársku krajinu a vysokohorské prostredie; </t>
    </r>
    <r>
      <rPr>
        <b/>
        <i/>
        <sz val="8"/>
        <color theme="1"/>
        <rFont val="Calibri"/>
      </rPr>
      <t>Udržateľný rozvoj miest -</t>
    </r>
    <r>
      <rPr>
        <i/>
        <sz val="8"/>
        <color theme="1"/>
        <rFont val="Calibri"/>
      </rPr>
      <t xml:space="preserve"> vývoj metód hodnotenia udržateľného rozvoja miest so zameraním na koncepty zelenej infraštruktúry, prírode blízkych riešení a ekosystémových služieb; </t>
    </r>
    <r>
      <rPr>
        <b/>
        <i/>
        <sz val="8"/>
        <color theme="1"/>
        <rFont val="Calibri"/>
      </rPr>
      <t xml:space="preserve">Základný a aplikovaný zoologický, botanický a ekologický výskum </t>
    </r>
    <r>
      <rPr>
        <i/>
        <sz val="8"/>
        <color theme="1"/>
        <rFont val="Calibri"/>
      </rPr>
      <t xml:space="preserve">- výskum biológie a ekológie vybraných skupín živočíchov (bezstavovce, drobné zemné cicavce, vtáky), mapovanie výskytu pôvodných a nepôvodných druhov rastlín a živočíchov, aplikácia biotických poznatkov v poľnohospodárskej, ochranárskej a epidemiologickej praxi. 
</t>
    </r>
  </si>
  <si>
    <r>
      <rPr>
        <b/>
        <sz val="8"/>
        <color rgb="FF00B050"/>
        <rFont val="Calibri"/>
      </rPr>
      <t>Fakulta prírodných vied a informatiky</t>
    </r>
    <r>
      <rPr>
        <sz val="11"/>
        <color theme="1"/>
        <rFont val="Calibri"/>
      </rPr>
      <t xml:space="preserve">                                   </t>
    </r>
    <r>
      <rPr>
        <b/>
        <sz val="8"/>
        <color theme="1"/>
        <rFont val="Calibri"/>
      </rPr>
      <t>Teoretická matematika -</t>
    </r>
    <r>
      <rPr>
        <sz val="8"/>
        <color theme="1"/>
        <rFont val="Calibri"/>
      </rPr>
      <t xml:space="preserve"> skúmanie vybraných otázok v teórii miery a integrálu, v ergodickej teórii, teórii pravdepodobnosti a topológii, 
- vlastnosti niektorých tried diskrétnych rozdelení pravdepodobnosti
- matematické modelovanie lingvistických dát
- aplikácia štatistických metód a teórie fuzzy množín pri riešení konkrétnych vedecko-výskumných úloh z rôznych vedeckých oblastí, ako sú pedagogika, archeológia, ekonómia, ekológia, psychológia.
</t>
    </r>
  </si>
  <si>
    <r>
      <rPr>
        <b/>
        <i/>
        <sz val="8"/>
        <color rgb="FF00B050"/>
        <rFont val="Calibri"/>
      </rPr>
      <t>Fakulta prírodných vied a informatiky:</t>
    </r>
    <r>
      <rPr>
        <b/>
        <i/>
        <sz val="8"/>
        <color theme="1"/>
        <rFont val="Calibri"/>
      </rPr>
      <t xml:space="preserve">                                                  Fyzika materiálov</t>
    </r>
    <r>
      <rPr>
        <i/>
        <sz val="8"/>
        <color theme="1"/>
        <rFont val="Calibri"/>
      </rPr>
      <t xml:space="preserve"> - štúdium termofyzikálnych a mechanických vlastností keramických a kompozitných materiálov, rozvoj experimentálnych metód merania fyzikálnych parametrov pevných látok a modelovanie transportu tepla v látkach, 
- kinetická analýza procesov prebiehajúcich v keramických materiáloch počas tepelného spracovania, 
- skúmanie vplyvu druhotných surovín v keramickom materiáli,
- skúmanie spekania ilitických vzoriek, 
- optimalizácia keramického materiálu na báze illitu
- meranie elektrickej vodivosti kaolínových a ilitických vzoriek, 
- modelovanie entalpie a tepelnej kapacity v materiáloch s fázovou premenou.</t>
    </r>
    <r>
      <rPr>
        <i/>
        <sz val="12"/>
        <color theme="1"/>
        <rFont val="Calibri"/>
      </rPr>
      <t xml:space="preserve">
</t>
    </r>
  </si>
  <si>
    <r>
      <rPr>
        <b/>
        <i/>
        <sz val="8"/>
        <color rgb="FF00B050"/>
        <rFont val="Calibri"/>
      </rPr>
      <t xml:space="preserve">Fakulta prírodných vied a informatiky:  </t>
    </r>
    <r>
      <rPr>
        <b/>
        <i/>
        <sz val="8"/>
        <color theme="1"/>
        <rFont val="Calibri"/>
      </rPr>
      <t xml:space="preserve">                                                   Objavovanie znalostí a analýza dát</t>
    </r>
    <r>
      <rPr>
        <i/>
        <sz val="8"/>
        <color theme="1"/>
        <rFont val="Calibri"/>
      </rPr>
      <t xml:space="preserve"> - Definícia postupov pre objavovanie znalostí z webu (Web Mining, WM), špeciálne v doméne bankovníctva a vzdelávania s orientáciou na prípravu dát a na nové prístupy k modelovaniu správania sa používateľov webu, absentujúcich v oblasti web miningu (získavanie spoľahlivých dát v procese objavovania vzorov správania sa používateľov webu, modelovanie správania sa používateľov webu v závislosti od času, modelovanie kombinujúce zdroje dát o používaní, štruktúre a obsahu webu).
- Definícia prístupov k spracovanie prirodzeného jazyka (Natural Language Processing, NLP), vzhľadom na automatickú evalváciu strojového prekladu s cieľom spracovať prirodzený jazyk v celej šírke pri strojovom preklade z EN/DE do SK.
• </t>
    </r>
    <r>
      <rPr>
        <b/>
        <i/>
        <sz val="8"/>
        <color theme="1"/>
        <rFont val="Calibri"/>
      </rPr>
      <t>Optimalizácia procesov pre oblasť Internetu vecí</t>
    </r>
    <r>
      <rPr>
        <i/>
        <sz val="8"/>
        <color theme="1"/>
        <rFont val="Calibri"/>
      </rPr>
      <t xml:space="preserve">
- Zameranie na oprimalizáciou procesov založených na snímaní údajov zo senzorov, ich vyhodnocovaní, modelovaní, vizualizácii a následnom zefektívňovaní činnosti (napr. priestorová aktivita, rozloženie a sledovanie objektov, emocionálny stav používateľa a pod.).
- Modelovanie činnosti používateľa vo virtuálnych prostrediach na základe senzorických sietí, predikcia jeho správania sa a potrieb.</t>
    </r>
    <r>
      <rPr>
        <i/>
        <sz val="12"/>
        <color theme="1"/>
        <rFont val="Calibri"/>
      </rPr>
      <t xml:space="preserve">
</t>
    </r>
  </si>
  <si>
    <r>
      <rPr>
        <b/>
        <i/>
        <sz val="8"/>
        <color rgb="FF00B050"/>
        <rFont val="Calibri"/>
      </rPr>
      <t xml:space="preserve">Fakulta prírodných vied a informatiky:   </t>
    </r>
    <r>
      <rPr>
        <b/>
        <i/>
        <sz val="8"/>
        <color theme="1"/>
        <rFont val="Calibri"/>
      </rPr>
      <t xml:space="preserve">                                             Geografia</t>
    </r>
    <r>
      <rPr>
        <i/>
        <sz val="8"/>
        <color theme="1"/>
        <rFont val="Calibri"/>
      </rPr>
      <t xml:space="preserve">- fyzická geografia a geoekológia - geomorfologický výskum (mapovanie foriem reliéfu a meranie procesov), hydrogeografický výskum (modelovanie povodňovej hrozby), výskum časopriestorových zmien prírodných geosystémov, vplyv človeka na prírodné geosystémy, - humánna geografia - transformačné zmeny v jednotlivých odvetviach hospodárstva (priemysel, poľnohospodárstvo, služby, cestovný ruch a pod.), ľudské zdroje území, sociálno-geografické javy v spoločnosti, sociálne disparity, výskum kvality života, výskum suburbanizácie, transformačné procesy intraurbánnych štruktúr, rodová rovnosť, - regionálna a aplikovaná geografia a regionálny rozvoj – výskum regiónov na rôznej hierarchickej úrovni, pohraničné územia, regionálny trh práce, problémy rozvoja vidieka, možnosti formovania nových priestorových štruktúr, hodnotenie potenciálu krajiny a analýza jej problémov, regionálne disparity, regionálny a udržateľný rozvoj, hodnotenie dlhodobých zmien využívania regiónov v kontexte prírodných a spoločensko-ekonomických podmienok, dopady pandémie COVID-19 na sociálno-geografické javy spoločnosti, - environmentálna geografia – analýza prvkov životného prostredia a ich kvalita, environmentálne problémy rôznych hierarchických úrovní, environmentálne zaťažené oblasti Slovenska, - geoinformatika – využívanie geotechnológií geografických informačných systémov – lietacích bezpilotných zariadení (dronov), GPS systémov, vytváranie lokálnej a regionálnej geografickej databázy, tvorba digitálnych máp, 3D modelovanie,- </t>
    </r>
    <r>
      <rPr>
        <b/>
        <i/>
        <sz val="8"/>
        <color theme="1"/>
        <rFont val="Calibri"/>
      </rPr>
      <t>Gemológia</t>
    </r>
    <r>
      <rPr>
        <i/>
        <sz val="8"/>
        <color theme="1"/>
        <rFont val="Calibri"/>
      </rPr>
      <t xml:space="preserve"> - geofyzikálne merania archeologických objektov, 
- identifikácia historických šperkov a ozdobných predmetov,
- výskum slovenských drahých kameňov (so zameraním predovšetkým na kremité látky), ich vyhľadávanie a overovanie kvality suroviny pre gemologické účely.
</t>
    </r>
  </si>
  <si>
    <r>
      <rPr>
        <b/>
        <sz val="8"/>
        <color rgb="FFFFC000"/>
        <rFont val="Calibri"/>
      </rPr>
      <t xml:space="preserve">Fakulta stredoeurópskych štúdií
</t>
    </r>
    <r>
      <rPr>
        <sz val="8"/>
        <color rgb="FF000000"/>
        <rFont val="Calibri"/>
      </rPr>
      <t xml:space="preserve">- otázka medzikultúrnych a medziliterárnych spoločenstiev, národných a národnostných literatúr a kultúr, problematika kultúrnej komunikácie a vzájomnej kooperácie v strednej Európe,
- otázka literatúry a filmového umenia,
- výskum literárnej a jazykovednej tradície a jazykového úzu maďarskej menšiny na Slovensku,
- výskum jazyka a literatúry v maďarsko-slovenskom bilingválnom prostredí a v európskych koordinátach,
- kontaktová lingvistika, jazykový zemepis a výskum geografických variet národného jazyka maďarskej menšiny na Slovensku, 
- medzikultúrny aspekt v odbornom a umeleckom preklade, význam prekladu pri uchovávaní literárneho dedičstva v literatúrach strednej Európy, prekladateľské stratégie a preklad maďarských literárnych diel.
</t>
    </r>
    <r>
      <rPr>
        <b/>
        <sz val="8"/>
        <color rgb="FFFF3399"/>
        <rFont val="Calibri"/>
      </rPr>
      <t xml:space="preserve">Filozofická fakulta:       </t>
    </r>
    <r>
      <rPr>
        <b/>
        <sz val="8"/>
        <color rgb="FF000000"/>
        <rFont val="Calibri"/>
      </rPr>
      <t xml:space="preserve">                                                                           </t>
    </r>
    <r>
      <rPr>
        <sz val="8"/>
        <color rgb="FF000000"/>
        <rFont val="Calibri"/>
      </rPr>
      <t xml:space="preserve">- vzťah cudzích jazykov a kultúr a ďalšie interdisciplinárne väzby (psycholingvistika, sociolingvistika, pragmatika, kognitívna a komparatívna lingvistika),
- slovakistický a slavistický výskum s dôrazom na frazeológiu, syntax, jazykovú históriu a hovorenú podobu jazyka,
- výskum slovanských jazykov a kultúr, vzťahov ruského jazyka a kultúry s inými slovanskými jazykmi a kultúrami,
- dejiny prekladu, preklad ako interkultúrnu komunikáciu, metodiku translácie, pamäťové procesy a mentálne operácie v tlmočení, preklad právnych textov a online tlmočenie, audiovizuálny a strojový preklad,
- výskum dejín slovenskej literatúry a teórie literatúry s osobitným zameraním na literatúru pre deti a mládež, staršej slovenskej literatúry, realizmu a moderny, umeleckej spisby 
2. polovice 20. storočia, literárnej kritiky a súčasnej literatúry,
- hermeneutika svetovej literatúry.
</t>
    </r>
  </si>
  <si>
    <r>
      <rPr>
        <b/>
        <sz val="8"/>
        <color rgb="FFFF3399"/>
        <rFont val="Calibri"/>
      </rPr>
      <t>Filozofická fakulta:</t>
    </r>
    <r>
      <rPr>
        <sz val="8"/>
        <color theme="1"/>
        <rFont val="Calibri"/>
      </rPr>
      <t xml:space="preserve">
- skúmanie problémov utilitarizmu, fenomenológie, ekofilozofie a spirituálnej tradície v európskej a mimoeurópskej kultúre,
- hodnotenie filozofických fundamentov environmentálneho myslenia a jeho etických, politických, právnych a spoločenských konzekvencií,
- štúdium byzantskej filozofie a byzantského hodnotového systému v rámci európskej kultúry,
- základný etický a eticko-filozofický výskum morálky, oblasti tolerancie, spravodlivosti, sexuálnej morálky a etických postojov, tradičných a alternatívnych rodičovstiev, 
- skúmanie podstaty osobnostnej hierarchie mravných hodnôt,
- výskum jazykového obrazu sveta a komparatívny výskum textu v intersemiotických súvislostiach,
- interpretácia umeleckého diela z hľadiska recepčnej estetiky, semiotiky a teórie komunikácie v kontexte tradície a súčasnosti, modely deficitných svetov, existenciálne a intermediálne modely umeleckých diel, oblasť interdisciplinárne koncipovanej metodiky praktickej estetiky,
- hodnotenie aktuálneho stavu umenia a kultúry, vrátane popkultúry, interdisciplinárna a metodologicky osobitá reflexia jeho stratifikácie, výrazovo-hodnotových zmien a výkladových posunov, 
- výskum ikonizácie utrpenia a jeho zmyslu v slovesnom, umeleckom a kultúrnom obraze,
- skúmanie perspektív vývoja súčasnej religiozity na Slovensku,
- aplikovaný interdisciplinárny výskum v digitálnych humanitných vedách.
</t>
    </r>
  </si>
  <si>
    <r>
      <rPr>
        <b/>
        <sz val="8"/>
        <color rgb="FFFF3399"/>
        <rFont val="Calibri"/>
      </rPr>
      <t>Filozofická fakulta:</t>
    </r>
    <r>
      <rPr>
        <sz val="8"/>
        <color rgb="FFFF3399"/>
        <rFont val="Calibri"/>
      </rPr>
      <t xml:space="preserve"> 
</t>
    </r>
    <r>
      <rPr>
        <sz val="8"/>
        <color rgb="FF000000"/>
        <rFont val="Calibri"/>
      </rPr>
      <t xml:space="preserve">- výskum pravekého a včasnohistorického osídlenia Slovenska so zameraním na život človeka v horskej krajine, otázky adaptácie osídlenia na zmeny prírodného prostredia, štruktúry osídlenia a sídliskových areálov, ekonomického potenciálu pravekých spoločenstiev a etnických interakcií v rôznych historických periódach,
- prehistorický a historický výskum krajiny v rámci environmentálnej archeológie,
- archeologický výskum pravekých hradísk a stredovekých hradov,
- skúmanie povahy interakcií stepných spoločenstiev jamovej kultúry a kultúry so šnúrovou keramikou s vnútrokarpatským autochtónnym postbadenským svetom,
- výskum výzbroje z bojovníckych hrobov na území stredného Podunajska ako indikátor teritoriálnej, kultúrno-historickej a sociálnej identity vedúcej vrstvy keltskej spoločnosti,
- úloha materiálnej kultúry pri formovaní ekonomických, sociálnych a interetnických väzieb v stredovekých komunitách,
- historický výskum jednotlivých období dejín Slovenska a jeho regiónov, 
- postavenie národnostných menšín a nacionalizmus,
- sociokultúrny vývin vidieckeho a mestského prostredia, výskum etnických spoločenstiev a ich kultúr,
- výskum zameraný na živé prejavy a spoločenské funkcie hudobného a tanečného folklóru, 
- hodnotenie dejín slovenskej etnológie,
- výskum hodnotového, duchovného a kultúrneho odkazu Cyrila a Metoda v histórii, archeológii, filozofii, jazykovede, literárnej vede, umenovede a náboženstve.
</t>
    </r>
  </si>
  <si>
    <r>
      <rPr>
        <b/>
        <sz val="8"/>
        <color rgb="FFFF3399"/>
        <rFont val="Calibri"/>
      </rPr>
      <t>Filozofická fakulta:</t>
    </r>
    <r>
      <rPr>
        <sz val="8"/>
        <color theme="1"/>
        <rFont val="Calibri"/>
      </rPr>
      <t xml:space="preserve">
- výskum nezávislej kultúry a umenia,
- výskum kultúrnych tradícií a kultúrneho potenciálu dolnozemských Slovákov s uplatnením modernej edukačnej stratégie,
- štúdium kultúrnych tradícií a ich transformácie v regiónoch Slovenska (s využitím pre turizmus),
- analýza detabuizácie smrti v súčasnej kultúre.
</t>
    </r>
  </si>
  <si>
    <r>
      <rPr>
        <b/>
        <sz val="8"/>
        <color rgb="FFFF3399"/>
        <rFont val="Calibri"/>
      </rPr>
      <t>Filozofická fakulta:</t>
    </r>
    <r>
      <rPr>
        <sz val="8"/>
        <color theme="1"/>
        <rFont val="Calibri"/>
      </rPr>
      <t xml:space="preserve">
-   výskum foriem a nástrojov mediálnej a marketingovej komunikácie a ich dopadov v súčasnej spoločnosti, výskum celebritizácie, celebrity doporučovateľov a sociálnej reklamy,
-  výskum kreativity a jej efektivity v mediálnej a marketingovej komunikácii,
-  výskum významných tém v oblasti mediálnej výchovy, medzinárodného marketingu, vizuálnych štúdií,
-  výskum nových digitálnych foriem komunikácie, štúdium sociálnej zodpovednosti v marketingovej komunikácii a jej dopadov, analýza modelov spotrebiteľského rozhodovania, štúdium stereotypnej genderizácie mediálneho priestoru,
-  výskum a štúdium zobrazovania rozvojových tém v médiách a ich percepcie a dopadov na recipientov, výskum persuázie a manipulácie v mediálnej a marketingovej komunikácii, interdisciplinárny a transdisciplinárny výskum humanitných vied s využitím digitálnych technológií aj so zameraním na kreativitu a kreatívne priemysly.
</t>
    </r>
  </si>
  <si>
    <r>
      <rPr>
        <b/>
        <sz val="8"/>
        <color rgb="FFFF3399"/>
        <rFont val="Calibri"/>
      </rPr>
      <t xml:space="preserve">Filozofická fakulta:                                                                                 </t>
    </r>
    <r>
      <rPr>
        <b/>
        <sz val="8"/>
        <color theme="1"/>
        <rFont val="Calibri"/>
      </rPr>
      <t>v oblasti sociológie a politických vied:</t>
    </r>
    <r>
      <rPr>
        <sz val="8"/>
        <color theme="1"/>
        <rFont val="Calibri"/>
      </rPr>
      <t xml:space="preserve">
- aplikovaný sociologický výskum v oblastiach sociológie rodiny a sociálnej patológie,
- komparatívny výskum rodín  na Slovensku a v Poľsku a rómskych rodín na Slovensku,
- výskum sociálnych deviácií, problémy anómie v spoločnosti, sociálnej patológie v meste a pod.,
- inštitucionalizácia medzinárodnej politiky a Európskej únie;
- národnoštátne záujmy SR v medzinárodných vzťahoch v post-integračnom období.</t>
    </r>
    <r>
      <rPr>
        <sz val="11"/>
        <color theme="1"/>
        <rFont val="Calibri"/>
      </rPr>
      <t xml:space="preserve">
</t>
    </r>
  </si>
  <si>
    <r>
      <rPr>
        <b/>
        <sz val="8"/>
        <color rgb="FF0070C0"/>
        <rFont val="Calibri"/>
      </rPr>
      <t xml:space="preserve">Pedagogická fakulta 
</t>
    </r>
    <r>
      <rPr>
        <sz val="8"/>
        <color rgb="FF000000"/>
        <rFont val="Calibri"/>
      </rPr>
      <t xml:space="preserve">- výskum osobnosti učiteľa, motivácie a kompetencií učiteľov v pregraduálnej príprave a praktizujúcich učiteľov, 
- výskum rizikového správania dospievajúcich vo vzťahu k psychologickým charakteristikám osobnosti a prostredia,
- výskum neuropsychologických charakteristík človeka v rôznych fázach vývinu a kontextoch,
- individuálna koncepcia a stratégia vyučovania v kontexte profesijného rozvoja učiteľov,
- výskum stratégie rozvíjania kritického a tvorivého myslenia v pedagogickej praxi vo vzťahu ku konkrétnym odborovým didaktikám,
- výskum transformatívneho učenia budúcich učiteľov v kontexte rozvoja kritického myslenia žiakov,
- výskum kariérového rozhodovania a exekutívnych funkcií dospievajúcich,
- výskum morálneho usudzovania a kritického myslenia študentov učiteľstva,
- výskum k trvalo udržateľnému rozvoju a lesná pedagogika v predprimárnej a primárnej edukácii,
- výskum druhošancového vzdelávania dospelých bez ukončeného základného alebo stredoškolského vzdelania na základných a stredných školách z pohľadu učiacich sa i učiteľov,
- rodina v systéme prípravy budúcich učiteľov,
- rozvíjanie sociálnych spôsobilostí edukantov v terciárnom a ďalšom vzdelávaní,
- (e-)Prevencia kyberagresie u generácie Z,
- pregraduálna príprava študentov učiteľstva v oblasti triedneho manažmentu,
- Work Ability Management,
- výskum inkluzívneho vzdelávania, 
- výskum sebaúčinnosti a školskej úspešnosti žiakov,
- praktická príprava budúcich pedagogických zamestnancov na UKF v Nitre,
- výskum rozvoja komunikačnej kompetencie a jej zložiek vo vyučovaní angličtiny ako cudzieho jazyka, 
- výskum v oblasti psycholingválnych aspektov vyučovania angličtiny ako cudzieho jazyka, pozitívna psychológia vo vyučovaní Aj,
- výskum v oblasti dištančného vyučovania anglického jazyka,
- učenie angličtiny detí so všeobecným intelektovým nadaním,
- učebné stratégie vo vyučovaní angličtiny ako cudzieho jazyka,
- inovatívne metódy vyučovania výslovnosti v anglickom jazyku,
- rozvoj interkultúrnych kompetencií vo vyučovaní angličtiny ako cudzieho jazyka,
- metodická a didaktická príprava učiteľov anglického jazyka na základnom a strednom stupni škôl,
- implementácia metodiky CLIL na základných, strených a vysokých školách,
- moderné technológie vo vyučovaní angličtiny ako cudzieho jazyka (smart technológie vo vzdelávaní anglického jazyka, používanie mobilných aplikácií a ich efektivita vo vyučovaní anglického jazyka, možnosti využitia sociálnych médií vo vyučovaní anglického jazyka),
- implementácia literárnych textov vo vyučovaní anglického jazyka,
- výskum uplatnenia PLC riadiacich systémov vo výučbe a v technických aplikáciách, 
- výskum zameraný na  hodnotenie kvality výučby technických a prírodovedných predmetov s podporou moderných vzdelávacích technológií a koncepcií, vrátane vnútorného prostredia,
- výskum informačno-komunikačných technológií v hudobnej edukácii, vývoj softvéru pre výučbu hudobnej teórie na pedagogických fakultách, základných a základných umeleckých školách,
- výskum zameraný na metodiku a didaktiku nonartificiálneho spevu a hudobnej dramatiky,
- výskum zameraný na aplikáciu metód Divadla fórum v rámci resocializácie látkovo a nelátkovo závislých,
- teória vied o umení a vyučovanie umelecko-výchovných disciplín, aplikovanie princípov arteterapie do vyučovania didaktických disciplín v rámci výtvarnej edukácie.
</t>
    </r>
    <r>
      <rPr>
        <b/>
        <sz val="8"/>
        <color rgb="FF00B050"/>
        <rFont val="Calibri"/>
      </rPr>
      <t xml:space="preserve">Fakulta prírodných vied a informatiky:
</t>
    </r>
    <r>
      <rPr>
        <sz val="8"/>
        <color rgb="FF000000"/>
        <rFont val="Calibri"/>
      </rPr>
      <t xml:space="preserve">- aktualizácia a inovácia obsahu, foriem a metódvýchovy a  vzdelávania,                       - rozvoj tvorivého a kritického myslenia a kreativity v jednotlivých oblastiach prírodných vied,  matematiky, informatiky  a ekonomického vzdelávania s dôrazom na ich špecifickosť,                     
- využívanie experimentálnych metód založených na moderných informačných technológiách, bádateľsky orientované vyučovanie, Web based education a adaptívne vzdelávanie ako forma umožňujúca individuálne a vysokoefektívne získavanie poznatkov,                                                                                                                              - </t>
    </r>
    <r>
      <rPr>
        <sz val="8"/>
        <color rgb="FFFF0000"/>
        <rFont val="Calibri"/>
      </rPr>
      <t xml:space="preserve"> </t>
    </r>
    <r>
      <rPr>
        <sz val="8"/>
        <color rgb="FF000000"/>
        <rFont val="Calibri"/>
      </rPr>
      <t xml:space="preserve">tvorba inovatívnych učebných materiálov a multimediálnych učebných pomôcok, 
- pregraduálna a postgraduálna príprava učiteľov ZŠ a SŠ v jednotlivých oblastiach prírodných vied a ekonomického vzdelávania, 
- práca s talentovanou mládežou v rámci predmetových olympiád a stredoškolskej odbornej činnosti.
</t>
    </r>
    <r>
      <rPr>
        <b/>
        <sz val="8"/>
        <color rgb="FFFFC000"/>
        <rFont val="Calibri"/>
      </rPr>
      <t xml:space="preserve">Fakulta stredoeurópskych štúdií      </t>
    </r>
    <r>
      <rPr>
        <b/>
        <sz val="8"/>
        <color rgb="FF000000"/>
        <rFont val="Calibri"/>
      </rPr>
      <t xml:space="preserve"> 
</t>
    </r>
    <r>
      <rPr>
        <sz val="8"/>
        <color rgb="FF000000"/>
        <rFont val="Calibri"/>
      </rPr>
      <t xml:space="preserve">- didaktické koncepcie a osobitosti odborovej didaktiky akademických, umeleckých a výchovných predmetov v kontexte národnej, národnostnej a (stredo)európskej odborovej edukácie,
- rozvoj priestorovej predstavivosti 10–12 ročných detí pomocou predmetov STEAM (Science, Technology, Engineering, Arts and Mathematics),
- využitie IKT vo vyučovacom procese, s dôrazom na mobilné zariadenia a mobilné aplikácie. 
</t>
    </r>
    <r>
      <rPr>
        <b/>
        <sz val="8"/>
        <color rgb="FFFF3399"/>
        <rFont val="Calibri"/>
      </rPr>
      <t xml:space="preserve">Filozofická fakulta  </t>
    </r>
    <r>
      <rPr>
        <sz val="8"/>
        <color rgb="FFFF3399"/>
        <rFont val="Calibri"/>
      </rPr>
      <t xml:space="preserve">                                                                                                                                                   </t>
    </r>
    <r>
      <rPr>
        <sz val="8"/>
        <color rgb="FF000000"/>
        <rFont val="Calibri"/>
      </rPr>
      <t xml:space="preserve">- výskum humanistických princípov a kvalitatívnych aspektov hodnotenia profesijných kompetencií učiteľa pre kvalifikovaný výkon pedagogickej činnosti na jednotlivých kariérnych stupňoch, inovácia existujúcich evaluačných prístupov,
- výskum osobnostných a profesionálnych potrieb a podpory začínajúcich učiteľov,
- metodológia a problematika integrácie sociokultúrnych aspektov vo výučbe cudzích jazykov pre špecifické účely,
- overovanie kľúčových kompetencií študentov končiacich pregraduálne štúdium v odbore Výchova k občianstvu s cieľom zistenia ich pripravenosti do učiteľskej praxe,
- hodnotenie ľudských práv v kontextoch protipredsudkovej výchovy.
</t>
    </r>
  </si>
  <si>
    <r>
      <rPr>
        <b/>
        <sz val="8"/>
        <color rgb="FF0070C0"/>
        <rFont val="Calibri"/>
      </rPr>
      <t xml:space="preserve">Pedagogická fakulta
</t>
    </r>
    <r>
      <rPr>
        <sz val="8"/>
        <color rgb="FF000000"/>
        <rFont val="Calibri"/>
      </rPr>
      <t xml:space="preserve">- výskum zameraný na monitorovanie zdravia adolescentov z pohľadu civilizačných ochorení,  
- výskumy zmien silových a vytrvalostných schopností, funkčných parametrov, telesného zloženia, biochemických markerov a koncentráciu hormónov u seniorov, 
- výskum zameraný na  vplyv tanca a silového tréningu na kognitívne funkcie, kvalitu života, funkčnú zdatnosť, úroveň motorických   schopností seniorov,                                                                                                                                                                                                                      - výskumy zamerané na rozvoj agility vo vybraných športoch a na rozhodovacie funkcie športovca,
- výskumy z oblasti genetického testovania pri identifikácii športového talentu,	
- výskumy  úrovne svalovej nerovnováhy, držania tela a flexibility u športovcov,	
- výskumy identifikácie faktorov reakčnej agility v kolektívnych športoch.
</t>
    </r>
  </si>
  <si>
    <r>
      <rPr>
        <b/>
        <sz val="8"/>
        <color rgb="FF00B050"/>
        <rFont val="Calibri"/>
      </rPr>
      <t xml:space="preserve">Fakulta prírodných vied a informatiky:       </t>
    </r>
    <r>
      <rPr>
        <sz val="11"/>
        <color rgb="FF00B050"/>
        <rFont val="Calibri"/>
      </rPr>
      <t xml:space="preserve"> </t>
    </r>
    <r>
      <rPr>
        <sz val="11"/>
        <color rgb="FF000000"/>
        <rFont val="Calibri"/>
      </rPr>
      <t xml:space="preserve">                         </t>
    </r>
    <r>
      <rPr>
        <b/>
        <sz val="8"/>
        <color rgb="FF000000"/>
        <rFont val="Calibri"/>
      </rPr>
      <t xml:space="preserve">Ekonomika a manažment podniku
</t>
    </r>
    <r>
      <rPr>
        <sz val="8"/>
        <color rgb="FF000000"/>
        <rFont val="Calibri"/>
      </rPr>
      <t xml:space="preserve">- analýza ekonomických vzťahov a podnikových procesov, manažment, marketing, informačno-komunikačné technológie a riadenie ľudských zdrojov v podnikovej praxi, 
- finančné riadenie podnikov a finančných inštitúcií, riadenie a modelovanie  rizík,
 </t>
    </r>
    <r>
      <rPr>
        <b/>
        <sz val="8"/>
        <color rgb="FF000000"/>
        <rFont val="Calibri"/>
      </rPr>
      <t xml:space="preserve">Ekonomika a manažment verejnej správy
</t>
    </r>
    <r>
      <rPr>
        <sz val="8"/>
        <color rgb="FF000000"/>
        <rFont val="Calibri"/>
      </rPr>
      <t xml:space="preserve">- analýza ekonomických vzťahov a  procesov medzi jednotlivými subjektmi verejnej správy, 
- výskum jednotlivých funkcií manažmentu a úlohy verejnej správy pri tvorbe a implementácii verejnej politiky v podmienkach miestnej samosprávy.
</t>
    </r>
    <r>
      <rPr>
        <b/>
        <sz val="8"/>
        <color rgb="FFFFC000"/>
        <rFont val="Calibri"/>
      </rPr>
      <t xml:space="preserve">Fakulta stredoeurópskych štúdií </t>
    </r>
    <r>
      <rPr>
        <sz val="8"/>
        <color rgb="FFFFC000"/>
        <rFont val="Calibri"/>
      </rPr>
      <t xml:space="preserve">:
</t>
    </r>
    <r>
      <rPr>
        <sz val="8"/>
        <color rgb="FF000000"/>
        <rFont val="Calibri"/>
      </rPr>
      <t xml:space="preserve">- aktuálne teoretické a metodologické aspekty regionálneho rozvoja cestovného ruchu, (interkultúrne aspekty a ich význam pri tvorbe a zatraktívnení produktov cestovného ruchu, rozvoj kultúrneho a kreatívneho cestovného ruchu v podmienkach SR, produkty cestovného ruchu a ich špecifiká, význam rozvoja interkultúrnych kompetencií v rámci  vzdelávania zamestnancov subjektov cestovného ruchu, výskum rozvoja kompetencií študentov VŠ štúdia cestovného ruchu), 
- problematika spolupráce v regionálnom cestovnom ruchu, spolupráca verejného a súkromného sektora na miestnej a regionálnej úrovni, cezhraničná spolupráca, spolupráca v cieľových miestach – destináciách, marketing a manažment cieľových miest,
- problematika trvaloudržateľného cestovného ruchu a manažmentu návštevníkov v cieľových miestach cestovného ruchu.
</t>
    </r>
  </si>
  <si>
    <r>
      <rPr>
        <b/>
        <sz val="8"/>
        <color rgb="FFFF0000"/>
        <rFont val="Calibri"/>
      </rPr>
      <t>Fakulta sociálnych vied a zdravotníctva</t>
    </r>
    <r>
      <rPr>
        <sz val="8"/>
        <color rgb="FFFF0000"/>
        <rFont val="Calibri"/>
      </rPr>
      <t xml:space="preserve"> 
</t>
    </r>
    <r>
      <rPr>
        <b/>
        <sz val="8"/>
        <color rgb="FF000000"/>
        <rFont val="Calibri"/>
      </rPr>
      <t xml:space="preserve">Sociálna práca
</t>
    </r>
    <r>
      <rPr>
        <sz val="8"/>
        <color rgb="FF000000"/>
        <rFont val="Calibri"/>
      </rPr>
      <t xml:space="preserve">- výskum chudoby a sociálneho vylúčenia,
- výskum sociálnych sietí marginalizovaných skupín obyvateľov,
- výskum dostupnosti pracovného trhu pre marginalizované skupiny obyvateľov,
- výskumy kvality sociálnych služieb,
- výskumy kvality života cieľových skupín sociálnej práce,
- výskum systémového prístupu v kontexte profesionálnych rodín.
</t>
    </r>
  </si>
  <si>
    <r>
      <rPr>
        <b/>
        <sz val="8"/>
        <color rgb="FFFF0000"/>
        <rFont val="Calibri"/>
      </rPr>
      <t xml:space="preserve">Fakulta sociálnych vied a zdravotníctva 
</t>
    </r>
    <r>
      <rPr>
        <b/>
        <sz val="8"/>
        <color rgb="FF000000"/>
        <rFont val="Calibri"/>
      </rPr>
      <t xml:space="preserve">Psychológia
</t>
    </r>
    <r>
      <rPr>
        <sz val="8"/>
        <color rgb="FF000000"/>
        <rFont val="Calibri"/>
      </rPr>
      <t xml:space="preserve">- výskum psychologických, psychofyziologických a antropometrických korelátov srdcovocievnych ochorení (SCO),
- validizácia psychodiagnostických nástrojov, 
- výskum sociálnych sietí z hľadiska optimálneho fungovania žiakov a študentov, 
- výskum rodinných systémov a integračných stratégií adolescentov,
- výskum psychomotorického vývinu detí a skríningových nástrojov diagnostiky psychomotorického vývinu.
</t>
    </r>
  </si>
  <si>
    <r>
      <rPr>
        <b/>
        <sz val="8"/>
        <color rgb="FFFF0000"/>
        <rFont val="Calibri"/>
      </rPr>
      <t xml:space="preserve">Fakulta sociálnych vied a zdravotníctva 
</t>
    </r>
    <r>
      <rPr>
        <b/>
        <sz val="8"/>
        <color rgb="FF000000"/>
        <rFont val="Calibri"/>
      </rPr>
      <t xml:space="preserve">Urgentná zdravotná starostlivosť
</t>
    </r>
    <r>
      <rPr>
        <sz val="8"/>
        <color rgb="FF000000"/>
        <rFont val="Calibri"/>
      </rPr>
      <t xml:space="preserve">- vytváranie moderných didaktických postupov v edukačnom procese lekárskych a nelekárskych študijných programov
- podpora rozvoja praktických zručností študentov
</t>
    </r>
  </si>
  <si>
    <r>
      <rPr>
        <b/>
        <sz val="8"/>
        <color rgb="FFFF0000"/>
        <rFont val="Calibri"/>
      </rPr>
      <t xml:space="preserve">Fakulta sociálnych vied a zdravotníctva  
</t>
    </r>
    <r>
      <rPr>
        <b/>
        <sz val="8"/>
        <color rgb="FF000000"/>
        <rFont val="Calibri"/>
      </rPr>
      <t xml:space="preserve">Ošetrovateľstvo
</t>
    </r>
    <r>
      <rPr>
        <sz val="8"/>
        <color rgb="FF000000"/>
        <rFont val="Calibri"/>
      </rPr>
      <t xml:space="preserve">- výskum v oblasti ošetrovateľskej diagnostiky; validita definujúcich charakteristík a súvisiacich faktorov ošetrovateľských diagnóz
- výskum v oblasti ošetrovateľských intervencií; Implementácia ošetrovateľských intervencií do ošetrovateľskej praxe a do procesu vzdelávania (simulačné vzdelávanie)
- výskum v oblasti výsledkov u pacienta, zhodnotenie efektivity ošetrovateľskej starostlivosti
- validácia meracích nástrojov pre hodnotenie výsledkov ošetrovateľskej starostlivosti u pacienta
- výskum klinických, demografických a osobnostných prediktorov zdravotného stavu osoby/pacienta
</t>
    </r>
  </si>
  <si>
    <t>špičkové vedecké tímy</t>
  </si>
  <si>
    <r>
      <rPr>
        <b/>
        <sz val="8"/>
        <color rgb="FF00B050"/>
        <rFont val="Calibri"/>
      </rPr>
      <t>Fakulta prírodných vied a informatiky</t>
    </r>
    <r>
      <rPr>
        <sz val="8"/>
        <color theme="1"/>
        <rFont val="Calibri"/>
      </rPr>
      <t xml:space="preserve">
Názov tímu: Regulačné mechanizmy v agrobiológii živočíchov a biomedicíne
Skratka: (AnimBioMed)
Členovia tímu: 
prof. h. c. prof. Dr. MVDr. Jozef Laurinčík, DrSc., 
prof. RNDr. Alexander Sirotkin, DrSc., 
prof. RNDr. Monika Martiniaková, PhD., 
prof. RNDr. Radoslav Omelka, PhD.
Oblasť výskumu: 13 vedy o živej prírode, 19 poľnohospodárske a lesnícke vedy
</t>
    </r>
  </si>
  <si>
    <r>
      <rPr>
        <b/>
        <sz val="8"/>
        <color rgb="FFFFC000"/>
        <rFont val="Calibri"/>
      </rPr>
      <t xml:space="preserve">Fakulta stredoeurópskych štúdií 
</t>
    </r>
    <r>
      <rPr>
        <sz val="8"/>
        <color rgb="FF000000"/>
        <rFont val="Calibri"/>
      </rPr>
      <t xml:space="preserve">Názov tímu: Stredoeurópske medziliterárne vzťahy 
Skratka: (SMLV)
Členovia tímu: 
prof. PhDr. Miloš Zelenka, DrSc.
Dr. habil. PaedDr. Žofia Bárcziová, PhD., 
prof. PaedDr. Krisztián Benyovszky, PhD., 
doc. PhDr. Ján Gallik, PhD.
doc. Mgr. Gabriela Petres, PhD., 
Oblasť výskumu: 2 humanitné vedy
</t>
    </r>
  </si>
  <si>
    <t>najvýznamnejšie výskumné tímy, ktorých výsledky sú akceptované medzinárodnou vedeckou komunitou*</t>
  </si>
  <si>
    <r>
      <rPr>
        <b/>
        <sz val="8"/>
        <color rgb="FF00B050"/>
        <rFont val="Calibri"/>
      </rPr>
      <t>Fakulta prírodných vied a informatiky</t>
    </r>
    <r>
      <rPr>
        <sz val="8"/>
        <color theme="1"/>
        <rFont val="Calibri"/>
      </rPr>
      <t xml:space="preserve">
• Molekulárne aspekty oogenézy a včasnej embryogenézy
• Štrukturálny a molekulárno-genetický výskum kosti
• Ľudský biomonitoring endokrinných disruptorov (ftaláty)
• Integrovaný výskum fyziologických a molekulárno-biochemických aspektov rastlinného stresu
</t>
    </r>
  </si>
  <si>
    <r>
      <rPr>
        <b/>
        <sz val="8"/>
        <color rgb="FF00B050"/>
        <rFont val="Calibri"/>
      </rPr>
      <t>Fakulta prírodných vied a informatiky</t>
    </r>
    <r>
      <rPr>
        <sz val="8"/>
        <color theme="1"/>
        <rFont val="Calibri"/>
      </rPr>
      <t xml:space="preserve">
• Environmentálne súvislosti využívania a zmien krajiny
</t>
    </r>
  </si>
  <si>
    <r>
      <t xml:space="preserve">Fakulta prírodných vied a informatiky
</t>
    </r>
    <r>
      <rPr>
        <sz val="8"/>
        <color rgb="FF000000"/>
        <rFont val="Calibri"/>
      </rPr>
      <t xml:space="preserve">• Kvantitatívne metódy vo výskume v teórii vyučovania matematiky
</t>
    </r>
  </si>
  <si>
    <r>
      <rPr>
        <b/>
        <sz val="8"/>
        <color rgb="FF00B050"/>
        <rFont val="Calibri"/>
      </rPr>
      <t xml:space="preserve">Fakulta prírodných vied a informatiky
</t>
    </r>
    <r>
      <rPr>
        <sz val="8"/>
        <color rgb="FF000000"/>
        <rFont val="Calibri"/>
      </rPr>
      <t>• Termofyzikálne laboratórium</t>
    </r>
  </si>
  <si>
    <r>
      <rPr>
        <b/>
        <sz val="8"/>
        <color rgb="FF00B050"/>
        <rFont val="Calibri"/>
      </rPr>
      <t>Fakulta prírodných vied a informatiky</t>
    </r>
    <r>
      <rPr>
        <sz val="8"/>
        <color theme="1"/>
        <rFont val="Calibri"/>
      </rPr>
      <t xml:space="preserve">
• Modelovanie, simulácia a vývoj systémov pre Internet vecí (IoT)
• Objavovanie znalostí a analýza dát
</t>
    </r>
  </si>
  <si>
    <r>
      <rPr>
        <b/>
        <sz val="8"/>
        <color rgb="FF00B050"/>
        <rFont val="Calibri"/>
      </rPr>
      <t>Fakulta prírodných vied</t>
    </r>
    <r>
      <rPr>
        <sz val="8"/>
        <color theme="1"/>
        <rFont val="Calibri"/>
      </rPr>
      <t xml:space="preserve">
• Geografická analýza, mapovanie a hodnotenie fyzickogeografického subsystému krajiny
</t>
    </r>
  </si>
  <si>
    <r>
      <rPr>
        <b/>
        <sz val="8"/>
        <color rgb="FFFFC000"/>
        <rFont val="Calibri"/>
      </rPr>
      <t>Fakulta stredoeurópskych štúdií</t>
    </r>
    <r>
      <rPr>
        <sz val="8"/>
        <color theme="1"/>
        <rFont val="Calibri"/>
      </rPr>
      <t xml:space="preserve">
• Bilingvizmus a výskum maďarského jazyka v geografickom priestore strednej Európy
</t>
    </r>
    <r>
      <rPr>
        <b/>
        <sz val="8"/>
        <color rgb="FFFF3399"/>
        <rFont val="Calibri"/>
      </rPr>
      <t>Filozofická fakulta</t>
    </r>
    <r>
      <rPr>
        <sz val="8"/>
        <color theme="1"/>
        <rFont val="Calibri"/>
      </rPr>
      <t xml:space="preserve">
• Digital humanities: spracovanie ľudskej reči a jazyk
• Vplyv interdisciplinarity na skúmanie a identifikáciu faktorov ovplyvňujúcich kvalitu translačnej činnosti
</t>
    </r>
  </si>
  <si>
    <r>
      <rPr>
        <b/>
        <sz val="8"/>
        <color rgb="FFFF3399"/>
        <rFont val="Calibri"/>
      </rPr>
      <t xml:space="preserve">Filozofická fakulta
</t>
    </r>
    <r>
      <rPr>
        <sz val="8"/>
        <color rgb="FF000000"/>
        <rFont val="Calibri"/>
      </rPr>
      <t xml:space="preserve">• Dejiny filozofie a súčasné spoločenské zmeny, tendencie a výzvy
• Sociálne vzťahy a hodnoty spoločnosti
• Filozofický, kultúrny, literárny, etický a náboźenský text a kontext diela Sorena Kierkegaarda  
</t>
    </r>
  </si>
  <si>
    <r>
      <rPr>
        <b/>
        <sz val="8"/>
        <color rgb="FFFF3399"/>
        <rFont val="Calibri"/>
      </rPr>
      <t xml:space="preserve">Filozofická fakulta
</t>
    </r>
    <r>
      <rPr>
        <sz val="8"/>
        <color rgb="FF000000"/>
        <rFont val="Calibri"/>
      </rPr>
      <t xml:space="preserve">• Slovanské kultúrne prostredie v reflexii byzantského hodnotového systému
• Človek a krajina v minulosti
• Tradičná ľudová kultúra
</t>
    </r>
  </si>
  <si>
    <r>
      <rPr>
        <b/>
        <sz val="8"/>
        <color rgb="FFFF3399"/>
        <rFont val="Calibri"/>
      </rPr>
      <t xml:space="preserve">Filozofická fakulta
</t>
    </r>
    <r>
      <rPr>
        <sz val="8"/>
        <color rgb="FF000000"/>
        <rFont val="Calibri"/>
      </rPr>
      <t xml:space="preserve">• Kultúra dolnozemských Slovákov   
</t>
    </r>
  </si>
  <si>
    <r>
      <rPr>
        <b/>
        <sz val="8"/>
        <color rgb="FFFF3399"/>
        <rFont val="Calibri"/>
      </rPr>
      <t>Filozofická fakulta</t>
    </r>
    <r>
      <rPr>
        <sz val="8"/>
        <color theme="1"/>
        <rFont val="Calibri"/>
      </rPr>
      <t xml:space="preserve">
• Kreativita a digitálne mediálne platformy v interdisciplinárnych súvislostiach </t>
    </r>
  </si>
  <si>
    <r>
      <rPr>
        <b/>
        <sz val="8"/>
        <color rgb="FF0070C0"/>
        <rFont val="Calibri"/>
      </rPr>
      <t xml:space="preserve">Pedagogická fakulta
</t>
    </r>
    <r>
      <rPr>
        <sz val="8"/>
        <color rgb="FF000000"/>
        <rFont val="Calibri"/>
      </rPr>
      <t xml:space="preserve">• Psycholingválne aspekty vyučovania angličtiny ako cudzieho jazyka
• Teória a prax vyučovania odborných technických predmetov
• Psychodidaktické aspekty edukácie
• Výskumný tím rizikového správania dospievajúcich
• Ateliér hudobnej drámy
</t>
    </r>
    <r>
      <rPr>
        <b/>
        <sz val="8"/>
        <color rgb="FFFFC000"/>
        <rFont val="Calibri"/>
      </rPr>
      <t xml:space="preserve">Fakulta stredoeurópskych štúdií
</t>
    </r>
    <r>
      <rPr>
        <sz val="8"/>
        <color rgb="FF000000"/>
        <rFont val="Calibri"/>
      </rPr>
      <t xml:space="preserve">• Inovácie výchovy k zdraviu a zdravému životnému štýlu na školách
</t>
    </r>
  </si>
  <si>
    <r>
      <t xml:space="preserve">Pedagogická fakulta
. </t>
    </r>
    <r>
      <rPr>
        <sz val="8"/>
        <color rgb="FF000000"/>
        <rFont val="Calibri"/>
      </rPr>
      <t xml:space="preserve">Kľúčové aspekty športového tréningu vzhľadom na štruktúru športového výkonu v rôznych športových špecializáciách
</t>
    </r>
  </si>
  <si>
    <r>
      <rPr>
        <b/>
        <sz val="8"/>
        <color rgb="FFFF0000"/>
        <rFont val="Calibri"/>
      </rPr>
      <t xml:space="preserve">Fakulta sociálnych vied a zdravotníctva
</t>
    </r>
    <r>
      <rPr>
        <sz val="8"/>
        <color rgb="FF000000"/>
        <rFont val="Calibri"/>
      </rPr>
      <t>• Kritické, historické a systémové reflexie sociálnej práce so sociálne exkludovanými a ich rodinami</t>
    </r>
  </si>
  <si>
    <r>
      <rPr>
        <b/>
        <sz val="8"/>
        <color rgb="FFFF0000"/>
        <rFont val="Calibri"/>
      </rPr>
      <t xml:space="preserve">Fakulta sociálnych vied a zdravotníctva
</t>
    </r>
    <r>
      <rPr>
        <sz val="8"/>
        <color rgb="FF000000"/>
        <rFont val="Calibri"/>
      </rPr>
      <t>• Psychologické, psychofyziologické a antropometrické koreláty srdcovocievnych ochorení (SCO)</t>
    </r>
  </si>
  <si>
    <r>
      <rPr>
        <b/>
        <sz val="8"/>
        <color rgb="FFFF0000"/>
        <rFont val="Calibri"/>
      </rPr>
      <t xml:space="preserve">Fakulta sociálnych vied a zdravotníctva
</t>
    </r>
    <r>
      <rPr>
        <sz val="8"/>
        <color rgb="FF000000"/>
        <rFont val="Calibri"/>
      </rPr>
      <t>• Ošetrovatestké diagnózy, intervencie a výsledky u pacientov</t>
    </r>
  </si>
  <si>
    <t>riešené projekty</t>
  </si>
  <si>
    <t xml:space="preserve">tematické zameranie projektov riešených v problematike odboru </t>
  </si>
  <si>
    <t xml:space="preserve">počet </t>
  </si>
  <si>
    <t>finančná podpora</t>
  </si>
  <si>
    <t xml:space="preserve">tematické zameranie projektov riešených vproblematike odboru </t>
  </si>
  <si>
    <t xml:space="preserve">medzinárodné výskumné projekty </t>
  </si>
  <si>
    <t>Projekty:
H2020: European Human Biomonitoring Initiative HBM4EU (2017-2021)
DFF: The egg’s nucleolar sphere - the globe of life: Molecular studies of nucleolar inheritance (2019-2021)</t>
  </si>
  <si>
    <t>Projekty:
H2021-BISON: Biodiversity and Infrastructure Synergies and Opportunities for European transport Networks - BISON (2021-2023)</t>
  </si>
  <si>
    <t xml:space="preserve">Projekty:
Mobile Math Trails in Europe (2017-2020)
Colette: Computational Thinking Learning Environment for Teachers in Europe (2020-2023)
</t>
  </si>
  <si>
    <t>Projekty:
7RP-IRNET: International research network for study and develepment of new tools and methods for advanced pedagogical science in the field of ICT  instruments, e-learning and intercultural competences (2014-2018)
Work-based Learning in Future IT Professionals Education (2018-2021)
3D printing support service for innovative citizens (2019-2022)
Future IT Professionals Education in Artificial Intelligence (2021-2024)</t>
  </si>
  <si>
    <t>Projekty:
H2020-SPOT: Social and innovative platform on cultural tourism and its potential towards deepening Europeanisation (2020-2022)</t>
  </si>
  <si>
    <t xml:space="preserve">Projekty:
USAFOS: Relationship between trust and entrainment in speech (2014-2017)
ArsLamina: Svetová poézia v macedónskom prostredí (2015-2016)
Mentor Training (2020-2023)
MAV: Zmapovanie osvedčených postupov a skúseností s cieľom modernizácie a skvalitnenia vyučovania štátneho jazyka v susedných krajinách s Maďarskom (2018-2019)
MAV: Výskum výučby štátneho jazyka v Karpatskej kotline – teória, prax, vízia (2019-2019)
MAV: Výskum účinkov rozdielnych vzdelávacích a sociálnych podmienok ovplyvňujúce vývoj gramatiky materinského jazyka a úroveň osvojovania štátneho jazyka/Az anyanyelvi grammatikai tudás kialakítására és az államnyelv elsajátítási szintjére ható eltérő oktatási és társadalmi körülmények hatásainak kutatása (2020-2020)
</t>
  </si>
  <si>
    <t>Projekty:
NASAP: Adlerian Ethics (2015-2016)
GU: Kierkegaard and the Crisis of the Contemporary World (2015-2016)
GU: Kierkegaard and Classical Greek Thought (2015-2016)
ISRP: KIERKEGAARD’S ETHICS AND ITS MEANING FOR SOCIETY (2017-2019)</t>
  </si>
  <si>
    <t xml:space="preserve">Projekty:
Archeobotanický výskum (2015-2016)
Dílo Sv. Cyrila a Metoděje a jeho kulturní potenciál (2017-2017)
Cyrilometodějská tradice v novodobých československých dějinách (2018-2018)
Cyrilometodějské kulturní dědictví v historii a současnosti (2019-2019)
</t>
  </si>
  <si>
    <t xml:space="preserve">Projekty:
ISRP: Kierkegaard, Communication &amp; Mass Media (2016-2017)
</t>
  </si>
  <si>
    <t>Projekty:
„Do it yourself! A participative approach to increase participation and egagement of high schol students in physical education and sport classes.“ (2018-2020)</t>
  </si>
  <si>
    <t>Projekty:
Using a GAmes approach to TEach children about discriminatory BULLying (GATE-BULL) (2017-2020)</t>
  </si>
  <si>
    <t>Projekty:
A new agenda for nurse educator education in Europe (2020-2023)</t>
  </si>
  <si>
    <t xml:space="preserve">Projekty:
Oocytárna fibrilárna sféra-guľa pre život: zásadná genetická a epigenetická štúdia (2015-2019)
Potenciálne riziko nanočastíc kovov a oxidov kovov používaných v nanomedicíne: vplyv na reprodukčný a imunitný systém a mozog (2016-2020)
Vplyv vybraných neurotoxínov na štruktúru a funkcie kostrového a nervového systému (2016-2017)
Molekulárno-metabolomický prístup k beta-D-glukánu a jeho ochrannej funkcii v rastlinnom organizme (2019-2023)
Štúdium kvality oocytov v závislosti na organizácii chromatínu (2020-2022) </t>
  </si>
  <si>
    <t xml:space="preserve">
Projekty:
Support of research on multi-resolution mapping and assessment of abiotic factors and processes in highmountain environment of the Tatra Mountains (2016-2017)
Hodnotenie novodobých zmien a vývojových trendov poľnohospodárskej krajiny Slovenska (2018-2022)
Vývoj a zmeny dolinových systémov Tatier (2019-2020)
</t>
  </si>
  <si>
    <t>Projekty:
Intervenčný program v prírodných vedách a matematike (2021-2025)</t>
  </si>
  <si>
    <t xml:space="preserve">Projekty:
Komparácia religiózneho turizmu na príklade Levoče a Fatimy (2016-2017)
Transformácia využívania kultúrnej krajiny Slovenska a predikcia jej ďalšieho vývoja (2019-2022)
</t>
  </si>
  <si>
    <t>Projekty:
Hodnotenie kompetencií učiteľa (2015-2019)
Typológia chýb strojového prekladu do slovenčiny ako flektívneho typu jazyka (2015-2018)
Literatúra a jej filmová podoba v stredoeurópskom kontexte (2018-2020)
Podpora čitateľskej gramotnosti v materinskom a cudzom jazyku (2018-2022)
Klasifikačný model chybovosti strojového prekladu: krok k objektívnejšiemu hodnoteniu kvality prekladu (2019-2023)
Dynamika a perspektívy súčasnej slovenčiny ako menšinového jazyka v prostredí srbskej Vojvodiny (2019-2021)
Interaktívny hypertextový lexikón literárnej vedy s korpusom kľúčových literárnovedných textov (2021-2025)</t>
  </si>
  <si>
    <t xml:space="preserve">Projekty:
Štúdium byzantského hodnotového systému a jeho reflexie v slovanskom kultúrnom prostredí (2017-2021)
Tematologická interpretácia, analýza a systemizácia arcinaratívov ako semiotických modelov životného sveta a existenciálnych stratégii (2018-2022)
Medzníky v tranzíciách intímnych vzťahov a kvalita života v období adolescencie a mladej dospelosti (2019-2022)
</t>
  </si>
  <si>
    <t>Projekty:
Hic sunt leones? The Morava valley region during the Early Middle Ages (2016-2017)
Sociokultúrny kapitál úspešných obcí ako zdroj udržateľného rozvoja slovenského vidieka (2017-2021)
Perspektívy vývoja súčasnej religiozity na Slovensku (2018-2021)
Kultúrny produkt regionálneho múzea v kontexte objektívnej spoločenskej potreby: Život v totalite v rokoch 1939 – 1945 (2018-2022)
Vita intra muros - interdisciplinárny výskum hradov stredného Slovenska (2018-2022)
Vedomosti Nitrianskej stolice M. Bela (interpretácia a aplikácia) (2019-2023)
Dejiny Hlinkovej slovenskej ľudovej strany v domácich a európskych dimenziách (1905-1945) (2020-2023)
Vplyv využívania prírodných zdrojov na spôsob života v dobe bronzovej a v dobe železnej (2021-2025)
Digital Monuments in a digital landscape (Un)dying fragments of the memory of the 21St centruy landscape (2021-2021)</t>
  </si>
  <si>
    <t xml:space="preserve">Projekty:
Kultúrny potenciál dolnozemských Slovákov (2016-2020)
</t>
  </si>
  <si>
    <t>Projekty:
Inkubátor multimediálnej digitálnej produkcie - recipročný transfer vedy, umenia a kreatívnych priemyslov (2019-2022)
Digitálna zbierka slovenskej prózy (2021-2025)</t>
  </si>
  <si>
    <t>Projekty:
"Nie je to pravda, ale mohla by byť": Konšpiračné teórie a hoaxy v modernom vývoji Slovenska v európskom kontexte (2021-2025)</t>
  </si>
  <si>
    <t xml:space="preserve">Projekty:
Hudba v Bratislave 2015-2019)
Prax v centre odborovej didaktiky, odborová didaktika v Centre praktickej prípravy (2016-2020)
Lesná pedagogika a výchova k trvalo udržateľnému rozvoju v predprimárnej a primárnej edukácii (2019-2022)
Vyučovanie v školách druhej šance z perspektívy učiteľa a dospelého učiaceho sa (2019-2023)
Experimentálne a teoretické štúdium molekulovej štruktúry, elektrónových vlastností, reaktivity a biologickej aktivity komplexných zlúčenín redoxne aktívnych kovov (2016-2020)
Bioaktívne komplexy prechodných kovov s magnetickou bistabilitou (2020-2024)
Mobilné zariadenia vo výučbe, vývoj mobilných aplikácií (2015-2016)
</t>
  </si>
  <si>
    <t xml:space="preserve">Projekty:
Analýza bariér prístupu k pracovným príležitostiam pre  marginalizované skupiny obyvateľstva:  Vybrané regióny Slovenska  v sociálno - ekonomickej, geografickej a sociálno - antropologickej  perspektívy (2018-2022)
Jazykové a komunikačné problémy na Slovensku a ich manažment (2018-2022)
</t>
  </si>
  <si>
    <t>Projekty:
Psychometrická kvalita psychodiagnostických nástrojov v kariérovom poradenstve (2013-2017)
Psychologické, psychofyziologické a antropometrické koreláty srdcovocievnych ochorení (SCO) (2016-2020)</t>
  </si>
  <si>
    <t xml:space="preserve">Projekty:
Molekulárno-biochemické štúdium úlohy chitináz v obrane koreňov sóje fazuľovej voči toxickým účinkom kadmia (2015-2017)
Nukleologenéza a transkripcia rDNA embryí po prenose jadierka (2015-2018)
Reaktivácia genómu rDNA včasných embryí ošípaných in vivo a in vitro (2016-2019)
Účinky vybraných rizikových a protektívnych látok na štruktúru a funkciu kosti ako bioindikátora enviromentálneho stresu (2016-2019)
Hybridné roje borovice lesnej a borovice horskej – kosodreviny na Slovensku (2017-2019)
Vplyv kontaminantov - produktov naftového priemyslu na funkcie vaječníkov rôznych druhov zvierat. Využitie liečivých rastlín na znižovanie účinku týchto kontaminantov (2017-2020)
Štúdium úlohy ß-1,3-glukanáz v obrane rastlín voči kadmiu na úrovni génov a proteínov (2018-2020)
Modulačné účinky prírodných látok na skelet živočíchov v in vivo a in vitro podmienkach (2018-2021)
Perinukleolárna a intranukleolárna charakteristika oocytov s rôznou vývojovou kompetenciou - transkriptomická a proteomická štúdia (2019-2022)
Ekologický potenciál vybraných poľnohospodárskych plodín pre zlepšenie kvality zaťažených pôd Slovenska (2020-2023)
Vnútrojadrové molekulárne markery rastúcich a plne narastených oocytov – transkriptomická a proteomická štúdia (2020-2023)
Analýza vplyvu vybraných prírodných a syntetických látok na štruktúru a funkciu kosti s potenciálom využitia pri liečbe ochorení postihujúcich skelet (2020-2023)
Genetická štruktúra hybridných rojov borovice lesnej a borovice horskej na Slovensku (2020-2022)
</t>
  </si>
  <si>
    <t xml:space="preserve">Projekty:
Interakcie živých organizmov v antropogénnom prostredí (2013-2016)
Hodnotenie prírodného kapitálu, biodiverzity a ekosystémových služieb na Slovensku - základ pre uplatňovanie (2016-2019)
Identifikácia charakteru populácií hraboša severského panónskeho v podmienkach fragmentovanej krajiny Slovenska (2016-2019)
Vývoj a zmeny vysokohorskej krajiny Tatier (2017-2021)
Riziká a následky expanzie ryšavky tmavopásej (Apodemus agrarius) (2019-2022)
Udržateľný rozvoj miest v 21. storočí – hodnotenie kľúčových faktorov, plánovacích prístupov a environmentálnych súvislostí (2020-2023)
Zmeny krajiny v povodiach plies Vysokých Tatier (2021-2024)
</t>
  </si>
  <si>
    <t xml:space="preserve">Projekty:
Vplyv osobnej potreby štruktúry a psychodidaktických aspektov na rozvoj matematických kompetencií (2016-2018)
Konceptualizácia pojmu zlomok vo vzťahu k osobnej potrebe štruktúry (2018-2020)
</t>
  </si>
  <si>
    <t xml:space="preserve">Projekty:
Termofyzikálne a elektrické vlastnosti keramiky na báze kaolinitu a illitu (2015-2017)
Rozvoj kognitívnych kompetencií detí v podmienkach materskej školy pomocou fyzikálneho experimentu (2018-2020)
Využitie odpadového skla v keramike a jeho vplyv na jej prípravu a fyzikálne vlastnosti (2019-2021)
Vývoj sklokeramických glazúr pre vysokonapäťové keramické izolátory  (2019-2021)
</t>
  </si>
  <si>
    <t xml:space="preserve">Projekty:
Evalvácia strojového prekladu (2014-2016)
Optimalizácia obsahu a štruktúry zverejňovaných informácií v rámci Pilieru 3 na základe modelovania ich využívania stakeholdermi komerčnej banky (2018-2020)
Pilier 3 – verifikácia účinnosti revízií zverejňovaných informácií komerčnými bankami v období očakávanej COVID-19 ekonomickej krízy  (2021-2023)
</t>
  </si>
  <si>
    <t xml:space="preserve">Projekty:
Geografické aspekty maloobchodnej siete veľkých miest v nových trhových podmienkach (2014-2016)
Fajansa, sklo-kryštalické a sklené materiály v praveku až včasnom stredoveku na Slovensku (2014-2016)
Suroviny a technológie vo včasnom historickom období na Slovensku (2015-2017)
Transformácia využívania kultúrnej krajiny Slovenska za ostatných 250 rokov a predikcia jej ďalšieho vývoja (2017-2020)
Metalurgia a využitie farebných kovov v mladšom praveku až vo včasnom stredoveku na Slovensku (2018-2020)
Transformácia Nitrianskeho kraja v meniacich sa spoločensko-ekonomických podmienkach so zvláštnym zreteľom na dopady pandémie COVID-19  (2021-2024)
</t>
  </si>
  <si>
    <t xml:space="preserve">Projekty:
Titulkovanie pre nepočujúcich: štandardy a odporúčania (2014-2016)
Slovenská literatúra v preklade (2014-2016)
Premeny stvárňovania duchovnej cesty v západných literatúrach (od stredoveku do súčasnosti) (2014-2016)
Text a textová lingvistika v interdisciplinárnych a intermediálnych súvislostiach (2015-2017)
Preklad ako súčasť dejín kultúrneho priestoru II. Fakty, javy a osobnosti prekladových aktivít v slovenskom kultúrnom priestore. a podoby ich fungovania v ňom. (2015-2018)
Jazyková norma a jej kodifikácia (2015-2018)
Recepcia a translácia ruskej literatúry v interkultúrnom dialógu troch kultúrnych priestorov (ruského, slovenského a nemeckého)  (2016-2019)
Model hodnotenia kvality strojového prekladu a typológia chýb (2018-2020)
Preklad ako súčasť dejín kultúrneho procesu III. Preklad a prekladanie - texty, osobnosti, inštitúcie v interdisciplinárnych a transdisciplinárnych vzťahoch (2019-2022)
Intervenčný program na rozvíjanie čitateľskej gramotnosti v cudzom jazyku (2019-2021)
Jazykové reflexie sociálnej egoprezentácie a adresácie (2019-2021)
Semiotika erosu. Erotizmus a textualita v kultúrach románskych jazykov  (2019-2021)
Textologický a edičný výskum vybraných reedícií básnických zbierok vydaných od druhej polovice 20. storočia po súčasnosť  (2019-2021)
Poetika mystickej skúsenosti a literárne podoby mystagógie  (2019-2021)
Komparatívna evalvácia strojového prekladu do slovenčiny: štatistický vs. neurónový strojový preklad (2021-2021)
Katolícka literatúra v stredoeurópskom priestore (2015-2017)
Hyperlexikón literárnovedných pojmov a kategórií II (2016-2019)
Transkulturalizmus a bilingvizmus v slovenskej a v maďarskej literatúre (2017-2019)
Etnické stereotypy v literatúre krajín V4 (2017-2019)
Menšinová varieta maďarského jazyka na Slovensku (2018-2020)
Antisemitské etnické stereotypy v médiách a literatúre krajín V4 (2021-2023)
Jednoduchý a organizovaný jazykový manažment v podmienkach slovensko-maďarskej dvojjazyčnosti na Slovensku (2021-2024)
</t>
  </si>
  <si>
    <t xml:space="preserve">Projekty:
Témy byzantskej filozofie a ich reflexie na Slovensku (2014-2016)
Osnovné tematické algoritmy v slovesnom umení (s intersemiotickými a interdisciplinárnymi presahmi) (2014-2016)
Filozofické fundamenty environmentálneho myslenia a jeho etické, politické, právne a spoločenské konzekvencie (2015-2017)
Ruská a slovenská filozofia osoby v lingvistických a filozofických súvislostiach (2016-2018)
Problémy tela a telesnosti v kontexte súčasnej slovenskej kultúry  (2016-2018)
Re-interpretácia obrazov kultúrnej pamäti v súčasnej estetickej a umeleckej reflexii  (2016-2018)
Spory o etickú neutralitu štátu a konflikty tolerancie v modernej pluralitnej spoločnosti  (2016-2019)
Tradičné a alternatívne rodičovstvá 21. storočia: motivácie, dilemy a konzekvencie (2017-2020)
Ikonizácia utrpenia a jeho zmyslu v slovesnom, umeleckom a kultúrnom obraze I. (intersemiotická, interdisciplinárna a medzikultúrna rekognoskácia) (2017-2019)
Historicko-filozofická analýza environmentálneho myslenia, skúmanie jeho vplyvov na etické, právne a politické myslenie a jeho spoločenská odozva (2018-2020)
Rodinné konštelácie s biologickými a nie biologickými deťmi (2021-2024)
Úlohy politickej filozofie v kontexte antropocénu (2021-2023)
Pluralita foriem dobrého života a spory o pojem politična (2021-2024)
</t>
  </si>
  <si>
    <t xml:space="preserve">Projekty:
LIBS a stabilné izotopy v archeológii: nový multidisciplinárny výskum artefaktov a ekofaktov na Slovensku (2013-2016)
Keramická produkcia neolitických a eneolitických komunít na strednom Dunaji. (2013-2016)
Etnologické aspekty tradičnej kalendárnej obyčajovej kultúry v súčasnej vidieckej spoločnosti (funkcie, významy, tendencie) (2014-2016)
Človek a hory v priebehu času - od pravekých hradísk k stredovekým hradom. (2015-2018)
Severná časť Karpatskej kotliny na prelome antiky a stredoveku ako miesto zmien iniciovaných zvonka i zvnútra (2015-2017)
Medzi politikou a každodennosťou. Zo života v Nitre v rokoch 1939-1945 (2015-2017)
Výzbroj z bojovníckych hrobov na území stredného Podunajska ako indikátor teritoriálnej, kultúrno-historickej a sociálnej identity vedúcej vrstvy keltskej spoločnosti (2016-2019)
Úloha materiálnej kultúry pri formovaní ekonomických a sociálnych väzieb v neskorostredovekých a novovekých komunitách (2017-2019)
Etnológia v regiónoch. Dejiny slovenskej etnológie od 20. storočia na základe výskumu vybraných osobností z regionálnych inštitúcií (2017-2019)
Podoby a spoločenské funkcie tradičnej hudby a tanca v súčasnosti (2017-2019)
Z pontských stepi na západ - ku Karpatom a Dunaju (2017-2019)
Dynamika zmien prírodného prostredia a využívanie krajiny v dobe bronzovej a železnej  v severnej časti Západných Karpát (2018-2021)
Imago episcopi - moc biskupa a jej prezentácia v stredoveku (2018-2020)
Od demokracie k autoritárstvu. Zmeny slovenskej spoločnosti počas autonómie (1938-1939) na príklade Ponitria (2018-2020)
Stredoveké historické cesty na juhozápadnom Slovensku v kontexte stredoeurópskej dopravnej siete a ich odkaz pre súčasnosť (2018-2020)
Ekologické analýzy akulturácie krajiny Slovenska od mladšieho praveku dodnes (2019-2022)
Archeológia smrti. Pohrebné praktiky v období mladšieho praveku až včasnej doby dejinnej na území Slovenska (2020-2023)
Úloha materiálnej kultúry pri formovaní ekonomických a sociálnych väzieb v neskorostredovekých a novovekých komunitách (2021-2023)
Komunikačné stratégie duchovenstva v stredovekom Uhorskom kráľovstve (2021-2023)
Archeologický prieskum bojísk z 2. svetovej vojny na juhozápadnom Slovensku (2021-2023)
Fašiangy v kultúrnohistorickej perspektíve a ich aktuálne podoby vo vidieckom prostredí (2021-2023)
Vnímanie národnej identity v medzivojnovej Československej republike. Riešenie otázok štátneho národa, menšín a ich reprezentantov. (2021-2023)
</t>
  </si>
  <si>
    <t xml:space="preserve">Projekty:
(De)tabuizácia smrti v súčasnej kultúre (2014-2016)
Kultúrny potenciál Slovákov žijúcich v Rumunsku (2016-2018)
Charakter a vývoj nezávislej kultúry a umenia na Slovensku po roku 1989 (2018-2020)
Novodobé migrácie vo verejnej mienke, politickej diskusii a mediálnej praxi (2019-2021)
Etnokultúrne aspekty nemeckých minoritných spoločenstiev s prihliadnutím na fenomén baníctva na hornej Nitre (2021-2023)
</t>
  </si>
  <si>
    <t xml:space="preserve">Projekty:
Celebrity v sociálnej reklame a ich preferencia u adolescentov (2015-2017)
Formovanie postojov generácie Y v geografickom priestore V4 k problematike migrantov prostredníctvom digitálnej komunikácie na sociálnych sieťach (2018-2020)
</t>
  </si>
  <si>
    <t xml:space="preserve">Projekty:
Národnoštátne záujmy SR v medzinárodných vzťahoch v post-integračnom období (20015-2018)
Obraz "Iného" v slovenskej politike po roku 1989 (2019-2022)
</t>
  </si>
  <si>
    <t xml:space="preserve">Projekty:
Paradigmy v edukácii zdravotne znevýhodnených dospelých a seniorov v rezidenciálnej starostlivosti. (2015-2017)
Detekcia a riešenie kyberšikany (2015-2017)
Výchova k racionalite: kognitívne schopnosti, dispozície myslenia a výsledky v reálnom živote (2015-2017)
Vývoj diagnostického nástroja na hodnotenie úrovne fonematického uvedomovania u detí v predškolskom veku  (2016-2019)
Hudobná topografia Slovenska v premennách storočí (2017-2020)
Úzkosť z hovorenia v angličtine u učiteľov anglického jazyka na Slovensku (2017-2019)
Rizikové správanie a pripútanie dospievajúcich vo veku 10 až 15 rokov (2017-2019)
Individuálna koncepcia a stratégia vyučovania v kontexte profesijného života učiteľa (2017-2019)
Príprava na starnutie a starobu – možnosti andragogickej intervencie (2018-2020)
Self-sexting a peer-sexting a možnosti pedagogického ovplyvňovania (2018-2020)
Predikovanie vplyvu kvality vnútorného prostredia na efektívne riadenie a zvýšenie úrovne vzdelávacieho procesu (2018-2020)
Transformatívne učenie budúcich učiteľov v kontexte rozvoja kritického myslenia žiakov (2020-2022)
Akustické vlastnosti a hudobno-kultúrne kontexty koncertných priestorov na Slovensku (2020-2022)
Migrácia hudobníkov a transmisia hudby v 17. – 19. storočí na Slovensku a v strednej Európe (2021-2024)
Osobnostné, kognitívne a motivačné prediktory profesijných kompetencií učiteľov v pregraduálnej príprave a v praxi (2021-2023)
</t>
  </si>
  <si>
    <t xml:space="preserve">Projekty:
Komplexná pohybová schopnosť agilita a možnosti jej rozvoja vo vybraných športoch  (2016-2018)
Možnosti genetického testovania pri identifikácii športového talentu (2017- 2019) 
Zmeny úrovne svalovej nerovnováhy, držania tela a flexibility u športovcov (2017-2019)
Vplyv 24 týždňového silového tréningu na zmeny silových a vytrvalostných schopností, funkčných parametrov, telesného zloženia, biochemických markerov a koncentráciu hormónov u seniorov so špeciálnym znevýhodnením (2019-2021) 
Vplyv tanca, silového tréningu a ich kombinácie na kognitívne funkcie, kvalitu života, funkčnú zdatnosť a úroveň motorických schopností seniorov (2020-2022)
</t>
  </si>
  <si>
    <t xml:space="preserve">Projekty:
Princípy fiskálnej ekvivalencie vo vzťahu k preneseným kompetenciám zo štátu na obce  (2014-2016)
Hodnotenie výkonov miestnych samospráv (2018-2020)
Kreatívny cestovný ruch ako nový produkt cestovného ruchu na Slovensku (2018-2020)
Hodnotenie kvality podnikateľského prostredia na Slovensku s akcentom na vstup do podnikania v pred a po-pandemickom období (2021-2023)
</t>
  </si>
  <si>
    <t xml:space="preserve">Projekty:
Identifikovanie profesijných hodnôt sociálnej práce v Slovenskej republike (2015-2017)
Potenciál zabezpečenia a výkonu profesionálneho rodičovstva (2016-2018)
Jazyková kompetencia rómskych žiakov v prvom ročníku školskej dochádzky. (2015-2017)
Násilie páchané na rómskych ženách v partnerských vzťahoch. (2015-2017)
Využitie vybraných prvkov systémového prístupu v kontexte profesionálnych rodín (2021-2023)
Nerovnosti vo vzdelávaní a vzdelávacie ambície rómskych detí (2021-2024)
</t>
  </si>
  <si>
    <t xml:space="preserve">Projekty:
Autonómne rozhodovanie: stratégie regulácie emócií v rozhodovacom procese a spokojnosť s rozhodovaním (2014-2016)
Osobnostné a interpersonálne faktory adaptívneho vývinu adolescentov v kontexte školského prostredia (2016-2018)
Zvládanie záťaže v procese rekonvalescencie po cievnej mozgovej príhode (2019-2021)
Kognitívne, osobnostné a sociálne charakteristiky detí s vybraným neurovývinovým ochorením (2019-2021)
</t>
  </si>
  <si>
    <t xml:space="preserve">Projekty:
Osobnostné a situačné prediktory zvládania záťaže u pacientov s kardiovaskulárnym ochorením (2016-2018)
</t>
  </si>
  <si>
    <t xml:space="preserve">Projekty:
Modernizácia a zatraktívnenie výučby všeobecnej a molekulárnej toxikológie živočíchov ako ťažiskových jednotiek nových študijných programov (2016-2018)
Nové technológie analýzy a editácie genómu v biologických študijných programoch s orientáciou pre potreby praxe (2020-2022)
Biologické študijné inovácie (2021-2023)
</t>
  </si>
  <si>
    <t xml:space="preserve">Projekty:
Identifikácia a eliminácia eróznych procesov v poľnohospodárskej krajine (Metodická príručka priestorovo-plánovacích procesov) (2014-2016)
Vývoj a zmeny archetypov krajiny Slovenska (2015-2017)
Živočíchy v antropogénnom prostredí - vysokoškolská učebnica, e-learning (2016-2018)
Prehľad metód a návrh uplatnenia koncepcie Ekosystémových služieb v študijnom programe Environmentalistika (2018-2020)
Erózno-akumulačné procesy ako limitujúci faktor využívania poľnohospodárskej krajiny (2019-2021)
Sifonapterológia moderne a názorne - SIMONA (2020-2022)
ZELINKA - Integrácia zelenej infraštruktúry do krajinnej architektúry (2020-2020)
Tvorba a inovácia vzdelávania - Zoológia pre ekológov, časť Evertebrata (2021-2023)
</t>
  </si>
  <si>
    <t xml:space="preserve">Projekty:
Implementácia konštruktivisticky orientovaného vyučovania matematiky s dôrazom na aktívne nadobúdanie poznatkov žiakmi v kontexte bilingválneho vzdelávania (2016-2018)
Osobnosti slovenskej matematiky - životné vzory pre budúce generácie (2018-2020)
Podnetné didaktické postupy vo vyučovaní zobrazovacích metód v sekundárnom matematickom vzdelávaní s ohľadom na požiadavky spoločnosti a praxe (2020-2022)
Spolupráca ako prostriedok profesionálneho rastu učiteľov matematiky (2021-2023)
</t>
  </si>
  <si>
    <t xml:space="preserve">Projekty:
Celoživotná podpora učiteľov stredných škôl pre kvalitné vyučovanie - fyzikálne experimenty (2017-2019)
Využitie experimentálnych metód materiálového výskumu vo vzdelávaní (2019-2021)
Celoživotná podpora učiteľov základných škôl pre kvalitné vyučovanie – manažment rozvoja vedeckých a bádateľských kompetencií žiakov v oblasti fyzikálneho vzdelávania (2021-2023)
</t>
  </si>
  <si>
    <t xml:space="preserve">Projekty:
Mobilné technológie v škole pre 21. storočie (2014-2016)
Modelovanie, simulácia a animácia vo vzdelávaní (2014-2016)
Inovácia pregraduálnej prípravy učiteľov v oblasti didakticko-technologických kompetencií (2017-2019)
Inovatívne metódy vo výučbe programovania v príprave učiteľov a IT odborníkov (2018-2020)
Adaptácia výučbového procesu s využitím senzorických sietí a Internetu vecí (2019-2021)
Implementácia nových trendov v informatike do výučby algoritmického myslenia a programovania v predmete informatika v sekundárnom vzdelávaní (2020-2022)
</t>
  </si>
  <si>
    <t xml:space="preserve">Projekty:
Drahé kamene - sprievodca zbierkovým fondom Gemologického ústavu FPV UKF v Nitre (2016-2018)
Moderná vysokoškolská učebnica "Environmentálna geografia" pre študijný program Geografia v regionálnom rozvoji (2019-2021)
Identifikácia gemologických materiálov (2021-2023)
</t>
  </si>
  <si>
    <t xml:space="preserve">Projekty:
Lingvistické kompendium pre študentov translatológie na báze IT – II. Časť. Praktická gramatika nemeckého jazyka (fonetika/fonológia, morfológia, syntax, texikológia, štylistika) (2014-2016)
Tvorba a implementácia inovačných modulov výučby anglického a ruského jazyka pre žurnalistov (2014-2016)
Hermeneutika klasickej talianskej literatúry (2016-2018)
Súčasná frankofónna literatúra ako komplexný nástroj prípravy budúcich učiteľov francúzskeho jazyka (2017-2019)
Jazyk ako text. Vysokoškolský učebný materiál z praktickej štylistiky a didaktiky slovenského jazyka (2018-2019)
Hermeneutika talianskej literatúry (od stredoveku po renesanciu) (2018-2020)
Inovácia jazykovej prípravy v kontexte duálneho a celoživotného vzdelávania v súlade so špecifickými potrebami regiónu (2019-2021)
Literárna konštrukcia textov pre deti a mládež v praktických rozboroch (2019-2021)
Rozvíjanie mediálnej a jazykovej kompetencie v medziodborovom štúdiu hospodárskej nemčiny a žurnalistiky - tvorba audio- a video-podcastov (2019-2021)
Interkultúrna a obchodná komunikácia v rusistickej praxi na Slovensku (2020-2022)
</t>
  </si>
  <si>
    <t xml:space="preserve">Projekty:
Overovanie kľúčových kompetencií študentov končiacich pregraduálne štúdium v odbore Výchova k občianstvu s cieľom zistenia ich pripravenosti do učiteľskej praxe (2015-2017)
Inovácia metodiky hudobnej edukácie vo výučbe základných umeleckých škôl v kontexte recepčnej hudobnej estetiky (2015-2017)
"Nanoetika" tvorba vysokoškolskej učebnice a webovej platformy pre I. a II. stupeň (2016-2018)
Hudobná tvorba ako prostriedok rozvoja kľúčových kompetencií (2017-2018)
Popkultúrne štúdiá ako platforma na revitalizáciu humanitných disciplín (2019-2019)
Mládež v mediálne saturovanej spoločnosti (2021-2023)
</t>
  </si>
  <si>
    <t xml:space="preserve">Projekty: 
Nitra a nitriansky región v čase totatlity 1939-1945 (2018-2020)
Európsky stredovek interaktívne (2018-2020)
Učebnica Archívy v školskej praxi. Možnosti využitia písomných prameňov vo výučbe histórie na základnej a strednej škole (2019-2020)
Kultúrna, osvetová, výchovno-vzdelávacia a sociálna politika na Slovensku v 20. storočí. Interaktívna učebná pomôcka pre štúdium dejepisu na stredných školách (2021-2023)
"Kultúrne dedičstvo a tradičná ľudová kultúra zodpovedne“ – Scenáre aktivít na vyučovacie hodiny pre učiteľov základných škôl a prierezová téma Regionálna výchova a tradičná ľudová kultúra (2021-2023)
</t>
  </si>
  <si>
    <t xml:space="preserve">Projekty:
Kultúra dolnozemských Slovákov - moderná edukačná stratégia (2016-2018)
Tradičná kultúra regiónov Slovenska v cudzojazyčnom vzdelávaní dištančnou formou (2021-2023)
</t>
  </si>
  <si>
    <t xml:space="preserve">Projekty:
Socializačné a edukačné funkcie marketingového komunikátu ako odrazu mediálnej kultúry (2015-2017)
Ľudské práva a protipredsudková výchova (2015-2017)
Popkultúrne štúdiá ako platforma na revitalizáciu humanitných disciplín (2020-2020)
Rozvoj digitálnoherných štúdií a dizajnu (2020-2022)
Umenie v masmédiách – ambientné média (2021-2022)
Digitálni influenceri - edukačné roviny rozvoja kritického myslenia a angažovanosti generácie Z (2021-2023)
</t>
  </si>
  <si>
    <t xml:space="preserve">Projekty:
Čína v súčasných medzinárodných vzťahoch (2018-2020)
</t>
  </si>
  <si>
    <t xml:space="preserve">Projekty:
Rozvoj teoretických vedomostí a praktických zručností študentov pri výučbe predmetu Bioaktívne látky v záhradníckych produktoch (2014-2016)
Vzdialené reálne experimenty v školskej praxi (2014-2016)
Kultúra a hudobné vzdelávanie v 21. storočí (2015-2017)
Aplikácia informačno-komunikačných technológií vo vyučovaní hudobnej teórie (2015-2017)
Princípy Orffovho Schulwerku a ich aplikácia vo vzdelávaní učiteľov  (2016-2018)
Manuál predikovania kvality prostredia v školských budovách  (2016-2018)
Tvorba digitálnych vysokoškolských učebníc a multimediálnej idaktickej podpory pre skupiny predmetov Metodológia lingvodidaktického výskumu a Metodológia literárnodidaktického výskumu (2016-2018)
Príprava a tvorba terminologického a výkladového slovníka školského manažmentu pre študijné odbory učiteľstva a prípravu vedúcich pedagogických zamestnancov s následným doplnením jeho funkcionalít (2016-2018)
Vzdialené laboratória v dištančných formách vzdelávania (2017-2018)
Modernizácia výučby a interdisciplinárneho prístupu v rámci kategórie odpad a odpadové hospodárstvo (2017-2019)
Nonartificiálna hudba vo vokálnej edukácii (2017-2019)
Kontrastívna analýza ako efektívna podporná metóda vyučovania anglickej výslovnosti na ZŠ (2017-2019)
Tvorba učebných materiálov podporujúcich orientáciu žiakov ZŠ na študijné programy technického charakteru (2018-2020)
Rozšírené možnosti aplikácie informačno-komunikačných technológií v hudobnom vzdelávaní (2018-2020)
Pedagogické pôsobenie Divadla fórum v procese resocializácie látkovo a nelátkovo závislých (2018-2020)
Diverzifikácia a posilnenie pregraduálnej prípravy budúcich učiteľov s dôrazom na technické vzdelávanie (2018-2020)
Návrh nového predmetu Literatúra národnostných menšín anglofónnych krajín, modernej vysokoškolskej učebnice a vedeckej monografie na tento predmet a na ťažiskové jednotky nového študijného programu (2019-2019)
Inovatívne študijné materiály pre modul predmetov "Výchova k zdraviu a zdravému životnému štýlu" pre študijný odbor predškolská a elementárna pedagogika (2019-2021)
Implementácia e-learningu vo výučbe chémie pre odbor Aplikovaná ekológia a environmentalistika (2020-2022)
Rozvoj priestorovej predstavivosti 10-12 ročných žiakov základných škôl (2020-2022)
Pozitívna psychológia vo vyučovaní anglického jazyka (2020-2022)
Téma rodiny v systéme prípravy budúcich učiteľov (2020-2022)
Elektronické vzdelávacie moduly pre meranie faktorov pracovného prostredia (2020-2022)
Inovatívne vzdelávacie e-moduly bezpečnosti práce v duálnom vzdelávaní (2020-2022)
Učebné materiály podporujúce progresívnu formu výučby CAD/CAE systémov (2020-2021)
Metodika hodnotenia v predmete výtvarná výchova na základnej škole a jej overenie v praxi (2020-2020)
Podpora univerzitného vzdelávania vo svetovom jazyku pomocou fúzie odborného a jazykového obsahu na nefilologických univerzitách (2020-2022)
Rozvíjanie sociálnych spôsobilostí edukantov v terciárnom a ďalšom vzdelávaní (2021-2022)
(e-)Prevencia kyberagresie u generácie Z (2021-2023)
Vývoj pokročilých funkcií hudobno-vzdelávacieho softvéru Albrechtic (2021-2023)
Pedagogická interpretácia hudobného diela (2021-2023)
Elektronická podpora pregraduálnej prípravy študentov učiteľstva v oblasti triedneho manažmentu - tvorba webového portálu a vysokoškolskej učebnice (2021-2023)
</t>
  </si>
  <si>
    <t xml:space="preserve">Projekty:
Pohybová aktivita a kvalita života žiakov stredných škôl  (2016-2018)
Zdravie, s ním súvisiace správanie adolescentov a možnosti prevencie pred civilizačnými ochoreniami (2021-2023)
</t>
  </si>
  <si>
    <t xml:space="preserve">Projekty:
Tvorba vysokoškolskej učebnice a multimediálnej didaktickej podpory pre predmety rozvíjajúce interkultúrne komunikačné kompetencie v anglickom jazyku pre cestovný ruch vzhľadom na potreby praxe (2020-2022)
</t>
  </si>
  <si>
    <t xml:space="preserve">Projekty:
Inovatívna forma multimediálnej podpory štatistických metód v sociálnom a pedagogickom výskume (2021-2021)
Overenie efektívnosti alternatívnych foriem praxí zameraných na rozvoj profesijných kompetencií v pregraduálnej príprave pomáhajúcich profesionálov (2021-2023)
</t>
  </si>
  <si>
    <t xml:space="preserve">Projekty:
Optimalizácia fyzikálneho kurikula - predpoklad pre vytváranie moderných didaktických prostriedkov v edukačnom procese lekárskych a nelekárskych študijných programov (2017-2019)
</t>
  </si>
  <si>
    <t xml:space="preserve">Projekty:
Edukácia a poradenstvo ako súčasť teleošetrovateľstva v domácej zdravotnej starostlivosti  (2014-2016)
Multimediálna podpora vzdelávania členov interdisciplinárneho tímu so zameraním na paliatívnu starostlivosť (2015-2017)
Implementácia ošetrovateľských intervencií do multimediálnych technológií v príprave sestier (2016-2018)
Implementácia ošetrovateľských intervencií do multimediálnych technológií v príprave sestier 2 (2020-2022)
</t>
  </si>
  <si>
    <t>ostatné</t>
  </si>
  <si>
    <t xml:space="preserve">Projekty:
Vybudovanie výskumného centra "AgroBioTech" (2013-2015), dofinancovanie projektu v r. 2016
MZ SR: Vzťah medzi zdravím dieťaťa a prenatálnou environmentálnou expozíciou ftalátom a bisfenolom A, PRENATAL (2017-2019)
</t>
  </si>
  <si>
    <t>Projekty:
SAŽP: Spracovanie vybraných kapitol analytickej, syntézovej a návrhovej časti Regionálneho územného systému ekologickej stability (RÚSES) pre vybrané okresy (DS, GA, HC, NR, SA, TO) (2018-2021)
EU LIFE: Monitoring vplyvu projektu na ekosystémové funkcie (Aktivita D.4 v rámci projektu LIFE14 NAT/SK/001306  Obnova a manažment dunajských lužných biotopov) (2018-2021)
Erasmus+: BIOPROFILES - Implementation of practical environmental education in schools (2018-2020)
MŽP SR: Katalóg ekosystémových služieb Slovenska  (2019)
JLR: Biomonitoring areálu závodu JLR  (2019-2021)
JLR: Biomonitoring areálu závodu JLR 2 (2021-2022)
VA: Zmierňovanie rizík vývoja vidieckej krajiny a zvyšovanie jej odolnosti voči zmene klímy posilňovaním ekosystémových funkcií a služieb (2016-2020)
VA: Údajová a vedomostná podpora pre systémy rozhodovania a strategického plánovania v oblasti adaptácie poľnohospodárskej krajiny na klimatické zmeny a minimalizáciu degradácie poľnohospodárskych pôd (2020-2023)
Ateliér Dobrucká: Mestská zeleň Košice (2020-2021)
Granty EHP: Environmentálny výskum v interiérovej a exteriérovej náučnej zóne (2021-2022)</t>
  </si>
  <si>
    <t>Projekty:
Matematický B-deň (2016)
Erasmus+: IncluSMe; Intercultural learning in mathematics and science education (2016-2020)
Erasmus+: Innovative Mathematics Learning Software for Migrant Students (2017-2019)
Comenius: MaT2SMc (2013-2017)
Erasmus+: Developing Bridging Courses for Mathematics and Science Teacher Students, Bridge2Teach (2019-2022)
ERME: Intenzívne školenie v oblasti kvalitatívneho dizajnu výskumu a výskumných metód vo vyučovaní matematiky (2019-2020)
Erasmus+: ENSITE, Environmental Socio‐Scientific Issues in Initial Teacher Education (2020-2022)
Erasmus+: STEMkey (2020-2023)
ESF: Girls4STEM-2019 (2021-2023)</t>
  </si>
  <si>
    <t xml:space="preserve">Projekty:
Pilot project with UKF Nitra university: Modelling the behaviour of users based on data mining with support of IBM Bluemix (2016-2017)
IT Akadémia – vzdelávanie pre 21.storočie (2017-2020)
IBM: Šaty (odev) prezrádzajúci emocionálny stav používateľa (2018)
VA: Falošné informácie v prostredí Internetu - identifikácia, analýza obsahu, emócie (2016-2021)
eTeacher: Softvérové procesy v priemyselnej praxi (2020)
RP: Príprava a rozvoj výučby kurzov v anglickom jazyku so zameraním na umelú inteligenciu vo forme blended-learning (2020-2022)
</t>
  </si>
  <si>
    <t xml:space="preserve">Projekty:
Zmluva o dielo: Program hospodárskeho rozvoja a sociálneho rozvoja Nitrianskeho samosprávneho kraja 2016-2022, II. etapa (2015-2016)
Naj ... Mesta Nitra, naj. .... Nitrianskeho regiónu  (2017)
EFRR: Príprava nových kapacít pre EŠIF 1: Implementácia voliteľného predmetu „EŠIF v teórii a v praxi“ do magisterského štúdia Geografia v regionálnom rozvoji (2020)
</t>
  </si>
  <si>
    <t>Projekty:
IVF: Perspectives of language communication in EU (2016)
MĽZ MR: Makovecz Program (2016-2018), (2017-2018), (2018-2019), (2019-2020)
IVF: Medzinárodný vyšehrádsky fond I, II (2016-2017)
FPKNM: Partitúra (2016, 2017, 2018, 2019, 2020, 2021)
FPKNM: Legere – literárna súťaž pre stredoškolákov (2016, 2017, 2018, 2019, 2020)
FPKNM: Legere - Metodická príručka (2020)
FPKNM: Hodina básnictva  (2016)
FPKNM: Literatúra tvárou v tvár (2018)
FPKNM: Dobrovoľníci v nitrianskych knižniciach (2016)
Nitriansky model skvalitnenia vyučovania slovenského jazyka a literatúry na školách s vyučovacím jazykom národnostných menšín metódou vyučovania cudzích jazykov (s dôrazom na školy s vyučovacím jazykom maďarským) (2014-2016)
DAAD: Študijná cesta do Nemecka (2016)
L-Agence UF: Podpora frankofónneho lektora (2017-2019)
MZV IT: Dotácia na rozvoj talianskej kultúry a jazyka vo svete (2016-2019)
MĽZ MR: Podpora vysokoškolského vzdelávania v maďarskom jazyku (2017-2018), (2018-2019), (2019-2020)
BGA: Podpora maďarského vysokoškolského vzdelávania (2020, 2021)
SAIA: Rakúsko-slovenská letná jazyková škola 2017 (2017)
IVF: Vyšegrad 4 - Východné partnerstvo (2017-2018)
IVF: Vyšehradský štipendijný program Ina Sitnic (2018-2019)
Podpora inklúzie a prístukpnosti akademického prostredia (pre študentov so ŠP) na UKF v Nitre (2018-2019)
Erasmus+: Translanguaging for Equal Opportunities: Speaking Romani at School (2019-2021)
MZV ČR: Literatúra a jej filmová podoba v stredoeurópskom kontexte  (2019)
FPKNM: Výskum jazykovej krajiny maďarsko-slovenských bilingválnych lokalít na južnom Slovensku (2019)
SAIA: Rakúsko-slovenská letná škola 2019 Nitra (2019)
Erasmus+: Enhancing student mobility in teacher education (2019)
LITA: Ako vzniká kniha (od rukupisu ku knižným publikáciám) (2019-2020)
IVF: Visegrad Scholarship (2020-2021)
LITA: Letná škola audiovizuálneho prekladu 2021 (2021)
FPKNM: Stredoeurópske pohľady (2021)
Tempus Public Foundation: Makovecz program (2021-2022)
Makovecz-RPS: ITM Makovecz – podpora vysokoškolského vzdelávania v maďarskom jazyku a mobility študentov (2020-2021)
MIRRI SR: Digital and Interactive Financial Literacy Tales (2021-2022)
MZV ČR: MZV – Bohemistika – zabezpečenie akcie verejnej diplomacie (2021)
Akcia AT-SK: Researching and designing training for audiovisual translation - Good practice and innovation (2021-2022)
MZV IT: Dotácia na podporu rozvoja talianskej kultúry a jazyka vo svete (2021-2022)</t>
  </si>
  <si>
    <t xml:space="preserve">Projekty:
Nitrianske literárno-filozofické večery (2016)
</t>
  </si>
  <si>
    <t>Projekty:
IVF: ARCHAEOLOGY FIELD SCHOOL Zvolen 2016: field work, workshops, lectures (2016)
Počítačová podpora v archeológii  (2016)
Mladý archeológ objavuje starobylú Nitru (2016)
Cesty a kultúrne dedičstvo sv. Cyrila a Metoda v strednej Európe (2016)
BGA: Múltidéző kiadvány Zoborvidék történetéből (2016)
PB: Etnologické dni 2017 (2017)
ÚV SR: Podzoborie a Rakúsko-Uhorsko (výstava k 150. výročiu vzniku Habsburskej ríše) (2017-2018)
Po stopách nitrianskych gymnázií a stredných škôl (2017)
Kultúrny a komunikačný aspekt kultúrneho dedičstva sv. Cyrila a Metoda na Slovensku a v Európe (2017)
BGA: 100 év - sok vagy kevés? Előadássorozat a nyitrai magyar egyetemisták számára (az Osztrák-Magyar Monarchia megszűnésének 100-ig évfordulója alkalmábó (2018)
Odhalené tajomstvá z minulosti Nitry (2018)</t>
  </si>
  <si>
    <t>Projekty:
"me (as artist) _irl" (2018-2019)</t>
  </si>
  <si>
    <t>Projekty:
Ekvivalencia študijných programov FFUKF v Nitre a poprednej zahraničnej univerzity v Poľsku (2013-2016)
FPU: Čítanie v mysli scénografa (Jozef Cillera) (2017-2018)
FPU: Milan Rastislav Štefánik v dramatickej tvorbe na Slovensku a v Čechách (2018-2018)
Globálne rozvojové vzdelávanie pre budúcich novinárov (2018-2019)
LF: Dramatik Rudolf Sloboda (2020)
FPU: Kvantitatívne metódy v literárnej vede (od formalizmu k dištančnému čítaniu) (2020)
FN: Vzdelávanie študentov žurnalistiky prostredníctvom praktických seminárov formou tvorby podcastov zameraných na témy spojené s dezinformáciami a hoaxami širiacimi sa v prostredí sociálnych médií (2021)
FPU: Čítanie v mysli režiséra (Romana Poláka) (2021-2022)</t>
  </si>
  <si>
    <t>Projekty:
FPU: Dvetisíc kilometrov od Železných vrát po Devín (2017-2018)
FPU: Farby, ľudia a báje Kaukazu (2017-2018)
FPU: Farby, ľudia a hory Ďalekého východu (2018-2019)
MZVP: Osobnosti slovenskej diplomacie (2018-2019)
FPU: Od Devínskeho brala do Duklianskeho priesmyku a späť. Dvakrát po Ceste hrdinov SNP (2020-2021)
Žiacky parlament (2021)</t>
  </si>
  <si>
    <t>Projekty:
RP-CERI-PF: Vývoj inovatívnej metódy hodnotenia schopností žiakov kriticky a kreatívne myslieť (2015-2016)
Komplexná inovácia pedagogickej a vzdelávacej činnosti na FSŠ UKF v Nitre s dôrazom na potreby trhu práce vedomostnej spoločnosti (2012-2015), dofinancovanie projektu v r. 2016
Erasmus+: DigiThink: Design thinking for digital innovation (2016-2018)
Vianočné koncerty na Podzoborí (2016-2017)
Inovácia študijných programov na PF UKF v Nitre za účelom skvalitnenia vzdelávacieho procesu (2013-2015), dofinancovanie projektu v r. 2016
Tempus: Development of Embedded System Courses with Implementation of Innovative Virtual Approaches for Integration of Research, Education and production in UA, GE, AM (2014-2017)
Erasmus+: Transnational exchange of good CLIL practice among European Educational Institutions (2015-2017)
Erasmus+: Developing Trans-regional information literacy for lifelong learning and the knowledge economy- DIREKT (2017-2019)
Erasmus+: Playing-2-gether: Teacher sensitivity as a basis for inclusion in preschool (2017-2019)
NKN: Zdravovedček - inovatívny program výchovy ku zdraviu na 1. stupni základných škôl (2017)
FPKNM: Veni, veni Emmanuel! Advent v čare zborovej hudby (2018)
Jesus Christ Superstar (2018)
pro4CE: Odborná štúdia v oblasti odpadov v Trnavskom kraji, Bratislavskom kraji a v regióne Burgenland (2020)
Constellium: Výskum a vývoj vzdelávania špecialistov v oblasti riadiacich systémov v priemyselnej automatizácii (2020-2021)
FPKNM: Veni, veni Emmanuel! Advent v čare zborovej hudby (2021)
SAAM: Work Ability Management (WAM) (2020-2021)</t>
  </si>
  <si>
    <t>Projekty:
Erasmus+: Regional Center for Dual Career Policies and Advocacy (2015-2017)
Erasmus+: „Do it yourself! A participative approach to increase participation and egagement of high schol students in physical education and sport classes.“ (2017-2018)
Univerzitné behy (2018, 2019)</t>
  </si>
  <si>
    <t>Projekty:
EFRR: Business Roentgen (2020-2023)
Erasmus+: Inovácia profesijnej prípravy budúcich odborníkov cestovného ruchu využitím fiktívneho cvičného hotela(2021-2024)</t>
  </si>
  <si>
    <t xml:space="preserve">Projekty:
ÚV SR: Týždeň rómskej kultúry (2016-2018)
Erasmus+: Using a GAmes approach to TEach children about discriminatory BULLying (GATE-BULL) (2017)
FPKNM: Romologické diskurzy RODI (Vakeras pal o Roma 2018): Rómovia v slovenskej spoločnosti 2018 (2018)
FPKNM: Vznik internetovej stránky romologicke.studie (2018-2019)
FPKNM: Týždeň rómskej kultúry (2018, 2019, 2020)
FPKNM: Konferencia Romologické diskurzy RODI2019 (Vakeras pal o Roma) (2019)
FPKNM: Romologické diskurzy RODI2020 (Vakeras pal o Roma) (2020)
Erasmus+: "Roma - Narrowing the Gap and Aiding Integration" (2019-2021)
</t>
  </si>
  <si>
    <t>Projekty:
Integrácia vzdelávania a výskumu na UKF s ohľadom na spoločenské potreby a požiadavky praxe (2018-2019)
Podpora rozvoja praktických zručností študentov UKF v Nitre (2020-2022)</t>
  </si>
  <si>
    <t>Projekty:
Acare: Výskum efektu zdravotníckej pomôcky „Hydrogél na ošetrenie rán Microdacyn“ v procese hojenia chronických rán (2017-2018)</t>
  </si>
  <si>
    <t>projekty spolu</t>
  </si>
  <si>
    <t xml:space="preserve">spolupráca s praxou </t>
  </si>
  <si>
    <t>Pracovisko Agrobiotech na FPV je súčasťou „Výskumného centra Agrobiotech v Nitre“. Uvedené komplexné, výskumné, inovačné a kompetenčné regionálne centrum v oblasti agro-bio-technológií integruje špičkový aplikovaný výskum prostredníctvom partnerstva SPU v Nitre, UKF v Nitre a ÚGBR SAV v Nitre. V rámci laboratórií sa na FPV uskutočňuje spolupráca  pri testovaní nových liečiv s BIOMIN, a.s. Cífer, so Združením chovateľov včelích matiek Slovenskej kranskej včely v Liptovskom Hrádku - spolupráca pri identifikácii pôvodu a genetickej charakterizácii včiel, s PROGRESA FINAL SK, s.r.o. v Bratislave v oblasti podkladov pre elimináciu polutantov z vodnej zložky životného prostredia modifikovanou ovčou vlnou, spolupráca s Banskobystrickým samosprávnym krajom v rámci zámeru vybudovať práčovňu ovčej vlny na novom princípe.  Dopad do praxe a aplikačnej sféry má aj biomonitoring perzistentných organických znečisťujúcich látok (POPs) v životnom prostredí a v ľudskej populácii naprieč Európou pod gesciou Svetovej zdravotníckej organizácie (WHO) a Environmentálneho programu Organizácie spojených národov (UNEP), realizovaný vo Fyziologicko analytickom laboratóriu.</t>
  </si>
  <si>
    <r>
      <rPr>
        <sz val="8"/>
        <color rgb="FF000000"/>
        <rFont val="Calibri"/>
      </rPr>
      <t>V oblasti environmentalistiky</t>
    </r>
    <r>
      <rPr>
        <b/>
        <i/>
        <sz val="8"/>
        <color rgb="FF000000"/>
        <rFont val="Calibri"/>
      </rPr>
      <t xml:space="preserve"> </t>
    </r>
    <r>
      <rPr>
        <sz val="8"/>
        <color rgb="FF000000"/>
        <rFont val="Calibri"/>
      </rPr>
      <t xml:space="preserve">boli na Katedre ekológie a environmentalistiky (FPV) vypracované a odovzdané výsledky aplikovaného výskumu krajiny a jej zložiek v rámci projektu „Spracovanie vybraných kapitol analytickej, syntézovej a návrhovej časti Regionálneho územného systému ekologickej stability (RÚSES) pre vybrané okresy (DS, GA, HC, NR, SA, TO)", podporeného Slovenskou agentúrou životného prostredia v rámci projektovej schémy LIFE+. Pre Jaguar Land Rover Slovakia sa zabezpečuje (na základe zmluvy o spolupráci) pravidelný biomonitoring vybraných skupín živočíchov a rastlín v areáli závodu v Nitre. </t>
    </r>
  </si>
  <si>
    <t>Katedra matematiky spolupracuje s Národným inštitútom vzdelávania a mládeže pri organizovaní spoločných podujatí so zameraním na vzdelávanie v oblasti matematiky. Spolupráca sa realizuje aj so základnými a strednými školami v nitrianskom regióne pri príprave študijných materiálov a realizácii didaktického výskumu.</t>
  </si>
  <si>
    <r>
      <t>V oblasti fyziky</t>
    </r>
    <r>
      <rPr>
        <b/>
        <sz val="8"/>
        <color theme="1"/>
        <rFont val="Calibri"/>
      </rPr>
      <t xml:space="preserve"> </t>
    </r>
    <r>
      <rPr>
        <sz val="8"/>
        <color theme="1"/>
        <rFont val="Calibri"/>
      </rPr>
      <t>Katedra fyziky</t>
    </r>
    <r>
      <rPr>
        <b/>
        <sz val="8"/>
        <color theme="1"/>
        <rFont val="Calibri"/>
      </rPr>
      <t xml:space="preserve"> </t>
    </r>
    <r>
      <rPr>
        <sz val="8"/>
        <color theme="1"/>
        <rFont val="Calibri"/>
      </rPr>
      <t>tradične spolupracuje s PPC Čab, a.s. - výrobcom elektroizolátorov, pričom sa realizuje výskum vplyvu výrobných procesov na vlastnosti keramických výrobkov.</t>
    </r>
  </si>
  <si>
    <r>
      <t>V oblasti informatiky</t>
    </r>
    <r>
      <rPr>
        <sz val="8"/>
        <color theme="1"/>
        <rFont val="Calibri"/>
      </rPr>
      <t xml:space="preserve"> Katedra informatiky FPV spolupracuje s Muehlbauer Technologies, s.r.o. a Teacher.sk, s.r.o. na aplikačnom projekte „Softvérové procesy v priemyselnej praxi“ získanom v rámci výzvy Nové IT zručnosti pre potreby regiónu. Projekt pokrýva potrebu prepojenia štúdia aplikovanej informatiky s organizáciami pracujúcimi v oblasti IT v rámci nitrianskeho regiónu v troch oblastiach: vývoj podnikových (biznis) aplikácií v moderných vývojových frameworkoch, vývoj aplikácií pre priemyselné/PLC počítače a vývoj skriptov pre potreby dátovej analýzy. Katedra nadviazala spoluprácu  so spoločnosťou MikroTik a spúšťa program MikroTik Academy, v rámci ktorého majú študenti možnosť bezplatne absolvovať kurz MTCNA (MikroTik Certified Network Associate) a po úspešnej skúške získať bezplatne celosvetovo uznávanú priemyselnú certifikáciu MTCNA platnú 3 roky. Súčasťou spolupráce so spoločnosťou MikroTik je aj vybudovanie špecializovaného sieťového laboratória, v ktorom sa študenti praktickou formou oboznámia s tvorbou a správou počítačových sietí s technológiou spoločnosti MikroTik. Katedra informatiky disponuje dvomi vyškolenými lektormi s certifikátom Academy Trainer.</t>
    </r>
  </si>
  <si>
    <t>V oblasti geografie a regionálneho rozvoja sa Katedra geografie a regionálneho rozvoja FPV podieľa na aplikačných projektoch „Stratégii rozvoja kultúry, kreatívneho priemyslu a kultúrneho cestovného ruchu v Nitre“ (v spolupráci s Mestským úradom v Nitre) a „Inteligentnejší a lepší Nitriansky samosprávny kraj“ (v spolupráci s Úradom Nitrianskeho samosprávneho kraja).</t>
  </si>
  <si>
    <r>
      <rPr>
        <b/>
        <sz val="8"/>
        <color rgb="FF000000"/>
        <rFont val="Calibri"/>
      </rPr>
      <t xml:space="preserve">Oblasť stredoeurópskych štúdií </t>
    </r>
    <r>
      <rPr>
        <sz val="8"/>
        <color rgb="FF000000"/>
        <rFont val="Calibri"/>
      </rPr>
      <t xml:space="preserve">– Ústav stredoeurópskych jazykov a kultúr (FSŠ) spolupracuje s inštitúciami na regionálnej úrovni (DAB v Nitre, Mesto Nitra, Nitriansky samosprávny kraj a i.), národnej úrovni (Slovenský rozhlas) i na úrovni krajín V4 (veľvyslanectvá). Najdôležitejšími partnermi v rámci spolupráce zamestnancov i odbornej praxe študentov boli v roku 2021 nasledovné inštitúcie: Veľvyslanectvo ČR v Bratislave, Mlyňany SAV – referát služieb verejnosti, Grand Hotel Kempinski High Tatras, Kultúrny dom Topoľníky, V.V.I.P. Travel, DAB v Nitre, Asociácia Divadelná Nitra, Lind Mobler Slovakia, Real Invest Danube.                             </t>
    </r>
    <r>
      <rPr>
        <b/>
        <sz val="8"/>
        <color rgb="FF000000"/>
        <rFont val="Calibri"/>
      </rPr>
      <t xml:space="preserve"> Oblasť bilingválnej maďarsko-slovenskej komunikácie</t>
    </r>
    <r>
      <rPr>
        <sz val="8"/>
        <color rgb="FF000000"/>
        <rFont val="Calibri"/>
      </rPr>
      <t xml:space="preserve"> - Ústav maďarskej jazykovedy a literárnej vedy (FSŠ) v rámci odbornej praxe spolupracuje s obecnými a mestskými úradmi, resp. inými subjektmi na južnom Slovensku, v ktorých sa realizuje bilingválna maďarsko-slovenská komunikácia.  Študenti absolvovali odbornú prax v mestských úradoch (napr. Mestský úrad Veľký Meder, Mestský úrad Dunajská Streda), v obecných úradoch (napr. Obecný úrad Dolný Štál, Obecný úrad Gemerská Hôrka, Obecný úrad Hajnáčka, Obecný úrad Marcelová, Obecný úrad Olováry, Obecný úrad Štrkovec), v školách (napr. Cirkevná spojená škola v Moldave nad Bodvou), v občianskych združeniach (Občianske združenie HORKAI – HORKAI Polgári Társulás) a v rôznych firmách (napr. Corvin Consulting, s.r.o. v Komárne – spoločnosť sa zaoberá so poradenskými službami súvisiacich s fondami EÚ, ponúka celú paletu príbuzných služieb zameraných na prípravu rozvojových projektov pre verejný, ako aj súkromný sektor;  Attila Potfay UNISERVIS – rastlinná výroba, poľnohospodárske služby, Bartosch Transport s.r.o. – služby pohostinstiev, nákladná cestná doprava; JO, s. r. o. – vedenie účtovníctva, administratívne služby.                                                                 </t>
    </r>
    <r>
      <rPr>
        <b/>
        <sz val="8"/>
        <color rgb="FF000000"/>
        <rFont val="Calibri"/>
      </rPr>
      <t>Oblasť translatológie</t>
    </r>
    <r>
      <rPr>
        <sz val="8"/>
        <color rgb="FF000000"/>
        <rFont val="Calibri"/>
      </rPr>
      <t xml:space="preserve"> -  Katedra translatológie (FF) spolupracuje v procese prípravy budúcich prekladateľov a tlmočníkov s Asociáciou prekladateľských spoločností Slovenska, Asociáciou zamestnávateľských zväzov a združení SR a s Asociáciou Divadelná Nitra. Zároveň je zmluvne zabezpečená spolupráca s  medzinárodným filmovým festivalom Jeden svet. Katedra podpísala memorandum o spolupráci s OZ Mareena o skvalitnení služieb migrantom na území Slovenskej republiky v jazykovej, kultúrnej a sociálnej oblasti. Tlmočnícky ústav (FF) pravidelne spolupracuje s Krajským súdom v Nitre a poskytuje odborné konzultácie  a poradenskú činnosť súdnym prekladateľom a tlmočníkom.                                             </t>
    </r>
    <r>
      <rPr>
        <b/>
        <sz val="8"/>
        <color rgb="FF000000"/>
        <rFont val="Calibri"/>
      </rPr>
      <t xml:space="preserve">Oblasť cudzích jazykov </t>
    </r>
    <r>
      <rPr>
        <sz val="8"/>
        <color rgb="FF000000"/>
        <rFont val="Calibri"/>
      </rPr>
      <t xml:space="preserve">- Katedra anglistiky a amerikanistiky (FF) spolupracuje s Ekonomickou univerzitou v Bratislave a s partnerskými firmami na projektovej výučbe a na prepojení neučiteľského študijného programu AJOK s praxou; katedra zároveň spolupracuje so základnými a strednými školami na výskume a podpore čitateľskej gramotnosti v materinskom a cudzom jazyku. Katedra germanistiky (FF) spolupracuje v procese prípravy budúcich odborníkov pre hospodársku prax s rakúskou spoločnosťou UNIQA Group Service Center Slovakia, s.r.o. Nitra, s redakciou časopisu Karpatenblatt a Spolkom karpatských Nemcov na Slovensku. Taktiež spolupracuje v procese prípravy budúcich učiteľov (práca na rozvíjaní čitateľskej gramotnosti v nemeckom jazyku) s viacerými strednými odbornými školami a gymnáziami. 
</t>
    </r>
    <r>
      <rPr>
        <b/>
        <sz val="8"/>
        <color rgb="FF000000"/>
        <rFont val="Calibri"/>
      </rPr>
      <t>Oblasť slovenského jazyka a literatúry</t>
    </r>
    <r>
      <rPr>
        <sz val="8"/>
        <color rgb="FF000000"/>
        <rFont val="Calibri"/>
      </rPr>
      <t xml:space="preserve"> - Katedra slovenského jazyka a literatúry (FF) spolupracuje so Slovenskou asociáciou učiteľov v Bratislave, ktorá sídli pri Jazykovednom ústave Ľ. Štúra SAV  – spolupráca sa orientuje na popularizáciu výsledkov vedeckého výskumu slovenského jazyka a literatúry do praxe. Pre oblasť textológie a editorstva katedra spolupracuje s agentúrou LITA.</t>
    </r>
  </si>
  <si>
    <r>
      <t>Oblasť filozofie</t>
    </r>
    <r>
      <rPr>
        <sz val="8"/>
        <color rgb="FF000000"/>
        <rFont val="Calibri"/>
      </rPr>
      <t xml:space="preserve"> - Katedra filozofie (FF) intenzívne spolupracuje s Filozofickým ústavom SAV. 
Katedra etiky (FF) spolupracuje rovnako s Filozofickým ústavom SAV. Okrem neho aj s Ústavom výskumu sociálnej komunikácie SAV. Významná spolupráca je so Štátnym pedagogickým ústavom v Bratislave. 
Ústav literárnej a umeleckej komunikácie (FF) dlhodobo spolupracuje s Asociáciou Divadelná Nitra. Najdlhšie pestovanou je spolupráca s Nitrianskou galériou. Za účelom vytvárania tesnejších väzieb medzi teoretickým štúdiom a praxou inicioval ÚLUK aj podpísanie Memoranda o spolupráci medzi FF UKF v Nitre a Vertigo, o.z., ktorého hlavnou organizačnou náplňou je prevádzkovanie filmového klubu (Kinoklub v Nitre). Za prínosnú považuje pracovisko aj Dohodu o spolupráci medzi UKF v Nitre a Kabinetom divadla a filmu SAV v Bratislave (aktuálne Ústav divadelnej a filmovej vedy SAV v Bratislave). Medzi kľúčové partnerstvá pracoviska patria spolupráce so slovenskými odbornými/vedeckými estetickými spoločnosťami (Slovenská asociácia pre estetiku, Spoločnosť pre estetiku na Slovensku) a českou estetickou spoločnosťou (Společnost pro estetiku AV ČR).</t>
    </r>
  </si>
  <si>
    <r>
      <t>Oblasť historických vied</t>
    </r>
    <r>
      <rPr>
        <sz val="8"/>
        <color rgb="FF000000"/>
        <rFont val="Calibri"/>
      </rPr>
      <t xml:space="preserve"> - Katedra archeológie (FF) spolupracovala s Pamiatkovým úradom SR v Bratislave v procese prípravy medzinárodnej konferencie Archaeologia Historica 2021 a v organizovaní spoločných terénnych prieskumov v rámci praxe študentov. Intenzívne spolupracuje s Archeologickým ústvom SAV. Katedra napĺňala aj dohodu o spolupráci na spoločných publikáciách, projektoch i výskumoch, vrátane letnej školy archeológie s Múzeom Spiša v Spišskej Novej Vsi. Rozvinutú spoluprácu s Ponitrianskym múzeom v Nitre tvorbe marketingových výstupov a výstav majú okrem Katedry archeológie aj Katedra histórie (FF). 
Katedra muzeológie (FF) spolupracuje so Zväzom múzeí, Ponitrianskym múzeom v Nitre, Gemersko-malohontským múzeom v Rimavskej Sobote, Tekovským múzeom v Leviciach ako aj ďalšími múzeami na Slovensku. Neodmysliteľnou je aj spolupráca s ďalšími pamäťovými inštitúciami ako Krajský pamiatkový úrad v Nitre, Archeologický ústav SAV v Nitre, Štátny archív v Ivánke pri Nitre. Katedra muzeológie spolupracuje aj s občianskymi združeniami, ktoré sa orientujú na ochranu a záchranu kultúrneho dedičstva (Zväz priateľov Hričovského hradu, Ipea-Mokrý Kút, Pro Castello Comaromiensi n.o.).
Katedra etnológie a folkloristiky (FF) spolupracuje s veľkým množstvom externých inštitúcií. Ide predovšetkým o Ústav etnológie a sociálnej antropológie SAV v Bratislave, Centrum pre výskum etnicity a kultúry, Národné osvetové centrum v Bratislave a Centrum pre tradičnú ľudovú kultúru (SĽUK, Bratislava - Rusovce). Spoluprúca je vo väčšej či menšej miere rozvinutá s viacerými regionálnymi múzeami, inštitúciami priamo v Nitre (Krajské osvetové stredisko v Nitre, Mesto Nitra). Zo zahraničnej spolupráce možno spomenúť Musical Instruments Museum (Brusel, Belgicko). 
</t>
    </r>
  </si>
  <si>
    <r>
      <t>Oblasť vied o umení a kultúre</t>
    </r>
    <r>
      <rPr>
        <sz val="8"/>
        <color rgb="FF000000"/>
        <rFont val="Calibri"/>
      </rPr>
      <t xml:space="preserve"> - Katedra kulturológie (FF) spolupracuje s Ústavom divadelnej a filmovej vedy Centra vied o umení SAV, Divadelným ústavom, ďalej so Slovenským filozofickým združením pri SAV. Ďalej možno spomenúť občianske združenia Post Bellum, Divadlo Pôtoň, Truc sphérique, s ktorými je spolupráca pri realizácii a absolvovaní vzdelávacích workshopov a podujatí pre študentov/ky i širokú verejnosť. S mestom Nitra Katedra kulturológie spolupracuje pri organizovaní a realizácii mnohých kultúrnych podujatí. Dlhodobo Katedra spolupracuje s Asociáciou Divadelná Nitra. Nemožno nespomenúť aj spoluprácu s Nitrianskou galériou a Hideparkom. Výsledkom spolupráce s Národným podnikateľským centrom v Nitre bol kurz podnikateľských zručností pre študentov a pedagógov katedry s názvom „Podnikanie v kultúre“. 
Katedra manažmentu kultúry a turizmu (FF) spolupracuje s viacerými subjektmi štátnej správy, samosprávy či s kultúrnymi inštitúciami. Konkrétne môžeme spomenúť spoluprácu s mestom Nitra, Nitrianskym samosprávnym krajom, Divadlom Andreja Bagara, s obcou Pliešovce, Ponitrianskym múzeom v Nitre. Zo zahraničných subjektov sú to kultúrne organizácie zahraničných Slovákov, napr. Slovenské kultúrne centrum Našice (Chorvátsko), Slovenské vydavateľské centrum v Báčskom Petrovci (Srbsko), Demokratický zväz Slovákov a Čechov v Rumunsku, Výskumný ústav Slovákov v Maďarsku.</t>
    </r>
  </si>
  <si>
    <r>
      <t>Oblasť masmediálnej komunikácie a reklamy</t>
    </r>
    <r>
      <rPr>
        <sz val="8"/>
        <color theme="1"/>
        <rFont val="Calibri"/>
      </rPr>
      <t xml:space="preserve"> - Katedra masmediálnej komunikácie a reklamy (FF) spolupracuje v procese prípravy budúcich marketingových odborníkov s viacerými subjektmi kreatívneho priemyslu, konkrétne s marketingovými agentúrami ContentFruiter s.r.o., Effectix s.r.o., Respect APP s.r.o. a TRUE COLORS s.r.o.. Významným partnerom z praxe je aj agentúra. Katedra žurnalistiky (FF) spolupracuje s redakciami Rozhlasu a televízie Slovenska, Televízie Markíza a i., a v procese ďalšieho vzdelávania novinárov aj s OZ Európsky Dialóg a OZ Človek v ohrození.</t>
    </r>
  </si>
  <si>
    <r>
      <t>Oblasť politológie</t>
    </r>
    <r>
      <rPr>
        <sz val="8"/>
        <color rgb="FF000000"/>
        <rFont val="Calibri"/>
      </rPr>
      <t xml:space="preserve"> - Katedra politológie a euroázijských štúdií (FF) spolupracuje v procese prípravy budúcich diplomatov, administrátorov a referentov štátnej správy s Ministerstvom zahraničných vecí a európskych záležitostí SR. Katedra takisto dlhodobo spolupracuje s Európskym úradom pre výber pracovníkov EÚ – EPSO - na programe Študentský ambasádor pre kariéru v EÚ.</t>
    </r>
  </si>
  <si>
    <r>
      <rPr>
        <b/>
        <i/>
        <sz val="8"/>
        <color rgb="FF2F75B5"/>
        <rFont val="Calibri"/>
      </rPr>
      <t>V oblasti pedagogiky</t>
    </r>
    <r>
      <rPr>
        <sz val="8"/>
        <color rgb="FF000000"/>
        <rFont val="Calibri"/>
      </rPr>
      <t xml:space="preserve"> v rámci zabezpečovania kvality a praxe učiteľských študijných programov spolupracuje univerzita s viac ako 300 zmluvnými zariadeniami a cvičnými školami nielen v rámci regiónu, ale aj v rámci celého Slovenska, čo je podporované aj projektovou činnosťou - projektom Skvalitňovanie praktickej prípravy budúcich pedagogických zamestnancov na UKF v Nitre v rámci operačného programu Ľudské zdroje spolufinancovaného z Európskeho sociálneho fondu. Výsledkom je navýšenie pedagogickej praxe študentov z aktuálnych možných 200 hodín praxe v bakalárskom a magisterskom stupni štúdia na možných 480 hodín, čím študent nadobudne kvalifikačné predpoklady pre výkon profesie učiteľa, čo zodpovedá štandardu praktickej prípravy v medzinárodnom porovnaní.
PF UKF dlhodobo spolupracuje s MŠVVaŠ SR s odborom pedagogických a odborných zamestnancov pri tvorbe legislatívnych noriem a hodnotiacich nástrojov na posudzovanie vzdelávacích aktivít pedagogických a odborných zamestnancov, ŠPU, materskými školami na primárnom stupni vzdelávania (Nitra, Kremnica, Hlohovec, Zvolen), Asociáciou lektorov a kariérnych poradcov v Banskej Bystrici, s Národným osvetovým centrom v Bratislave a Asociáciou inštitúcií vzdelávania dospelých. 
</t>
    </r>
    <r>
      <rPr>
        <b/>
        <i/>
        <sz val="8"/>
        <color rgb="FF000000"/>
        <rFont val="Calibri"/>
      </rPr>
      <t>V oblasti učiteľstva psychológie</t>
    </r>
    <r>
      <rPr>
        <i/>
        <sz val="8"/>
        <color rgb="FF000000"/>
        <rFont val="Calibri"/>
      </rPr>
      <t xml:space="preserve"> PF UKF</t>
    </r>
    <r>
      <rPr>
        <sz val="8"/>
        <color rgb="FF000000"/>
        <rFont val="Calibri"/>
      </rPr>
      <t xml:space="preserve"> kooperovala na výskume rizikového správania dospievajúcich vo veku 10-19 rokov so školami v rámci regionálneho školstva (Nitra, Nové Zámky, Partizánske, Žiar nad Hronom, Šaľa, Trnava a i.), spolupracuje s Centrom pre deti a rodiny v Nitre a v Novej Bani, s neziskovou organizáciou Budúcnosť, s Metodicko-pedagogickým centrom v Nitre. 
</t>
    </r>
    <r>
      <rPr>
        <b/>
        <i/>
        <sz val="8"/>
        <color rgb="FF000000"/>
        <rFont val="Calibri"/>
      </rPr>
      <t>V oblasti učiteľstva hudobného a hudobnodramatického umenia</t>
    </r>
    <r>
      <rPr>
        <sz val="8"/>
        <color rgb="FF000000"/>
        <rFont val="Calibri"/>
      </rPr>
      <t xml:space="preserve"> existuje dlhoročná spolupráca s Hudobnovedným ústavom SAV, s Mestom Nitra, s umeleckými školami (Súkromné konzervatórium Dezidera Kardoša v Topoľčanoch, súkromná ZUŠ Ars studio, ZUŠ Jozefa Rosinského, Súkromným konzervatóriom v Nitre), so SND,  Rozhlasom a televíziou Slovenska, Hudobnovedným ústavom SAV.
</t>
    </r>
    <r>
      <rPr>
        <b/>
        <i/>
        <sz val="8"/>
        <color rgb="FF000000"/>
        <rFont val="Calibri"/>
      </rPr>
      <t>Oblasť učiteľstva technik</t>
    </r>
    <r>
      <rPr>
        <b/>
        <sz val="8"/>
        <color rgb="FF000000"/>
        <rFont val="Calibri"/>
      </rPr>
      <t>y</t>
    </r>
    <r>
      <rPr>
        <sz val="8"/>
        <color rgb="FF000000"/>
        <rFont val="Calibri"/>
      </rPr>
      <t xml:space="preserve"> deklaruje spoluprácu v projektovej oblasti so spoločnosťou Muehlbauer Technologies s.r.o., Constellium Extrusions Levice s.r.o., EATON s.r.o. BOZPO s.r.o., IP Nitra, IUVENTA Bratislava, Inštitút práce a rodiny pri MPSVaR.
</t>
    </r>
    <r>
      <rPr>
        <b/>
        <i/>
        <sz val="8"/>
        <color rgb="FF000000"/>
        <rFont val="Calibri"/>
      </rPr>
      <t>Oblasť anglického jazyka a kultúry</t>
    </r>
    <r>
      <rPr>
        <sz val="8"/>
        <color rgb="FF000000"/>
        <rFont val="Calibri"/>
      </rPr>
      <t xml:space="preserve"> – Katedra anglického jazyka a kultúry (PF) spolupracovala na základe zmluvy so spoločnosťou Jaguar Land Rover Slovakia pri realizácii praxe študentov študijného programu Anglický jazyk a kultúra. 
Oblasť výtvarnej edukácie má dlhoročnú spoluprácu s Nitrianskou galériou, Hudobnovedným ústavom SAV.
</t>
    </r>
    <r>
      <rPr>
        <b/>
        <i/>
        <sz val="8"/>
        <color rgb="FF000000"/>
        <rFont val="Calibri"/>
      </rPr>
      <t>Pedagogická fakulta</t>
    </r>
    <r>
      <rPr>
        <sz val="8"/>
        <color rgb="FF000000"/>
        <rFont val="Calibri"/>
      </rPr>
      <t xml:space="preserve"> spolupracuje aj so zahraničnými inštitúciami v rámci výskumnej činnosti, napríklad: PH Oberosterreich Linz, Rakúsko, HAN Nijmegen, Holandsko, Pedagogická fakulta Univerzity v Lublani, Slovinsko a PF IP Porto, Portugalsko – spolupráca v rámci projektovej činnosti (EPTE – European primary teacher education), Katholieke Hogeschool Leuven, Belgicko, Hogeschool iPABO, Amsterdam, Holandsko, Stenden University of Applied Sciences, Stenden, Holandsko, Medzinárodné centrum výskumu a vzdelávania „Living Montessori“, Mexiko, Súkromná spevácka škola VoiceCottage – KreativManufaktur – Wehlistrasse 305 Viedeň, Rakúsko, Univerzita v Szegede, Maďarsko, Masarykova univerzitv Brne, Mendelova univerzita v Brne, t.j. so všetkými pedagogickými fakultami v ČR a mnohými pedagogickými univerzitami v Poľsku a v Maďarsku.
</t>
    </r>
    <r>
      <rPr>
        <i/>
        <sz val="8"/>
        <color rgb="FF000000"/>
        <rFont val="Calibri"/>
      </rPr>
      <t xml:space="preserve">Oblasť pedagogických vied – Ústav pre vzdelávanie pedagógov (FSŠ) </t>
    </r>
    <r>
      <rPr>
        <sz val="8"/>
        <color rgb="FF000000"/>
        <rFont val="Calibri"/>
      </rPr>
      <t>spolupracuje v rámci aplikovaného výskumu i odbornej praxe študentov s nasledovnými inštitúciami: Gymnázium Ármina Vámbéryho s VJM – Vámbéry Ármin Gimnázium v Dunajskej Strede,  Gymnázium Petra Pázmaňa s VJM – Pázmány Péter Gimnázium v Nových Zámkoch, Gymnázium Ivana Kraska - Ivan Krasko Gimnázium v Rimavskej Sobote, Gymnázium – Gimnázium Veľké Kapušany, Súkromná materská škola s vyučovacím jazykom maďarským – Magán Óvoda Veľký Cetín – Nagycétény, Súkromná stredná odborná škola s VJM – Magyar Tannyelvű Magán Szakközépiskola v Kolárove, Základná škola – Alapiskola vo Veľkom Cetíne, Základná škola Ármina Vámbéryho s VJM – Vámbéry Ármin Alapiskola v Dunajskej Strede, Základná škola Gergelya Czuczora s VJM – Czuczor Gergely Alapiskola v Nových Zámkoch, Základná škola Zoltána Kodálya s VJM – Kodály Zoltán Alapiskola v Dunajskej Strede, Materská škola – Óvoda v Dunajskej Strede a Materská škola – Óvoda  v Nových Zámkoch,  základná škola Mateja Korvína s VJM v Kolárove, základná škola Kráľa Svätopluka v Nitre.</t>
    </r>
  </si>
  <si>
    <r>
      <rPr>
        <b/>
        <i/>
        <sz val="8"/>
        <color rgb="FF2F75B5"/>
        <rFont val="Calibri"/>
      </rPr>
      <t>Oblasť Vied o športe:</t>
    </r>
    <r>
      <rPr>
        <sz val="8"/>
        <color rgb="FF000000"/>
        <rFont val="Calibri"/>
      </rPr>
      <t xml:space="preserve"> V rámci zabezpečovania kvality a praxe  študijného programu Šport a rekreácia spolupracuje katedra s viacerými inštitúciami a subjektmi nielen v rámci regiónu, ale celého Slovenska.  CK Bombovo  – prax študentov v rámci predmetu Prax z rekreológie, Štúdio Jógy  – spolupráca v rámci povinne voliteľných predmetov a získavania certifikátov, Kurz zdravého pohybu  – participácia v rámci povinne voliteľných predmetov a získavania certifikátov,  INFORM.sk - poradenstvo v oblasti výživy a fitness, spolupráca v rámci poskytovania odborných služieb v rámci školení zo strany KTVŠ a pri získavaní trénerských kurzov pre študentov; Spojená škola internátna Červeňova, Nitra - participácia na praxi študentov magisterského štúdia v rámci povinného predemtu Šport zdravotne znevýhodnených; MsÚ Nitra; Zväz slovenského lyžovania, Bratislava - spolupráca pri školení a získavaní licencie inštruktor lyžovania; Bodyworld Fitness &amp; Wellness Complex- spolupráca v rámci praxe v ŠP Šport a rekreácia, Nitra; MŠ Topoľová, Nitra - spolupráca v rámci praxe v ŠP šport a rekreácia.                                                                                                                                                                                     </t>
    </r>
    <r>
      <rPr>
        <b/>
        <i/>
        <sz val="8"/>
        <color rgb="FF2F75B5"/>
        <rFont val="Calibri"/>
      </rPr>
      <t xml:space="preserve">V oblasti učiteľstva </t>
    </r>
    <r>
      <rPr>
        <sz val="8"/>
        <color rgb="FF000000"/>
        <rFont val="Calibri"/>
      </rPr>
      <t xml:space="preserve">- v rámci praxe pre študentov ŠP učiteľstvo telesnej výchovy v kombinácii spolupracuje katedra s niekoľkými základnými  a strednými školami v Nitre: Gymnázium Golianova 68, 949 11 Nitra; Gymnázium Párovská, Nitra; Piaristická spojená škola sv. Jozefa Kalazanského, Nitra; Spojená katolícka škola, Gymnázium sv. Cyrila a Metoda, Nitra; Spojená škola,  Nitra; Stredná odborná škola techniky a služieb, Nitra; Stredná odb. škola  gastronómie a cestovného ruchu, Nitra; Stredná odborná škola veterinárna, Nitra; Stredná priemyselná škola stavebná, Nitra; Stredná priemyselná škola strojnícka a elektrotechnická, Nitra; Stredná zdravotnícka škola, Nitra;  ZŠ Beethovenova, Nitra; ZŠ Benkova, Nitra; ZŠ Fatranská, Nitra; ZŠ kniežaťa Pribinu, Nitra; ZŠ kráľa Svätopluka, Nitra; ZŠ Škultétyho ul., Nitra; ZŠ Tulipánova ul.1, Nitra; Stredná odborná škola techniky a služieb, Nitra; Stredná odb. škola gastronómie a cestovného ruchu, Nitra; ZŠ Topoľová, Nitra. </t>
    </r>
  </si>
  <si>
    <r>
      <rPr>
        <sz val="8"/>
        <color rgb="FF000000"/>
        <rFont val="Calibri"/>
      </rPr>
      <t xml:space="preserve">V oblasti ekonomiky a manažmentu spolupracuje Ústav ekonomiky a manažmentu FPV v rámci riešenia projektu financovaného zo Štrukturálnych fondov </t>
    </r>
    <r>
      <rPr>
        <i/>
        <sz val="8"/>
        <color rgb="FF000000"/>
        <rFont val="Calibri"/>
      </rPr>
      <t>„Business Roentgen“</t>
    </r>
    <r>
      <rPr>
        <sz val="8"/>
        <color rgb="FF000000"/>
        <rFont val="Calibri"/>
      </rPr>
      <t xml:space="preserve"> so spoločnosťou Centire, s.r.o., v oblasti biznis poradenstva. Predmetom realizácie výskumno-inovačnej časti projektu je identifikácia dostupnosti a využiteľnosti otvorených dát, vývoj algoritmov na ich spracovanie, interpretáciu a vizualizáciu, pričom výstupom projektu má byť portál a aplikačné programové vybavenie, ktoré bude schopné pracovať s otvorenými dátami, analyzovať a vyhodnocovať ich, vizualizovať, interpretovať a automatizovaným spôsobom poskytovať rady a odporúčania, ktoré majú charakter poradenských služieb.                                                                              </t>
    </r>
    <r>
      <rPr>
        <b/>
        <sz val="8"/>
        <color rgb="FF000000"/>
        <rFont val="Calibri"/>
      </rPr>
      <t>Oblasť cestovného ruchu</t>
    </r>
    <r>
      <rPr>
        <sz val="8"/>
        <color rgb="FF000000"/>
        <rFont val="Calibri"/>
      </rPr>
      <t xml:space="preserve"> – Katedra cestovného ruchu (FSŠ) spolupracuje s viac ako 30-timi významnými podnikmi a inštitúciami cestovného ruchu na Slovensku (CK Satur, CK Turancar, CK Happy Travel, kúpele Piešťany, Grand hotel Vígľaš, Wellness hotel Patince, Mercure hotel Centrum medzinárodnej skupiny ACCOR, hotel Devín, Nitrianska organizácia cestovného ruchu, atď.), predovšetkým v oblasti duálneho vzdelávania – realizácie súvislej odbornej praxe, exkurzií a výberových prednášok expertov z praxe cestovného ruchu. Úzka spolupráca je rozvinutá aj so samosprávnymi orgánmi pri tvorbe strategických a koncepčných dokumentov rozvoja cestovného ruchu pre spravované územia samospráv a na objednávku odbornej praxe realizuje analýzy a terénne výskumy dopytu po cestovnom ruchu (napr. pre mesto Nitra, Nitriansky samosprávny kraj). 
Spolupráca Katedry cestovného ruchu s partnerskými podnikmi v oblasti realizácie výberových prednášok, exkurzií a odbornej praxe bola z dôvodu prebiehajúcej pandémie COVID-19 v roku 2021 utlmená. Napriek nemožnosti realizácie prezenčných prednášok pozvaných odborníkov, katedra zorganizovala odborné online prednášky. Prednášajúci boli z vinárstva Chateau Topoľčianky, z Literárnej čajovne, z oblasti marketingu firma Levosphere a z oblasti sociálnych médií Milan Bardún. Katedre sa napriek pandémii podarilo spolupracovať s mestom Nitra na tvorbe akčného plánu pre cestovný ruch a odbor TIC a začať spoluprácu s Odborom kultúry a športu UNSK v oblasti tvorby novej Koncepcie kultúry UNSK na roky 2021-2027.
</t>
    </r>
  </si>
  <si>
    <r>
      <rPr>
        <b/>
        <sz val="8"/>
        <color rgb="FF000000"/>
        <rFont val="Calibri"/>
      </rPr>
      <t>Sociálna práca</t>
    </r>
    <r>
      <rPr>
        <sz val="8"/>
        <color rgb="FF000000"/>
        <rFont val="Calibri"/>
      </rPr>
      <t xml:space="preserve"> 
Hlavná oblasť spolupráce pracovísk v oblasti sociálnej práce (Katedra sociálnej práce a sociálnych vied – KSPSV) a sociálnych služieb (Ústav romologických štúdií - ÚRŠ) je v oblasti zabezpečovania praktickej výučby v spolupráci so zariadeniami sociálnych služieb, občianskymi združeniami pôsobiacimi v oblasti poskytovania sociálnych služieb, neziskovými organizáciami, ako aj s nízkoprahovým denným a integračným centrom, Mestským úradom v Nitre a v oblasti poskytovania paliatívnej starostlivosti so zariadením Hospic Dom pokoja a zmieru u Bernadetky v Nitre. Ďalšími spolupracujúcimi inštitúciami sú Úrad splnomocnenca vlády SR pre rómske komunity a Národný inštitút vzdelávania a mládeže. V oblasti vedy Prognostický ústav SAV a Jazykovedný ústav Ĺ. Štúra SAV.
</t>
    </r>
  </si>
  <si>
    <r>
      <rPr>
        <b/>
        <sz val="8"/>
        <color rgb="FF000000"/>
        <rFont val="Calibri"/>
      </rPr>
      <t xml:space="preserve">Psychológia 
</t>
    </r>
    <r>
      <rPr>
        <sz val="8"/>
        <color rgb="FF000000"/>
        <rFont val="Calibri"/>
      </rPr>
      <t xml:space="preserve">Psychologické pracoviská (Katedra psychologických vied – KPSV a Ústav aplikovanej psychológie - ÚAPs) spolupracujú v oblasti zabezpečovania praktickej výučby s ambulanciami klinickej a dopravnej psychológie, centrami pedagogicko-psychologického poradenstva a prevencie, centrami pre deti a rodiny, Psychotrickými nemocnicami, Fakultnými nemocnicami, Úradmi práce, sociálnych vecí a rodiny a na individuálnej úrovni so školskými psychológmi viacerých základných a stredných škôl. V oblasti výskumnej spolupráce s psychologickými pracoviskami Slovenskej akadémie vied, a Fondom prof. Matulaya n.o., na spoločnom výskumnom grante v oblasti skríningu psychomotorického vývinu detí. 
</t>
    </r>
  </si>
  <si>
    <r>
      <rPr>
        <b/>
        <sz val="8"/>
        <color rgb="FF000000"/>
        <rFont val="Calibri"/>
      </rPr>
      <t xml:space="preserve">Urgentná zdravotná starostlivosť
</t>
    </r>
    <r>
      <rPr>
        <sz val="8"/>
        <color rgb="FF000000"/>
        <rFont val="Calibri"/>
      </rPr>
      <t xml:space="preserve">Hlavná oblasť spolupráce pracoviska (Katedra klinických disciplína  aurgentnej medicíny - KKDUM) je v oblasti zabezpečovania praktickej výučby – odbornej praxe u študentov študijného programu urgentná zdravotná starostlivosť. V najväčšej miere je prax a spolupráca realizovaná s Fakultnou Nemocnicou v Nitre, s viacerými klinikami na úrovni pedagogickej, a výskumnej činnosti s prednostami kliník a vedúcimi sestrami. V ústavnej zdravotnej starostlivosti ide o spoluprácu s Kardiocentrom Nitra s.r.o. 
Praktická výučba je okrem pracovísk Fakultnej nemocnice zmluvne zabezpečená aj v zariadeniach špecializovaných a ďalších všeobecných nemocniciach, zariadeniach záchrannej zdravotnej služby, špecializovanom kardiologickom zariadení, Operačnom stredisku záchrannej zdravotnej služby SR. So zložkami Integrovaného Zdravotného Strediska spolupracujeme rovnako v oblasti vzdelávania.
</t>
    </r>
  </si>
  <si>
    <r>
      <rPr>
        <b/>
        <sz val="8"/>
        <color rgb="FF000000"/>
        <rFont val="Calibri"/>
      </rPr>
      <t xml:space="preserve">Ošetrovateľstvo 
</t>
    </r>
    <r>
      <rPr>
        <sz val="8"/>
        <color rgb="FF000000"/>
        <rFont val="Calibri"/>
      </rPr>
      <t xml:space="preserve">Hlavná oblasť spolupráce pracoviska (Katedra ošetrovateľstva - KO) je v oblasti zabezpečovania praktickej výučby – odbornej praxe u študentov študijného programu ošetrovateľstvo. V najväčšej miere je prax a spolupráca realizovaná s Fakultnou Nemocnicou v Nitre, s viacerými klinikami na úrovni pedagogickej, a výskumnej činnosti s prednostami kliník a vedúcimi sestrami.
Úzku spoluprácu realizuje pracovisko aj s ďalšími zdravotníckymi zariadeniami v ústavnej aj ambulantnej oblasti. V ústavnej starostlivosti ide o spoluprácu s Kardiocentrom Nitra s.r.o a so Špecializovanou nemocnicou sv. Svorada Zobor, n. o., Nitra. V ambulantnej zdravotnej starostlivosti spolupracuje katedra s viacerými ambulanciami všeobecných lekárov pre dospelých a deti. V tejto oblasti spolupracuje aj s agentúrami domácej ošetrovateľskej starostlivosti – ADOS Magda a ADOS Repiská. Spoluprácu má aj v oblasti poskytovania paliatívnej starostlivosti so zariadením Hospic Dom pokoja a zmieru u Bernadetky v Nitre. 
</t>
    </r>
  </si>
  <si>
    <t xml:space="preserve">*Podrobné informácie o personálnom zložení tímov, zameraní výskumu, najvýznamnejších publikáciách a medzinárodnej spolupráci sú zverejnené na webovom sídle UKF:
</t>
  </si>
  <si>
    <t>https://www.ukf.sk/images/veda_a_vyskum/A5_vyskumne_timy_brozura_SK_EN_2019_preprint1a.pdf.</t>
  </si>
  <si>
    <t>UKF monitoruje úroveň tvorivej činnosti fakúlt a výsledky zverejňuje vo forme Správy výskumnej, umeleckej  aďalšej tvorivej činnosti UKF v Nitre za príslušný rok</t>
  </si>
  <si>
    <t>https://www.ukf.sk/intranet/vyrocne-spravy</t>
  </si>
  <si>
    <t>monitorované ukazovatele:</t>
  </si>
  <si>
    <t>Prioritné oblasti výskumu</t>
  </si>
  <si>
    <t>Infraštruktúra pre výskum</t>
  </si>
  <si>
    <t>Špičkové a významné výskumné tímy</t>
  </si>
  <si>
    <t>Výskumné projekty</t>
  </si>
  <si>
    <t>Spolupráca s praxou</t>
  </si>
  <si>
    <t>Inštitucionálne projekty</t>
  </si>
  <si>
    <t>Publikačná činnosť</t>
  </si>
  <si>
    <t>Umelecká činnosť</t>
  </si>
  <si>
    <t>Výskumná, odborná a umelecká činnosť študentov</t>
  </si>
  <si>
    <t>Mechanizmy podpory výskumnej a ďalšej tvorivej činnosti</t>
  </si>
  <si>
    <t>Edičná činnosť</t>
  </si>
  <si>
    <t>Vedecké, odborné, umelecké podujatia</t>
  </si>
  <si>
    <t>Hodnotenie UKF v rámci medzinárodných rankingov</t>
  </si>
  <si>
    <t>Najvýznamnejšie ocenenia tvorivých zamestnacov a študentov</t>
  </si>
  <si>
    <t>Súčasťou monitorovacej správy je:</t>
  </si>
  <si>
    <t xml:space="preserve">Zoznam projektov riešených na UKF príslušnom roku </t>
  </si>
  <si>
    <t>Zoznam ocenených Cenou rektora za vedeckú, umeleckú činnosť a ďalšiu tvorivú činnosť</t>
  </si>
  <si>
    <t xml:space="preserve">Zoznam študijných odborov s právami konať habilitačné konanie a konanie na vymenúvanie profesorov </t>
  </si>
  <si>
    <t xml:space="preserve">Podujatia organizované, resp. spoluorganizované fakultami UKF v Nitre v príslušnom roku </t>
  </si>
  <si>
    <t xml:space="preserve">Spolupráca s vedeckými, umeleckými a inými inštitúciami v príslušnom roku </t>
  </si>
  <si>
    <t>Ukazovatele tvorivej činnosti 4.7b Hodnotenie úrovne tvorivej činnosti pracoviska UKF (mechanizmy podpory výskumnej a ďalšej tvorivej činnosti a edičná činnosť pracovísk)</t>
  </si>
  <si>
    <t>Tabuľka TC12 Mechanizmy podpory výskumnej a ďalšej tvorivej činnosti na pracoviskách UKF</t>
  </si>
  <si>
    <t xml:space="preserve">fakulta </t>
  </si>
  <si>
    <t>mechanizmy podpory</t>
  </si>
  <si>
    <t>edičná činnosť za rok 2021</t>
  </si>
  <si>
    <t>monografie</t>
  </si>
  <si>
    <t>vysokoškolské učebnice</t>
  </si>
  <si>
    <t>skriptá</t>
  </si>
  <si>
    <t>časopisy</t>
  </si>
  <si>
    <t>zborníky</t>
  </si>
  <si>
    <t>Na fakulte sa finančná stimulácia vedeckovýskumnej činnosti rieši prostredníctvom Fondu podpory výskumnej činnosti zamestnancov, v rámci ktorého sa finančne podporuje publikovanie vedeckých prác v časopisoch, zaradených do kvartilov Q1 a Q2 v databáze Web of Science (JCR). Fakulta tiež podporuje účasť na zahraničných vedeckých podujatiach, ktorých  výstupom sú databázové publikácie. Dôležitou formou stimulácie od roku 2021 je aj ocenenie pracovníkov, ktorí publikovali vedecké práce v najkvalitnejších medzinárodných vedeckých časopisoch v databáze Web of Science (JCR), zaradených do prvého decilu najlepších časopisov v danej odborovej kategórie. Rovnaký typ podpory a ocenenia je dostupný aj pre doktorandov. Okrem uvedeného sú formou odmien honorovaní zodpovední riešitelia národných a medzinárodných projektov a zamestnanci fakulty s najlepšou publikačnou činnosťou. Fakulta tiež vytvára podmienky pre zapojenie sa pracovísk FPV do programov medzinárodných grantových schém a podporuje projektovú činnosť v rámci domácich grantových agentúr (najmä APVV, ale aj VEGA a KEGA), ako aj projektov Štrukturálnych fondov EÚ predovšetkým podporou administrácie rozpočtov projektov a finančných správ, ako aj záverečných oponentúr projektov. Zvláštnu pozornosť fakulta venuje podpore medzinárodne akceptovaných výskumných tímov predovšetkým z hľadiska riešenia problémov, podpory výskumných, publikačných a projektových aktivít, personálneho zabezpečenia a propagácie. Rozvíja tiež spoluprácu s potenciálnymi odberateľmi v aplikovanom výskume a vývoji. V rámci podporných mechanizmov fakulta stimuluje vedecko-pedagogický rast zamestnancov fakulty. Podporuje tiež vedeckovýskumnú činnosť študentov organizovaním spoločných študentských vedeckých konferencií (ŠVK) s inými fakultami prírodovedného zamerania s kompatibilnými študijnými programami. Organizuje prednášky a podujatia s významnými osobnosťami vedy a vzdelávania z externých domácich i zahraničných inštitúcií. Cieľom FPV je stabilizovať najlepších absolventov doktorandského štúdia na fakulte vytváraním post-doktorandských miest na pracoviskách s medzinárodne akceptovaným výskumom.</t>
  </si>
  <si>
    <t>Geografické informácie, evidovaný v databázach: ERIH Plus, Web of Science                                                             Acta Mathematica Nitriensia  - elektronický časopis        Gemologický spravodajca – elektronický časopis             Ekologické štúdie – Katedra ekológie a environmentalistiky je spoluvydavateľom vedeckého časopisu (spolu s Ústavom krajinnej ekológie SAV a SEKOS</t>
  </si>
  <si>
    <t>Vedecko-výskumnú činnosť podporuje fakulta viacerými systémovými opatreniami. Ide predovšetkým o budovanie materiálneho a technického vybavenia pracovísk pre realizáciu výskumu, vrátane budovania knižničného fondu a špecializovaných nástrojov (napríklad psychodiagnostických). Kvalita publikovaných vedeckých výstupov je spojená priamo s finančným ohodnotením pracovníkov fakulty. Najvýznamnejšie vedecké výstupy a výskumné projekty sú oceňované cenou dekana z hľadiska kvantity a kvality. Vedecko-výskumná činnosť doktorandov je priamo naviazaná na realizáciu vedecko-výskumných a edukačných projektov pracovísk a školiteľov. Na úrovni študentov katedry vytvárajú priestor pre vedeckú konfrontáciu v podobe Študentských vedeckých a odborných konferencií (ŠVOK). FSVaZ podporuje vedecké publikovanie cez vlastnú edičnú komisiu, vedecký časopis a organizovanie vedeckých konferencií a podujatí.</t>
  </si>
  <si>
    <t xml:space="preserve">Pomáhajúce profesie </t>
  </si>
  <si>
    <t>Fakulta pri podpore výskumu a ďalšej tvorivej činnosti sa riadi motivačným systémom odmeňovania zamestnancov, ktorý prihliada na reálny prínos projektovej a publikačnej činnosti v zmysle kritérií akreditácie i metodiky rozpisu dotácií zo štátneho rozpočtu. Zároveň podporuje účasť tvorivých zamestnancov i doktorandov na svetových kongresoch i medzinárodných konferenciách krytím finančných nákladov spojených s aktívnou účasťou, podieľa sa na financovaní poplatkov spojených s uverejňovaním výstupov v časopisoch evidovaných v medzinárodných databázach, vytvára podmienky pre zvýšenie kvalifikačnej štruktúry zamestnancov fakulty, podporuje organizáciu podujatí na popularizáciu výsledkov výskumu i posilnenie spolupráce s praxou.</t>
  </si>
  <si>
    <r>
      <t>Partitúra, evidovaný</t>
    </r>
    <r>
      <rPr>
        <b/>
        <sz val="9"/>
        <color theme="1"/>
        <rFont val="Calibri"/>
      </rPr>
      <t xml:space="preserve"> </t>
    </r>
    <r>
      <rPr>
        <sz val="9"/>
        <color theme="1"/>
        <rFont val="Calibri"/>
      </rPr>
      <t>v databáze:​</t>
    </r>
    <r>
      <rPr>
        <b/>
        <sz val="9"/>
        <color theme="1"/>
        <rFont val="Calibri"/>
      </rPr>
      <t xml:space="preserve"> </t>
    </r>
    <r>
      <rPr>
        <sz val="9"/>
        <color theme="1"/>
        <rFont val="Calibri"/>
      </rPr>
      <t>ERIH Plus                      Stredoeurópske pohľady</t>
    </r>
  </si>
  <si>
    <t>Filozofická fakulta uplatňuje systém systematického motivovania a odmeňovania pracovníkov a študentov za významné výsledky dosiahnuté v publikačnej, projektovej a ďalšej tvorivej činnosti a stimuluje vedecko-pedagogický rast zamestnancov fakulty; osobitne podporuje vedeckovýskumné a publikačné aktivity doktorandov a mladých pracovníkov a systematicky kontroluje evidenciu publikačných výstupov študentov doktorandského štúdia a ich zapojenia sa do grantovej činnosti; vytvára podmienky pre zapojenie sa výskumných tímov do programov grantových schém formou medziodborovej spolupráce; podporuje projektovú činnosť už v prípravnej fáze projektovým poradenstvom a vnútrofakultnou oponentúrou; rozvíja edičnú činnosť na fakulte s dôrazom na medzinárodne akceptovanú publikačnú činnosť; podporuje účasť pracovníkov na významných zahraničných vedeckých podujatiach so širším medzinárodným impaktom; podporuje organizovanie podujatí s medzinárodným presahom, resp. propagujúcich vedeckovýskumnú činnosť na FF pre odbornú a laickú verejnosť, organizuje cyklus Interdisciplinárne dialógy vo forme zabezpečenia prednášajúcich z radov významných osobností vedy a vzdelávania z externých inštitúcií doma i v zahraničí.</t>
  </si>
  <si>
    <t>Analýza a výskum v marketingovej komunikácii  ARS Aeterna , evidovaný v databázach: WoS, Scopus, ERIH Plus BRIDGE: Trends and Traditions in Translation and Interpreting Studies, evidovaný v databáze Council of Editors of Translation &amp; Interpreting Studies for Open Science          Konštantínove listy, evidovaný v databázach: WoS, Scopus, ERIH Plus, International medieval bibliography, EBSCO,  The Central European Journal of Social Sciences and Humanities      Kontexty kultúry a turizmu                                                       Philosophica Critica, evidovaný v databázach: ERIH Plus, The Philosopher's Index Slavica Nitriensia                                                    Studia Historica Nitriensia, evidovaný v databázach: Scopus, ERIH Plus, EBSCO, The Central European Journal of Social Sciences and Humanities a i.                                                                                  Studi Italo-Slovacchi                                                                              Topics In Linguistics, evidovaný v databázach: WoS, Scopus, EBSCO, ERIH Plus a i.                                                                                Sociológia a spoločnosť/Sociology and Society                                 Culturologica Slovaca                                                                      Litikon</t>
  </si>
  <si>
    <t>Pedagogická fakulta má interné mechanizmy podpory vedeckovýskumnej činnosti, ale aj športovej a umeleckej činnosti s cieľom motivovať zamestnancov k osobnostnému vedeckému a umeleckému rastu. Účinným nástrojom je Cena dekana, ktorou sú oceňované najlepšie domáce  a zahraničné publikácie, významná projektová činnosť, kultúrna a umelecká činnosť a v neposlednom rade aj najlepšie dosiahnuté športové výsledky. Pozornosť je venovaná aj vynikajúcim výsledkom doktorandom pri dosiahnutí mimoriadnych študijných a vedeckých výstupov a  reprezentácii fakulty. PF UKF podporuje výskum a ďalšiu tvorivú činnosť finančnou motiváciou pedagógov, ktorí sa podieľajú na zvyšovaní kvality výskumnej a publikačnej činnosti osobitne uverejňovanie publikácií v časopisoch, predovšetkým v indexovaných databázach. Snaha o podporu  projektovej činnosti  v rámci domácich grantových agentúr (najmä APVV, ale aj VEGA a KEGA), ako aj projektov zo štrukturálnych fondov EÚ sa uskutočňuje predovšetkým podporou administrácie rozpočtov projektov a finančných správ. Rovnako zo snahy katedier je rastúca záujem, okrem riešenia univerzitných projektov UGA, zapájať doktorandov do umeleckých a umelecko-výchovných projektov a iniciovanie podávania samostatných umeleckých a umelecko-výchovných projektov prostredníctvom nezávislých občianskych združení v rámci vypisovaných výziev MK SR, FPU, Mesta Nitra a NSK Nitra. Tvoriví zamestnanci dostávajú časový priestor na štúdium, projektovú a publikačnú činnosť v tvorivejších podmienkach. Spolupráca  s praxou prináša spoločné riešenie reálnych projektov praxe, prospešných obom zainteresovaným stranám, s aplikačnými výstupmi do vzdelávania a skvalitnenia prípravy pre budúce povolanie.</t>
  </si>
  <si>
    <t xml:space="preserve"> Športový edukátor - www.ktvs.pf.ukf.sk/sportovy_edukator.html                    ENJOY (English Journal for You) - http://www.klis.pf.ukf.sk/sk/asopis-enjoy</t>
  </si>
  <si>
    <t>Univerita</t>
  </si>
  <si>
    <t xml:space="preserve">Z úrovne UKF sa podpora výskumnej a ďalšej tvorivej činnosti realizuje formou každoročného oceňovania zamestnancov a doktorandov v dennej forme štúdia, ktorí dosiahli mimoriadne výsledky za daný rok prostredníctvom „Ceny rektora za vedeckú, umeleckú činnosť a ďalšiu tvorivú činnosť UKF“ vo viacerých kategóriách: za monografické dielo, za pedagogický výstup, za umelecký výstup, za projektovú činnosť. Zoznam ocenených zamestnancov v roku 2021 uvádzame v prílohe č. 3 správy. Okrem toho sú  každoročne oceňovaní zamestnanci a doktorandi v dennej forme štúdia za publikácie zverejnené v indexovaných databázach WOS a Scopus. Za vykazovacie obdobie október 2020 – september 2021 bolo doposiaľ ocenených najviac (410) vedeckých prác v časopisoch vrátane (4) vedeckých monografií vydaných v zahraničných vydavateľstvách a 85 prác v zborníkoch. Autorom publikácií – 284 zamestnancom bola udelená cena formou priznania mimoriadnych odmien a 31 doktorandom formou priznania motivačných štipendií. V porovnaní s predchádzajúcim obdobím október 2019 – september 2020 sme zaznamenali nárast v počte ocenených publikačných výstupov (259 vedeckých prác v časopisoch a 143 prác v zborníkoch) a zároveň aj v počte ocenených autorov (254 zamestnancov a 33 doktorandov). Zoznam ocenených autorov a publikácií je zverejnený na stránke:https://www.ukf.sk/verejnost/aktuality/udalosti/5116-cena-rektora-za-vedecku-umelecku-a-dalsiu-cinnost UKF každoročne podporuje ďalšiu tvorivú činnosť študentov (kultúrne a športové aktivity) pomocou účelovo určených finančných prostriedkov, o ktoré sa uchádzajú žiadatelia  prostredníctvom vypracovaných projektov. Oprávnenými žiadateľmi podpory sú: a) katedry a ústavy UKF, akademické súbory UKF, športové kluby UKF, občianske združenia a spolky pôsobiace v oblasti športu a kultúry a vyvíjajúce činnosť na pôde UKF, b) neformálne skupiny študentov UKF (minimálne 3 študenti UKF). V roku 2021 bolo podporených 20 kultúrnych aktivít  sumou 17 000 EUR  a 3 športové aktivity sumou 3 000 EUR. </t>
  </si>
  <si>
    <t xml:space="preserve">Ukazovatele tvorivej činnosti 4.8a Výška získanej finančnej podpory z domácich a medzinárodných grantových schém a iných zdrojov </t>
  </si>
  <si>
    <t>Tabuľka TC13 Počet výskumných projektov  a ich finančné zabezpečenie (v EUR) riešených fakultami UKF za  rok 2021</t>
  </si>
  <si>
    <t>Počet  a finančné zabezpečenie výskumných projektov za rok 2021</t>
  </si>
  <si>
    <t>Ďalšia tvorivá činnosť za rok 2021</t>
  </si>
  <si>
    <t>Univerzitná grantová agentúra za rok 2021</t>
  </si>
  <si>
    <t>Typ projektu</t>
  </si>
  <si>
    <t>MVP</t>
  </si>
  <si>
    <t>APVV*</t>
  </si>
  <si>
    <t>ostatné výskum.</t>
  </si>
  <si>
    <t>prepočet na 1 tvor. prac.</t>
  </si>
  <si>
    <t>medzinárodné kultúrno-edukačné p.</t>
  </si>
  <si>
    <t>štrukturálne fondy</t>
  </si>
  <si>
    <t xml:space="preserve">APVV bilat. </t>
  </si>
  <si>
    <t>rozvojový projekt MŠVVaŠ SR</t>
  </si>
  <si>
    <t>ostatné*</t>
  </si>
  <si>
    <t xml:space="preserve">univerzitné </t>
  </si>
  <si>
    <t>1 914 683</t>
  </si>
  <si>
    <t>2 821 954</t>
  </si>
  <si>
    <t>1 131 480</t>
  </si>
  <si>
    <t>3 732 272</t>
  </si>
  <si>
    <t xml:space="preserve">Vysvetlivky: </t>
  </si>
  <si>
    <t>MVP – medzinárodný vedecký projekt, APVV – Agentúra na podporu výskumu a vývoja, VEGA – Vedecká grantová agentúra MŠVVaŠ SR, ostatné výskumné z iných rezortov</t>
  </si>
  <si>
    <t>APVV* - celkový počet projektov za UKF je znížený o 1 (projekt APVV-20-0179 si uvádzajú 2 fakulty FSŠ a FF)</t>
  </si>
  <si>
    <t>ostatné* - PČ – projekty v rámci podnikateľskej činnosti, ostatné – projekty Ministerstva kultúry SR, Fondu na podporu umenia, Úradu vlády SR, Ministerstva zahraničných vecí SR, Nitrianskeho regiónu, Nadácie Tatra banky</t>
  </si>
  <si>
    <t>Tabuľka TC14 Počet výskumných projektov a ich finančné zabezpečenie (v EUR) riešených fakultami UKF za  v rokoch 2012 -2021</t>
  </si>
  <si>
    <t xml:space="preserve">Rok </t>
  </si>
  <si>
    <t>Počet  a finančné zabezpečenie výskumných projektov v rokoch 2012 -2021</t>
  </si>
  <si>
    <t>Ďalšia tvorivá činnosť v rokoch 2012 -2021</t>
  </si>
  <si>
    <t>rozvojový projekt MŠVVaŠ SR,</t>
  </si>
  <si>
    <t>1 535 433</t>
  </si>
  <si>
    <t>2 325 839</t>
  </si>
  <si>
    <t>3 351 324</t>
  </si>
  <si>
    <t>4 080 518</t>
  </si>
  <si>
    <t>2 983 492</t>
  </si>
  <si>
    <t>3 641 553</t>
  </si>
  <si>
    <t>5 089 352</t>
  </si>
  <si>
    <t>5 905 587</t>
  </si>
  <si>
    <t>1 485 105</t>
  </si>
  <si>
    <t>1 370 469</t>
  </si>
  <si>
    <t>1 141 580</t>
  </si>
  <si>
    <t>1 952 728</t>
  </si>
  <si>
    <t>1 151 254</t>
  </si>
  <si>
    <t>1 044 535</t>
  </si>
  <si>
    <t>1 519 345</t>
  </si>
  <si>
    <t>1 816 498</t>
  </si>
  <si>
    <t>1 330 008</t>
  </si>
  <si>
    <t>2 495 237</t>
  </si>
  <si>
    <t>Ukazovatele tvorivej činnosti 4.7c Hodnotenie úrovne tvorivej činnosti pracoviska UKF (mechanizmy podpory výskumnej a ďalšej tvorivej činnosti) - Knižničný fond UK UKF</t>
  </si>
  <si>
    <t>Tabuľka TC15 Knižničný fond UK UKF</t>
  </si>
  <si>
    <t>Tabuľka TC16 Zabezpečovaný prístup do databáz</t>
  </si>
  <si>
    <t>Knihy a viazané periodiká</t>
  </si>
  <si>
    <t>Audiovizuálne a elektronické dokumenty</t>
  </si>
  <si>
    <t>Záverečné a kvalif. práce</t>
  </si>
  <si>
    <t>Špeciálne dokumenty</t>
  </si>
  <si>
    <t>Databázy</t>
  </si>
  <si>
    <t>ProQuest Central</t>
  </si>
  <si>
    <t>ScienceDirect</t>
  </si>
  <si>
    <t>Scopus</t>
  </si>
  <si>
    <r>
      <t xml:space="preserve">SpringerLink </t>
    </r>
    <r>
      <rPr>
        <sz val="12"/>
        <color theme="1"/>
        <rFont val="Calibri"/>
        <scheme val="minor"/>
      </rPr>
      <t>- Springer eBooks</t>
    </r>
  </si>
  <si>
    <r>
      <t xml:space="preserve">SpringerLink - </t>
    </r>
    <r>
      <rPr>
        <sz val="12"/>
        <color theme="1"/>
        <rFont val="Calibri"/>
        <scheme val="minor"/>
      </rPr>
      <t>Springer Nature</t>
    </r>
  </si>
  <si>
    <r>
      <t xml:space="preserve">Gale - </t>
    </r>
    <r>
      <rPr>
        <sz val="12"/>
        <color theme="1"/>
        <rFont val="Calibri"/>
        <scheme val="minor"/>
      </rPr>
      <t>Custom Journals</t>
    </r>
  </si>
  <si>
    <r>
      <t xml:space="preserve">Gale - </t>
    </r>
    <r>
      <rPr>
        <sz val="12"/>
        <color theme="1"/>
        <rFont val="Calibri"/>
        <scheme val="minor"/>
      </rPr>
      <t>Gale Academic OneFile</t>
    </r>
  </si>
  <si>
    <r>
      <t xml:space="preserve">Gale  - </t>
    </r>
    <r>
      <rPr>
        <sz val="12"/>
        <color theme="1"/>
        <rFont val="Calibri"/>
        <scheme val="minor"/>
      </rPr>
      <t>Gale General OneFile</t>
    </r>
  </si>
  <si>
    <t>WoS – Journal and Highly Cited Data</t>
  </si>
  <si>
    <t>Essential Science Indicators (ESI)</t>
  </si>
  <si>
    <t>Journal Citation Reports</t>
  </si>
  <si>
    <t>Web of Science Core Collection</t>
  </si>
  <si>
    <t>Current Contents Connect</t>
  </si>
  <si>
    <t>Web of Science Citation Connection</t>
  </si>
  <si>
    <t>BIOSIS Citation Index</t>
  </si>
  <si>
    <t>Data Citation Index</t>
  </si>
  <si>
    <t>Derwent Inovations Index</t>
  </si>
  <si>
    <t>KCI-Korean Journal Database</t>
  </si>
  <si>
    <t>MEDLINE</t>
  </si>
  <si>
    <t>Russian Science Citation Index</t>
  </si>
  <si>
    <t>SciELO Citation Index</t>
  </si>
  <si>
    <t>Zoological Record</t>
  </si>
  <si>
    <t>Ukazovatele tvorivej činnosti 4.7d Hodnotenie úrovne tvorivej činnosti pracoviska UKF - realizované podujatia</t>
  </si>
  <si>
    <t>Tabuľka TC17 Prehľad o počte realizovaných podujatí fakultami UKF v roku 2021</t>
  </si>
  <si>
    <t>Podujatie</t>
  </si>
  <si>
    <t>Podujatie pre študentov</t>
  </si>
  <si>
    <t>Druh podujatia </t>
  </si>
  <si>
    <t>medzinárodné</t>
  </si>
  <si>
    <t>domáce</t>
  </si>
  <si>
    <t>svetový kongres</t>
  </si>
  <si>
    <t>konferencia</t>
  </si>
  <si>
    <t>semináre, prednášky, letné školy a iné....</t>
  </si>
  <si>
    <t xml:space="preserve">umelecké poduj. </t>
  </si>
  <si>
    <t>semináre, prednášky, letné školy a iné</t>
  </si>
  <si>
    <t>súťaže študentskej vedeckej, odbornej a umeleckej činnosti (ŠVOUČ), výstavy výtvarných prác a hudobných podujatí (sólové, komorné a zborové vystúpenia)</t>
  </si>
  <si>
    <t>Fakulta prírodných vied</t>
  </si>
  <si>
    <t xml:space="preserve">Ukazovatele tvorivej činnosti 4.9 Počet študentov 3. stupňa štúdia na školiteľa (priemerný maximálny počet) </t>
  </si>
  <si>
    <t xml:space="preserve">Ukazovatele tvorivej činnosti 4.10 Počet študentov 3. stupňa štúdia v príslušnom odbore habilitácií a inaugurácií </t>
  </si>
  <si>
    <t xml:space="preserve">Ukazovatele tvorivej činnosti 4.11 Počet školiteľov v odbore habilitácií a inaugurácií (fyzické osoby aj FTE - prepočítaný  na ekvivalent plného úväzku) </t>
  </si>
  <si>
    <t xml:space="preserve">Ukazovatele tvorivej činnosti 4.12 Počet schválených návrhov na udelenie titulu profesor vo Vedeckej rade UKF v bežnom roku  </t>
  </si>
  <si>
    <t xml:space="preserve">Ukazovatele tvorivej činnosti 4.13 Počet schválených návrhov na udelenie titulu docent  vo vedeckej rade v bežnom roku  </t>
  </si>
  <si>
    <t xml:space="preserve">Ukazovatele tvorivej činnosti 4.14 Počet zastavených habilitačných konaní a inauguračných konaní (začaté konania, ktoré bolo vo VR neschválené, stiahnuté uchádzačom, ináč zastavené) v bežnom roku  </t>
  </si>
  <si>
    <t>Tabuľka TC18 Ukazovatele habiltačného konania a inauguračného konania na Fakulte prírodných vied a informatiky</t>
  </si>
  <si>
    <t>HkaIK</t>
  </si>
  <si>
    <t>Študijný program 3. stupňa priradený k odboru HKaIK</t>
  </si>
  <si>
    <t>molekulárna biológia, denné /externé</t>
  </si>
  <si>
    <t>environmentalistika,  denné /externé</t>
  </si>
  <si>
    <r>
      <rPr>
        <b/>
        <sz val="10"/>
        <color theme="1"/>
        <rFont val="Calibri"/>
      </rPr>
      <t>teória vyučovania matematiky,</t>
    </r>
    <r>
      <rPr>
        <sz val="10"/>
        <color theme="1"/>
        <rFont val="Calibri"/>
      </rPr>
      <t xml:space="preserve"> denné/ externé</t>
    </r>
  </si>
  <si>
    <t>bežný rok</t>
  </si>
  <si>
    <t>počet študentov 3. stupňa</t>
  </si>
  <si>
    <t>spolu počet školiteľov v odbore HKaIK</t>
  </si>
  <si>
    <t>počet študentov na školiteľa priemerný/maximálny</t>
  </si>
  <si>
    <t>počet schválených návrhov na udelenie prof.</t>
  </si>
  <si>
    <t>počet schválených návrhov na udelenie doc.</t>
  </si>
  <si>
    <t>počet zastavených konaní</t>
  </si>
  <si>
    <t>spolu počet študentov 3. stupňa</t>
  </si>
  <si>
    <t>fyzické osoby</t>
  </si>
  <si>
    <t>FTE</t>
  </si>
  <si>
    <t>1,31/3</t>
  </si>
  <si>
    <t>2,35/6</t>
  </si>
  <si>
    <t>1,5/3</t>
  </si>
  <si>
    <t>1,36/2</t>
  </si>
  <si>
    <t>2,13/7</t>
  </si>
  <si>
    <t>1,8/3</t>
  </si>
  <si>
    <t>1,36/3</t>
  </si>
  <si>
    <t>2,85/7</t>
  </si>
  <si>
    <t>1,13/2</t>
  </si>
  <si>
    <t>2,18/7</t>
  </si>
  <si>
    <t>1,38/3</t>
  </si>
  <si>
    <t>2,2/6</t>
  </si>
  <si>
    <t>1,33/2</t>
  </si>
  <si>
    <t>1,6/3</t>
  </si>
  <si>
    <t>1,85/5</t>
  </si>
  <si>
    <t>Tabuľka TC19 Ukazovatele habiltačného konania a inauguračného konania na Fakulte sociálnych vied a zdravotníctva</t>
  </si>
  <si>
    <t>psychológia, denná/externá</t>
  </si>
  <si>
    <t>2,5/4</t>
  </si>
  <si>
    <t>2,5/3</t>
  </si>
  <si>
    <t>2/3</t>
  </si>
  <si>
    <t>2/2</t>
  </si>
  <si>
    <t>1,5/2</t>
  </si>
  <si>
    <t>Filozofická fakulta</t>
  </si>
  <si>
    <t>Tabuľka TC20 Ukazovatele habiltačného konania a inauguračného konania na Filozofickej fakulte</t>
  </si>
  <si>
    <t>prekladateľstvo a tlmočníctvo</t>
  </si>
  <si>
    <t>slovanské jazyky a kultúry</t>
  </si>
  <si>
    <t>cudzie jazyky a kultúry</t>
  </si>
  <si>
    <t>translatológia,  denná/externá</t>
  </si>
  <si>
    <t>slavistika - slovanské jazyky  denné/externé</t>
  </si>
  <si>
    <t>anglistika, denná/externá</t>
  </si>
  <si>
    <t>P1</t>
  </si>
  <si>
    <t xml:space="preserve">teória literatúry a dejiny konkrétnych národných literatúr, denné/externé </t>
  </si>
  <si>
    <t>P2</t>
  </si>
  <si>
    <t xml:space="preserve"> počet študentov 3. stupňa</t>
  </si>
  <si>
    <t>počet školiteľov  P1</t>
  </si>
  <si>
    <t>počet študentov na školiteľa priemerný/ maximálny</t>
  </si>
  <si>
    <t>počet školiteľov P2</t>
  </si>
  <si>
    <t>počet študentov na školiteľa priemerný maximálny</t>
  </si>
  <si>
    <t xml:space="preserve"> spolu počet študentov 3. stupňa</t>
  </si>
  <si>
    <t>1,2/2</t>
  </si>
  <si>
    <t>1,3/2</t>
  </si>
  <si>
    <t>3/3</t>
  </si>
  <si>
    <t>1,0/1</t>
  </si>
  <si>
    <t>3/4</t>
  </si>
  <si>
    <t>1,1/2</t>
  </si>
  <si>
    <t>1,7/2</t>
  </si>
  <si>
    <t>1,7/3</t>
  </si>
  <si>
    <t>marketingová komunikácia a reklama, denná/externá</t>
  </si>
  <si>
    <t>kulturológia, denné/externé</t>
  </si>
  <si>
    <t>etika, denné/externé</t>
  </si>
  <si>
    <t>3,7/5</t>
  </si>
  <si>
    <t>2,6/5</t>
  </si>
  <si>
    <t>1,7/4</t>
  </si>
  <si>
    <t>1,9/4</t>
  </si>
  <si>
    <t>2,8/4</t>
  </si>
  <si>
    <t>2,3/3</t>
  </si>
  <si>
    <t>2,4/3</t>
  </si>
  <si>
    <t>2,0/3</t>
  </si>
  <si>
    <t>archeológia, denné/eterné</t>
  </si>
  <si>
    <t>slovenské dejiny, denné/externé</t>
  </si>
  <si>
    <t>1,8/4</t>
  </si>
  <si>
    <r>
      <rPr>
        <b/>
        <sz val="14"/>
        <color rgb="FF0070C0"/>
        <rFont val="Times New Roman"/>
        <family val="1"/>
        <charset val="238"/>
      </rPr>
      <t>Pedagogická</t>
    </r>
    <r>
      <rPr>
        <b/>
        <sz val="14"/>
        <color rgb="FFFF3399"/>
        <rFont val="Times New Roman"/>
        <family val="1"/>
        <charset val="238"/>
      </rPr>
      <t xml:space="preserve"> </t>
    </r>
    <r>
      <rPr>
        <b/>
        <sz val="14"/>
        <color rgb="FF0070C0"/>
        <rFont val="Times New Roman"/>
        <family val="1"/>
        <charset val="238"/>
      </rPr>
      <t>fakulta</t>
    </r>
  </si>
  <si>
    <t>Tabuľka TC21 Ukazovatele habiltačného konania a inauguračného konania na Pedagogickej fakulte</t>
  </si>
  <si>
    <t>pedagogika, denná/externá</t>
  </si>
  <si>
    <t>2,00/3</t>
  </si>
  <si>
    <t>2,00/4</t>
  </si>
  <si>
    <t>1,55/3</t>
  </si>
  <si>
    <t>1,45/3</t>
  </si>
  <si>
    <t>odborová didaktika</t>
  </si>
  <si>
    <t xml:space="preserve">didaktika anglického jazyka a literatúry, denné/externé </t>
  </si>
  <si>
    <t xml:space="preserve">didaktika hudobného a hudobno-dramatického umenia, denné/externé </t>
  </si>
  <si>
    <t xml:space="preserve">didaktika technických predmetov, denné/externé </t>
  </si>
  <si>
    <t>P3</t>
  </si>
  <si>
    <t>lingvodidaktika, denné/externé</t>
  </si>
  <si>
    <t>P4</t>
  </si>
  <si>
    <t xml:space="preserve">teória vyučovania maďarského jazyka a literatúry, denné/externé </t>
  </si>
  <si>
    <t>P5</t>
  </si>
  <si>
    <t>teória vyučovania chémie, denné/eterné</t>
  </si>
  <si>
    <t>P6</t>
  </si>
  <si>
    <t>počet školiteľov  P3</t>
  </si>
  <si>
    <t>počet školiteľov  P4</t>
  </si>
  <si>
    <t>počet školiteľov P5</t>
  </si>
  <si>
    <t>počet školiteľov P6</t>
  </si>
  <si>
    <t xml:space="preserve">2,0/3 </t>
  </si>
  <si>
    <t>2,3/5</t>
  </si>
  <si>
    <t>1,8/5</t>
  </si>
  <si>
    <t>1,6/2</t>
  </si>
  <si>
    <t>2,1/4</t>
  </si>
  <si>
    <t>1,75/3</t>
  </si>
  <si>
    <t>2,0/2</t>
  </si>
  <si>
    <t>2,0/5</t>
  </si>
  <si>
    <t>2,0/4</t>
  </si>
  <si>
    <t>1,25/2</t>
  </si>
  <si>
    <t>2,25/4</t>
  </si>
  <si>
    <t>2,4/5</t>
  </si>
  <si>
    <t>1,7/5</t>
  </si>
  <si>
    <t>1,6/4</t>
  </si>
  <si>
    <t>1,4/4</t>
  </si>
  <si>
    <t>1,4/3</t>
  </si>
  <si>
    <t>2,4/4</t>
  </si>
  <si>
    <t>1,3/3</t>
  </si>
  <si>
    <t>1,5/4</t>
  </si>
  <si>
    <t>Ukazovatele výstupu zo vzdelávania 5.1 Miera uplatniteľnosti absolventov vyskej školy/ študijného programu (doteraz nesledovaný ukazovateľ, uvádza sa odhad v %)</t>
  </si>
  <si>
    <t>Ukazovatele výstupu zo vzdelávania 5.2 Miera spokojnosti zamestnávateľov s dosahovanými výstupmi vzdelávania študijného programu (doteraz nesledovaný ukazovateľ, uvádza sa informácia zo stanovísk zainteresovaných strán vyjadrená na škále od 1-5, kde 1 je najvyššia miera spokojnosti a  5 je vyjadrená nespokojnosť)</t>
  </si>
  <si>
    <t>Tabuľka Výstup1 Miera ulatniteľnosti absolventov a spokojnosti zamestnávateľov</t>
  </si>
  <si>
    <t>Názov programu</t>
  </si>
  <si>
    <t>Miera uplatniteľnosti absolventov</t>
  </si>
  <si>
    <t>Miera spokojnosti zamestnávateľov</t>
  </si>
  <si>
    <t>teória vyučovania chémie</t>
  </si>
  <si>
    <t>učiteľstvo biológie (v kombinácii)</t>
  </si>
  <si>
    <t>učiteľstvo ekológie (v kombinácii)</t>
  </si>
  <si>
    <t>učiteľstvo fyziky (v kombinácii)</t>
  </si>
  <si>
    <t>učiteľstvo geografie (v kombinácii)</t>
  </si>
  <si>
    <t>učiteľstvo chémie (v kombinácii)</t>
  </si>
  <si>
    <t>učiteľstvo informatiky (v kombinácii)</t>
  </si>
  <si>
    <t>učiteľstvo matematiky (v kombinácii)</t>
  </si>
  <si>
    <t>učiteľstvo odborných ekonomických predmetov (v kombinácii)</t>
  </si>
  <si>
    <t>I. stupeň (profes. orientovane)</t>
  </si>
  <si>
    <t>aplikovaná sociálna práca</t>
  </si>
  <si>
    <t>urgentná zdravotná starostlivosť</t>
  </si>
  <si>
    <t>manažment regionálneho cestovného ruchu</t>
  </si>
  <si>
    <t>regionálny cestovný ruch</t>
  </si>
  <si>
    <t>maďarsko-slovenský bilingválny mediátor</t>
  </si>
  <si>
    <t>prekladateľstvo a tlmočníctvo
maďarský jazyk a kultúra (v kombinácii)</t>
  </si>
  <si>
    <t>maďarský jazyk v bilingválnej administratívnej komunikácii</t>
  </si>
  <si>
    <t>stredoeurópske areálové štúdiá</t>
  </si>
  <si>
    <t>predškolská a elementárna pedagogika s vyučovacím jazykom maďarským</t>
  </si>
  <si>
    <t>teória vyučovania maďarského jazyka a literatúry</t>
  </si>
  <si>
    <t>učiteľstvo maďarského jazyka a literatúry (v kombinácii)</t>
  </si>
  <si>
    <t>učiteľstvo pre primárne vzdelávanie s vyučovacím jazykom maďarským</t>
  </si>
  <si>
    <t>prekladateľstvo a tlmočníctvo
anglický jazyk a kultúra (v kombinácii)</t>
  </si>
  <si>
    <t>prekladateľstvo a tlmočníctvo nemecký jazyk a kultúra (v kombinácii)</t>
  </si>
  <si>
    <t>prekladateľstvo a tlmočníctvo ruský jazyk a kultúra (v kombinácii)</t>
  </si>
  <si>
    <t>prekladateľstvo a tlmočníctvo slovenský jazyk a kultúra (v kombinácii)</t>
  </si>
  <si>
    <t>prekladateľstvo a tlmočníctvo španielsky jazyk a kultúra (v kombinácii)</t>
  </si>
  <si>
    <t>žurnalistika - história</t>
  </si>
  <si>
    <t>učiteľstvo anglického jazyka a literatúry (v kombinácii)</t>
  </si>
  <si>
    <t>učiteľstvo estetickej výchovy (v kombinácii)</t>
  </si>
  <si>
    <t>učiteľstvo etickej výchovy (v kombinácii)</t>
  </si>
  <si>
    <t>učiteľstvo histórie (v kombinácii)</t>
  </si>
  <si>
    <t>učiteľstvo náboženskej výchovy (v kombinácii)</t>
  </si>
  <si>
    <t>učiteľstvo nemeckého jazyka a literatúry (v kombinácii)</t>
  </si>
  <si>
    <t>učiteľstvo ruského jazyka a literatúry (v kombinácii)</t>
  </si>
  <si>
    <t>učiteľstvo slovenského jazyka a literatúry (v kombinácii)</t>
  </si>
  <si>
    <t>učiteľstvo románskych jazykov a literatúr (v kombinácii)</t>
  </si>
  <si>
    <t>učiteľstvo výchovy k občianstvu (v kombinácii)</t>
  </si>
  <si>
    <t>učiteľstvo hudobného umenia (v kombinácii)</t>
  </si>
  <si>
    <t>učiteľstvo pedagogiky (v kombinácii)</t>
  </si>
  <si>
    <t>učiteľstvo psychológie (v kombinácii)</t>
  </si>
  <si>
    <t>učiteľstvo techniky (v kombinácii)</t>
  </si>
  <si>
    <t>učiteľstvo telesnej výchovy (v kombinácii)</t>
  </si>
  <si>
    <t>učiteľstvo výtvarného umenia (v kombinácii)</t>
  </si>
  <si>
    <t>špeciálna pedagogika, sociálna pedagogika a manažment vzdelávania</t>
  </si>
  <si>
    <t>špeciálna pedagogika, vychovávateľstvo a manažment vzdelávania</t>
  </si>
  <si>
    <t>vzdelávanie dospelých a bezpečnosť práce</t>
  </si>
  <si>
    <t>vzdelávanie dospelých a poradenstvo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</si>
</sst>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Times New Roman"/>
      <family val="1"/>
    </font>
    <font>
      <sz val="10"/>
      <color theme="1"/>
      <name val="Calibri"/>
      <family val="2"/>
      <scheme val="minor"/>
    </font>
    <font>
      <sz val="9"/>
      <name val="Times New Roman"/>
      <family val="1"/>
      <charset val="238"/>
    </font>
    <font>
      <sz val="10"/>
      <color theme="1"/>
      <name val="Times New Roman"/>
      <family val="1"/>
    </font>
    <font>
      <sz val="9"/>
      <color rgb="FFFF0000"/>
      <name val="Times New Roman"/>
      <family val="1"/>
      <charset val="238"/>
    </font>
    <font>
      <sz val="10"/>
      <name val="Times New Roman"/>
      <family val="1"/>
    </font>
    <font>
      <sz val="9"/>
      <color theme="1"/>
      <name val="Calibri"/>
      <family val="2"/>
      <scheme val="minor"/>
    </font>
    <font>
      <b/>
      <sz val="10"/>
      <name val="Times New Roman"/>
      <family val="1"/>
    </font>
    <font>
      <sz val="10"/>
      <name val="Arial"/>
      <family val="2"/>
      <charset val="238"/>
    </font>
    <font>
      <sz val="10"/>
      <name val="Arial CE"/>
      <charset val="238"/>
    </font>
    <font>
      <u/>
      <sz val="11"/>
      <color theme="10"/>
      <name val="Calibri"/>
      <family val="2"/>
      <scheme val="minor"/>
    </font>
    <font>
      <b/>
      <sz val="12"/>
      <color theme="1"/>
      <name val="Times New Roman"/>
      <family val="1"/>
      <charset val="238"/>
    </font>
    <font>
      <sz val="12"/>
      <color theme="1"/>
      <name val="Times New Roman"/>
      <family val="1"/>
      <charset val="238"/>
    </font>
    <font>
      <b/>
      <sz val="11"/>
      <color theme="1"/>
      <name val="Calibri"/>
      <family val="2"/>
      <charset val="238"/>
      <scheme val="minor"/>
    </font>
    <font>
      <b/>
      <sz val="10"/>
      <color theme="1"/>
      <name val="Times New Roman"/>
      <family val="1"/>
      <charset val="238"/>
    </font>
    <font>
      <sz val="10"/>
      <color theme="1"/>
      <name val="Times New Roman"/>
      <family val="1"/>
      <charset val="238"/>
    </font>
    <font>
      <b/>
      <sz val="12"/>
      <color theme="4" tint="-0.249977111117893"/>
      <name val="Times New Roman"/>
      <family val="1"/>
    </font>
    <font>
      <sz val="11"/>
      <color theme="1"/>
      <name val="Calibri"/>
      <family val="2"/>
      <scheme val="minor"/>
    </font>
    <font>
      <b/>
      <sz val="12"/>
      <color rgb="FF0070C0"/>
      <name val="Times New Roman"/>
      <family val="1"/>
      <charset val="238"/>
    </font>
    <font>
      <sz val="11"/>
      <color theme="1"/>
      <name val="Times New Roman"/>
      <family val="1"/>
      <charset val="238"/>
    </font>
    <font>
      <u/>
      <sz val="11"/>
      <color theme="10"/>
      <name val="Times New Roman"/>
      <family val="1"/>
      <charset val="238"/>
    </font>
    <font>
      <b/>
      <sz val="9"/>
      <color theme="1"/>
      <name val="Times New Roman"/>
      <family val="1"/>
      <charset val="238"/>
    </font>
    <font>
      <b/>
      <sz val="14"/>
      <color rgb="FF00B050"/>
      <name val="Calibri"/>
      <family val="2"/>
      <charset val="238"/>
      <scheme val="minor"/>
    </font>
    <font>
      <b/>
      <sz val="14"/>
      <color rgb="FFFF3399"/>
      <name val="Times New Roman"/>
      <family val="1"/>
      <charset val="238"/>
    </font>
    <font>
      <b/>
      <sz val="14"/>
      <color rgb="FF0070C0"/>
      <name val="Times New Roman"/>
      <family val="1"/>
      <charset val="238"/>
    </font>
    <font>
      <sz val="11"/>
      <color rgb="FF000000"/>
      <name val="Calibri"/>
      <family val="2"/>
      <charset val="238"/>
    </font>
    <font>
      <sz val="11"/>
      <color rgb="FF000000"/>
      <name val="Calibri"/>
      <family val="2"/>
    </font>
    <font>
      <sz val="10"/>
      <color rgb="FFFF0000"/>
      <name val="Times New Roman"/>
      <family val="1"/>
    </font>
    <font>
      <b/>
      <sz val="10"/>
      <color rgb="FFFF0000"/>
      <name val="Times New Roman"/>
      <family val="1"/>
    </font>
    <font>
      <sz val="11"/>
      <color rgb="FF000000"/>
      <name val="Calibri"/>
      <family val="2"/>
      <scheme val="minor"/>
    </font>
    <font>
      <b/>
      <sz val="12"/>
      <name val="Times New Roman"/>
    </font>
    <font>
      <b/>
      <sz val="11"/>
      <color theme="1"/>
      <name val="Times New Roman"/>
    </font>
    <font>
      <b/>
      <sz val="11"/>
      <color theme="1"/>
      <name val="Calibri"/>
    </font>
    <font>
      <sz val="11"/>
      <color theme="1"/>
      <name val="Calibri"/>
    </font>
    <font>
      <sz val="9"/>
      <name val="Calibri"/>
    </font>
    <font>
      <i/>
      <sz val="11"/>
      <color theme="1"/>
      <name val="Calibri"/>
    </font>
    <font>
      <b/>
      <sz val="12"/>
      <color theme="4" tint="-0.249977111117893"/>
      <name val="Calibri"/>
    </font>
    <font>
      <b/>
      <sz val="12"/>
      <name val="Calibri"/>
    </font>
    <font>
      <sz val="10"/>
      <color theme="1"/>
      <name val="Calibri"/>
    </font>
    <font>
      <sz val="9"/>
      <color rgb="FFFF0000"/>
      <name val="Calibri"/>
    </font>
    <font>
      <sz val="11"/>
      <color rgb="FFFF0000"/>
      <name val="Calibri"/>
    </font>
    <font>
      <sz val="11"/>
      <color theme="1"/>
      <name val="Times New Roman"/>
    </font>
    <font>
      <sz val="10"/>
      <color theme="1"/>
      <name val="Times New Roman"/>
    </font>
    <font>
      <sz val="10"/>
      <name val="Times New Roman"/>
    </font>
    <font>
      <b/>
      <sz val="10"/>
      <name val="Times New Roman"/>
    </font>
    <font>
      <sz val="9"/>
      <name val="Times New Roman"/>
    </font>
    <font>
      <sz val="12"/>
      <color theme="1"/>
      <name val="Times New Roman"/>
    </font>
    <font>
      <b/>
      <sz val="12"/>
      <color theme="4" tint="-0.249977111117893"/>
      <name val="Times New Roman"/>
    </font>
    <font>
      <sz val="12"/>
      <name val="Times New Roman"/>
    </font>
    <font>
      <b/>
      <sz val="12"/>
      <color rgb="FF0070C0"/>
      <name val="Calibri"/>
    </font>
    <font>
      <b/>
      <sz val="12"/>
      <color rgb="FF595959"/>
      <name val="Calibri"/>
    </font>
    <font>
      <b/>
      <sz val="10"/>
      <name val="Calibri"/>
    </font>
    <font>
      <b/>
      <sz val="10"/>
      <color theme="1"/>
      <name val="Calibri"/>
    </font>
    <font>
      <sz val="10"/>
      <color rgb="FF000000"/>
      <name val="Calibri"/>
    </font>
    <font>
      <sz val="10"/>
      <name val="Calibri"/>
    </font>
    <font>
      <b/>
      <sz val="9"/>
      <name val="Calibri"/>
    </font>
    <font>
      <b/>
      <sz val="12"/>
      <color rgb="FFFFC000"/>
      <name val="Calibri"/>
    </font>
    <font>
      <b/>
      <sz val="8"/>
      <name val="Calibri"/>
    </font>
    <font>
      <b/>
      <sz val="12"/>
      <color rgb="FFFF3399"/>
      <name val="Calibri"/>
    </font>
    <font>
      <sz val="8"/>
      <color theme="1"/>
      <name val="Calibri"/>
    </font>
    <font>
      <b/>
      <sz val="12"/>
      <color rgb="FF000000"/>
      <name val="Calibri"/>
    </font>
    <font>
      <sz val="10"/>
      <color rgb="FFFF3399"/>
      <name val="Calibri"/>
    </font>
    <font>
      <sz val="10"/>
      <color rgb="FFFF0000"/>
      <name val="Calibri"/>
    </font>
    <font>
      <b/>
      <sz val="10"/>
      <color rgb="FFFF0000"/>
      <name val="Calibri"/>
    </font>
    <font>
      <b/>
      <sz val="11"/>
      <name val="Calibri"/>
    </font>
    <font>
      <sz val="11"/>
      <name val="Calibri"/>
    </font>
    <font>
      <sz val="11"/>
      <color rgb="FF000000"/>
      <name val="Calibri"/>
    </font>
    <font>
      <sz val="9"/>
      <color theme="1"/>
      <name val="Calibri"/>
    </font>
    <font>
      <b/>
      <sz val="10"/>
      <color rgb="FF000000"/>
      <name val="Calibri"/>
    </font>
    <font>
      <b/>
      <sz val="12"/>
      <color rgb="FF2F75B5"/>
      <name val="Calibri"/>
    </font>
    <font>
      <sz val="12"/>
      <color theme="1"/>
      <name val="Calibri"/>
    </font>
    <font>
      <b/>
      <sz val="12"/>
      <color theme="1"/>
      <name val="Calibri"/>
    </font>
    <font>
      <sz val="12"/>
      <name val="Calibri"/>
    </font>
    <font>
      <b/>
      <i/>
      <sz val="12"/>
      <color theme="1"/>
      <name val="Calibri"/>
    </font>
    <font>
      <b/>
      <sz val="11"/>
      <color theme="1"/>
      <name val="Calibri"/>
      <family val="2"/>
      <scheme val="minor"/>
    </font>
    <font>
      <b/>
      <sz val="10"/>
      <name val="Arial"/>
      <charset val="238"/>
    </font>
    <font>
      <sz val="10"/>
      <name val="Arial"/>
      <charset val="238"/>
    </font>
    <font>
      <b/>
      <i/>
      <sz val="10"/>
      <color theme="1"/>
      <name val="Calibri"/>
    </font>
    <font>
      <b/>
      <sz val="8"/>
      <color theme="1"/>
      <name val="Calibri"/>
    </font>
    <font>
      <b/>
      <vertAlign val="superscript"/>
      <sz val="10"/>
      <name val="Calibri"/>
    </font>
    <font>
      <i/>
      <sz val="10"/>
      <name val="Calibri"/>
    </font>
    <font>
      <sz val="12"/>
      <color rgb="FF0070C0"/>
      <name val="Calibri"/>
    </font>
    <font>
      <sz val="11"/>
      <color rgb="FF0070C0"/>
      <name val="Calibri"/>
    </font>
    <font>
      <i/>
      <sz val="10"/>
      <color theme="1"/>
      <name val="Calibri"/>
    </font>
    <font>
      <i/>
      <sz val="12"/>
      <color theme="1"/>
      <name val="Calibri"/>
    </font>
    <font>
      <b/>
      <sz val="9"/>
      <color theme="1"/>
      <name val="Calibri"/>
    </font>
    <font>
      <u/>
      <sz val="11"/>
      <color theme="10"/>
      <name val="Calibri"/>
    </font>
    <font>
      <sz val="12"/>
      <color rgb="FF000000"/>
      <name val="Calibri"/>
    </font>
    <font>
      <b/>
      <sz val="11"/>
      <color rgb="FF000000"/>
      <name val="Calibri"/>
    </font>
    <font>
      <sz val="9"/>
      <color theme="4" tint="-0.249977111117893"/>
      <name val="Calibri"/>
    </font>
    <font>
      <sz val="11"/>
      <color theme="4" tint="-0.249977111117893"/>
      <name val="Calibri"/>
    </font>
    <font>
      <sz val="14"/>
      <name val="Calibri"/>
    </font>
    <font>
      <b/>
      <sz val="16"/>
      <name val="Calibri"/>
    </font>
    <font>
      <b/>
      <sz val="12"/>
      <color rgb="FF00B050"/>
      <name val="Calibri"/>
    </font>
    <font>
      <b/>
      <sz val="8"/>
      <color rgb="FF00B050"/>
      <name val="Calibri"/>
    </font>
    <font>
      <b/>
      <sz val="8"/>
      <color rgb="FFFFC000"/>
      <name val="Calibri"/>
    </font>
    <font>
      <sz val="8"/>
      <color rgb="FF000000"/>
      <name val="Calibri"/>
    </font>
    <font>
      <b/>
      <sz val="8"/>
      <color rgb="FFFF3399"/>
      <name val="Calibri"/>
    </font>
    <font>
      <b/>
      <sz val="8"/>
      <color rgb="FF0070C0"/>
      <name val="Calibri"/>
    </font>
    <font>
      <b/>
      <sz val="8"/>
      <color rgb="FFFF0000"/>
      <name val="Calibri"/>
    </font>
    <font>
      <b/>
      <i/>
      <sz val="8"/>
      <color rgb="FF000000"/>
      <name val="Calibri"/>
    </font>
    <font>
      <b/>
      <sz val="8"/>
      <color rgb="FF000000"/>
      <name val="Calibri"/>
    </font>
    <font>
      <b/>
      <i/>
      <sz val="8"/>
      <color rgb="FF2F75B5"/>
      <name val="Calibri"/>
    </font>
    <font>
      <i/>
      <sz val="8"/>
      <color rgb="FF000000"/>
      <name val="Calibri"/>
    </font>
    <font>
      <b/>
      <sz val="9"/>
      <color rgb="FF000000"/>
      <name val="Calibri"/>
    </font>
    <font>
      <sz val="9"/>
      <color rgb="FF000000"/>
      <name val="Calibri"/>
    </font>
    <font>
      <b/>
      <i/>
      <sz val="8"/>
      <color theme="1"/>
      <name val="Calibri"/>
    </font>
    <font>
      <b/>
      <i/>
      <sz val="8"/>
      <color rgb="FF00B050"/>
      <name val="Calibri"/>
    </font>
    <font>
      <i/>
      <sz val="8"/>
      <color theme="1"/>
      <name val="Calibri"/>
    </font>
    <font>
      <sz val="8"/>
      <color rgb="FFFF3399"/>
      <name val="Calibri"/>
    </font>
    <font>
      <sz val="8"/>
      <color rgb="FFFF0000"/>
      <name val="Calibri"/>
    </font>
    <font>
      <sz val="11"/>
      <color rgb="FF00B050"/>
      <name val="Calibri"/>
    </font>
    <font>
      <sz val="8"/>
      <color rgb="FFFFC000"/>
      <name val="Calibri"/>
    </font>
    <font>
      <vertAlign val="superscript"/>
      <sz val="10"/>
      <name val="Calibri"/>
    </font>
    <font>
      <sz val="12"/>
      <color rgb="FF00B050"/>
      <name val="Calibri"/>
    </font>
    <font>
      <sz val="12"/>
      <color theme="1"/>
      <name val="Calibri"/>
      <scheme val="minor"/>
    </font>
    <font>
      <b/>
      <sz val="14"/>
      <color rgb="FFFF0000"/>
      <name val="Calibri"/>
    </font>
    <font>
      <b/>
      <sz val="14"/>
      <color rgb="FFFF3399"/>
      <name val="Calibri"/>
    </font>
    <font>
      <sz val="8"/>
      <name val="Calibri"/>
    </font>
    <font>
      <b/>
      <sz val="14"/>
      <color rgb="FF0070C0"/>
      <name val="Calibri"/>
      <family val="2"/>
      <charset val="238"/>
    </font>
    <font>
      <sz val="10"/>
      <color rgb="FF000000"/>
      <name val="Calibri"/>
      <family val="2"/>
      <charset val="238"/>
    </font>
    <font>
      <b/>
      <sz val="14"/>
      <color rgb="FF548235"/>
      <name val="Calibri"/>
      <family val="2"/>
      <charset val="238"/>
    </font>
    <font>
      <sz val="10"/>
      <color rgb="FF375623"/>
      <name val="Calibri"/>
      <family val="2"/>
      <charset val="238"/>
    </font>
    <font>
      <sz val="10"/>
      <color rgb="FF0070C0"/>
      <name val="Calibri"/>
      <family val="2"/>
      <charset val="238"/>
    </font>
    <font>
      <b/>
      <sz val="10"/>
      <color rgb="FF0070C0"/>
      <name val="Calibri"/>
      <family val="2"/>
      <charset val="238"/>
    </font>
    <font>
      <sz val="10"/>
      <color rgb="FF2F75B5"/>
      <name val="Calibri"/>
      <family val="2"/>
      <charset val="238"/>
    </font>
    <font>
      <b/>
      <sz val="14"/>
      <color rgb="FF7030A0"/>
      <name val="Calibri"/>
      <family val="2"/>
      <charset val="238"/>
    </font>
    <font>
      <sz val="10"/>
      <color rgb="FF7030A0"/>
      <name val="Calibri"/>
      <family val="2"/>
      <charset val="238"/>
    </font>
    <font>
      <b/>
      <sz val="14"/>
      <color rgb="FF375623"/>
      <name val="Calibri"/>
      <family val="2"/>
      <charset val="238"/>
    </font>
    <font>
      <b/>
      <sz val="14"/>
      <color rgb="FF833C0C"/>
      <name val="Calibri"/>
      <family val="2"/>
      <charset val="238"/>
    </font>
    <font>
      <sz val="10"/>
      <color rgb="FF833C0C"/>
      <name val="Calibri"/>
      <family val="2"/>
      <charset val="238"/>
    </font>
    <font>
      <b/>
      <sz val="10"/>
      <color rgb="FF833C0C"/>
      <name val="Calibri"/>
      <family val="2"/>
      <charset val="238"/>
    </font>
    <font>
      <b/>
      <sz val="14"/>
      <color rgb="FF000000"/>
      <name val="Calibri"/>
      <family val="2"/>
      <charset val="238"/>
    </font>
    <font>
      <sz val="10"/>
      <name val="Calibri"/>
      <family val="2"/>
      <charset val="238"/>
    </font>
    <font>
      <b/>
      <sz val="12"/>
      <color rgb="FF000000"/>
      <name val="Calibri"/>
      <family val="2"/>
      <charset val="238"/>
    </font>
  </fonts>
  <fills count="63">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9"/>
      </patternFill>
    </fill>
    <fill>
      <patternFill patternType="solid">
        <fgColor theme="8"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patternFill>
    </fill>
    <fill>
      <patternFill patternType="solid">
        <fgColor rgb="FFEB7B90"/>
        <bgColor indexed="64"/>
      </patternFill>
    </fill>
    <fill>
      <patternFill patternType="solid">
        <fgColor rgb="FF8EEAF4"/>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8EAADB"/>
        <bgColor indexed="64"/>
      </patternFill>
    </fill>
    <fill>
      <patternFill patternType="solid">
        <fgColor rgb="FFD9E2F3"/>
        <bgColor indexed="64"/>
      </patternFill>
    </fill>
    <fill>
      <patternFill patternType="solid">
        <fgColor theme="9"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4" tint="0.79998168889431442"/>
        <bgColor rgb="FF000000"/>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59999389629810485"/>
        <bgColor theme="4" tint="0.59999389629810485"/>
      </patternFill>
    </fill>
    <fill>
      <patternFill patternType="solid">
        <fgColor theme="9" tint="0.59999389629810485"/>
        <bgColor theme="4" tint="0.79998168889431442"/>
      </patternFill>
    </fill>
    <fill>
      <patternFill patternType="solid">
        <fgColor rgb="FFCCFFFF"/>
        <bgColor theme="4"/>
      </patternFill>
    </fill>
    <fill>
      <patternFill patternType="solid">
        <fgColor theme="8" tint="0.59999389629810485"/>
        <bgColor theme="4" tint="0.59999389629810485"/>
      </patternFill>
    </fill>
    <fill>
      <patternFill patternType="solid">
        <fgColor theme="8" tint="0.59999389629810485"/>
        <bgColor theme="4" tint="0.79998168889431442"/>
      </patternFill>
    </fill>
    <fill>
      <patternFill patternType="solid">
        <fgColor theme="7" tint="0.59999389629810485"/>
        <bgColor theme="4" tint="0.59999389629810485"/>
      </patternFill>
    </fill>
    <fill>
      <patternFill patternType="solid">
        <fgColor theme="7" tint="0.59999389629810485"/>
        <bgColor theme="4" tint="0.79998168889431442"/>
      </patternFill>
    </fill>
    <fill>
      <patternFill patternType="solid">
        <fgColor theme="3" tint="0.79998168889431442"/>
        <bgColor theme="4" tint="0.59999389629810485"/>
      </patternFill>
    </fill>
    <fill>
      <patternFill patternType="solid">
        <fgColor theme="3" tint="0.79998168889431442"/>
        <bgColor theme="4" tint="0.79998168889431442"/>
      </patternFill>
    </fill>
    <fill>
      <patternFill patternType="solid">
        <fgColor theme="0"/>
        <bgColor theme="4" tint="0.59999389629810485"/>
      </patternFill>
    </fill>
    <fill>
      <patternFill patternType="solid">
        <fgColor theme="0"/>
        <bgColor theme="4" tint="0.79998168889431442"/>
      </patternFill>
    </fill>
    <fill>
      <patternFill patternType="solid">
        <fgColor rgb="FFCCFFFF"/>
        <bgColor rgb="FF000000"/>
      </patternFill>
    </fill>
    <fill>
      <patternFill patternType="solid">
        <fgColor rgb="FFFFFFFF"/>
        <bgColor rgb="FF000000"/>
      </patternFill>
    </fill>
    <fill>
      <patternFill patternType="solid">
        <fgColor rgb="FFFFFFFF"/>
        <bgColor indexed="64"/>
      </patternFill>
    </fill>
    <fill>
      <patternFill patternType="solid">
        <fgColor rgb="FFE2EFDA"/>
        <bgColor indexed="64"/>
      </patternFill>
    </fill>
    <fill>
      <patternFill patternType="solid">
        <fgColor rgb="FFFCE4D6"/>
        <bgColor indexed="64"/>
      </patternFill>
    </fill>
    <fill>
      <patternFill patternType="solid">
        <fgColor rgb="FF8EA9DB"/>
        <bgColor indexed="64"/>
      </patternFill>
    </fill>
    <fill>
      <patternFill patternType="solid">
        <fgColor rgb="FFD9E1F2"/>
        <bgColor indexed="64"/>
      </patternFill>
    </fill>
    <fill>
      <patternFill patternType="solid">
        <fgColor rgb="FFA9D08E"/>
        <bgColor indexed="64"/>
      </patternFill>
    </fill>
    <fill>
      <patternFill patternType="solid">
        <fgColor rgb="FFC6E0B4"/>
        <bgColor indexed="64"/>
      </patternFill>
    </fill>
    <fill>
      <patternFill patternType="solid">
        <fgColor rgb="FF70AD47"/>
        <bgColor indexed="64"/>
      </patternFill>
    </fill>
    <fill>
      <patternFill patternType="solid">
        <fgColor rgb="FFAEAAAA"/>
        <bgColor indexed="64"/>
      </patternFill>
    </fill>
    <fill>
      <patternFill patternType="solid">
        <fgColor rgb="FFD0CECE"/>
        <bgColor indexed="64"/>
      </patternFill>
    </fill>
    <fill>
      <patternFill patternType="solid">
        <fgColor rgb="FFE7E6E6"/>
        <bgColor indexed="64"/>
      </patternFill>
    </fill>
    <fill>
      <patternFill patternType="solid">
        <fgColor rgb="FFFFE699"/>
        <bgColor indexed="64"/>
      </patternFill>
    </fill>
    <fill>
      <patternFill patternType="solid">
        <fgColor rgb="FFFFD966"/>
        <bgColor indexed="64"/>
      </patternFill>
    </fill>
    <fill>
      <patternFill patternType="solid">
        <fgColor rgb="FFEDB9BC"/>
        <bgColor indexed="64"/>
      </patternFill>
    </fill>
    <fill>
      <patternFill patternType="solid">
        <fgColor rgb="FF5B9BD5"/>
        <bgColor indexed="64"/>
      </patternFill>
    </fill>
    <fill>
      <patternFill patternType="solid">
        <fgColor rgb="FF9BC2E6"/>
        <bgColor indexed="64"/>
      </patternFill>
    </fill>
    <fill>
      <patternFill patternType="solid">
        <fgColor rgb="FFDDEBF7"/>
        <bgColor indexed="64"/>
      </patternFill>
    </fill>
    <fill>
      <patternFill patternType="solid">
        <fgColor rgb="FFBDD7EE"/>
        <bgColor indexed="64"/>
      </patternFill>
    </fill>
    <fill>
      <patternFill patternType="solid">
        <fgColor rgb="FFB4C6E7"/>
        <bgColor indexed="64"/>
      </patternFill>
    </fill>
    <fill>
      <patternFill patternType="solid">
        <fgColor rgb="FFBFBFBF"/>
        <bgColor indexed="64"/>
      </patternFill>
    </fill>
    <fill>
      <patternFill patternType="solid">
        <fgColor rgb="FFE2EFDA"/>
        <bgColor rgb="FF000000"/>
      </patternFill>
    </fill>
    <fill>
      <patternFill patternType="solid">
        <fgColor rgb="FFEDEDED"/>
        <bgColor rgb="FF000000"/>
      </patternFill>
    </fill>
    <fill>
      <patternFill patternType="solid">
        <fgColor rgb="FFCCECFF"/>
        <bgColor rgb="FF000000"/>
      </patternFill>
    </fill>
    <fill>
      <patternFill patternType="solid">
        <fgColor rgb="FFC6E0B4"/>
        <bgColor rgb="FF000000"/>
      </patternFill>
    </fill>
    <fill>
      <patternFill patternType="solid">
        <fgColor rgb="FFFCE4D6"/>
        <bgColor rgb="FF000000"/>
      </patternFill>
    </fill>
    <fill>
      <patternFill patternType="solid">
        <fgColor rgb="FFD9D9D9"/>
        <bgColor rgb="FF000000"/>
      </patternFill>
    </fill>
    <fill>
      <patternFill patternType="solid">
        <fgColor rgb="FFD6DCE4"/>
        <bgColor indexed="64"/>
      </patternFill>
    </fill>
  </fills>
  <borders count="88">
    <border>
      <left/>
      <right/>
      <top/>
      <bottom/>
      <diagonal/>
    </border>
    <border>
      <left style="thin">
        <color indexed="64"/>
      </left>
      <right style="thin">
        <color indexed="64"/>
      </right>
      <top style="medium">
        <color indexed="64"/>
      </top>
      <bottom style="medium">
        <color indexed="64"/>
      </bottom>
      <diagonal/>
    </border>
    <border>
      <left/>
      <right/>
      <top style="thin">
        <color auto="1"/>
      </top>
      <bottom/>
      <diagonal/>
    </border>
    <border>
      <left/>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style="medium">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auto="1"/>
      </left>
      <right/>
      <top style="thin">
        <color rgb="FF000000"/>
      </top>
      <bottom style="thin">
        <color auto="1"/>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style="medium">
        <color auto="1"/>
      </left>
      <right style="medium">
        <color auto="1"/>
      </right>
      <top/>
      <bottom style="thin">
        <color auto="1"/>
      </bottom>
      <diagonal/>
    </border>
    <border>
      <left style="thin">
        <color indexed="8"/>
      </left>
      <right style="thin">
        <color indexed="8"/>
      </right>
      <top/>
      <bottom style="thin">
        <color indexed="8"/>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indexed="64"/>
      </top>
      <bottom/>
      <diagonal/>
    </border>
  </borders>
  <cellStyleXfs count="13">
    <xf numFmtId="0" fontId="0" fillId="0" borderId="0"/>
    <xf numFmtId="0" fontId="11" fillId="0" borderId="0"/>
    <xf numFmtId="0" fontId="11" fillId="0" borderId="0"/>
    <xf numFmtId="0" fontId="12" fillId="0" borderId="0"/>
    <xf numFmtId="0" fontId="11" fillId="0" borderId="0"/>
    <xf numFmtId="0" fontId="13" fillId="0" borderId="0" applyNumberFormat="0" applyFill="0" applyBorder="0" applyAlignment="0" applyProtection="0"/>
    <xf numFmtId="0" fontId="2" fillId="0" borderId="0"/>
    <xf numFmtId="0" fontId="2" fillId="0" borderId="0"/>
    <xf numFmtId="9" fontId="20" fillId="0" borderId="0" applyFont="0" applyFill="0" applyBorder="0" applyAlignment="0" applyProtection="0"/>
    <xf numFmtId="0" fontId="11" fillId="0" borderId="0"/>
    <xf numFmtId="0" fontId="1" fillId="0" borderId="0"/>
    <xf numFmtId="0" fontId="1" fillId="0" borderId="0"/>
    <xf numFmtId="0" fontId="13" fillId="0" borderId="0" applyNumberFormat="0" applyFill="0" applyBorder="0" applyAlignment="0" applyProtection="0"/>
  </cellStyleXfs>
  <cellXfs count="1976">
    <xf numFmtId="0" fontId="0" fillId="0" borderId="0" xfId="0"/>
    <xf numFmtId="0" fontId="0" fillId="0" borderId="0" xfId="0" applyAlignment="1">
      <alignment horizontal="center" textRotation="90" wrapText="1"/>
    </xf>
    <xf numFmtId="0" fontId="5" fillId="0" borderId="0" xfId="0" applyFont="1"/>
    <xf numFmtId="0" fontId="7" fillId="0" borderId="0" xfId="0" applyFont="1"/>
    <xf numFmtId="0" fontId="5" fillId="0" borderId="0" xfId="0" applyFont="1" applyAlignment="1">
      <alignment horizontal="center"/>
    </xf>
    <xf numFmtId="0" fontId="5" fillId="4" borderId="0" xfId="0" applyFont="1" applyFill="1"/>
    <xf numFmtId="0" fontId="9"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5" fillId="0" borderId="0" xfId="0" applyFont="1" applyAlignment="1">
      <alignment wrapText="1"/>
    </xf>
    <xf numFmtId="0" fontId="3" fillId="0" borderId="0" xfId="0" applyFont="1"/>
    <xf numFmtId="0" fontId="0" fillId="0" borderId="0" xfId="0" applyAlignment="1">
      <alignment horizontal="center"/>
    </xf>
    <xf numFmtId="0" fontId="4" fillId="0" borderId="0" xfId="0" applyFont="1" applyAlignment="1">
      <alignment horizontal="left" vertical="top"/>
    </xf>
    <xf numFmtId="0" fontId="4" fillId="0" borderId="0" xfId="0" applyFont="1" applyAlignment="1">
      <alignment horizontal="left"/>
    </xf>
    <xf numFmtId="0" fontId="6" fillId="0" borderId="0" xfId="0" applyFont="1" applyAlignment="1">
      <alignment horizontal="left" vertical="top"/>
    </xf>
    <xf numFmtId="0" fontId="15" fillId="0" borderId="0" xfId="0" applyFont="1"/>
    <xf numFmtId="0" fontId="16" fillId="0" borderId="0" xfId="0" applyFont="1"/>
    <xf numFmtId="0" fontId="16" fillId="0" borderId="0" xfId="0" applyFont="1" applyAlignment="1">
      <alignment horizontal="center"/>
    </xf>
    <xf numFmtId="0" fontId="18" fillId="0" borderId="0" xfId="0" applyFont="1" applyAlignment="1">
      <alignment horizontal="center"/>
    </xf>
    <xf numFmtId="0" fontId="18" fillId="0" borderId="0" xfId="0" applyFont="1"/>
    <xf numFmtId="0" fontId="4" fillId="8" borderId="0" xfId="0" applyFont="1" applyFill="1" applyAlignment="1">
      <alignment horizontal="left" vertical="top"/>
    </xf>
    <xf numFmtId="49" fontId="8" fillId="8" borderId="0" xfId="0" applyNumberFormat="1" applyFont="1" applyFill="1" applyAlignment="1">
      <alignment horizontal="left"/>
    </xf>
    <xf numFmtId="49" fontId="8" fillId="8" borderId="0" xfId="0" applyNumberFormat="1" applyFont="1" applyFill="1" applyAlignment="1">
      <alignment horizontal="left" wrapText="1"/>
    </xf>
    <xf numFmtId="0" fontId="8" fillId="8" borderId="0" xfId="0" applyFont="1" applyFill="1" applyAlignment="1">
      <alignment horizontal="center"/>
    </xf>
    <xf numFmtId="0" fontId="10" fillId="8" borderId="0" xfId="0" applyFont="1" applyFill="1" applyAlignment="1">
      <alignment horizontal="center"/>
    </xf>
    <xf numFmtId="1" fontId="8" fillId="8" borderId="0" xfId="0" applyNumberFormat="1" applyFont="1" applyFill="1" applyAlignment="1">
      <alignment horizontal="center"/>
    </xf>
    <xf numFmtId="2" fontId="8" fillId="8" borderId="0" xfId="0" applyNumberFormat="1" applyFont="1" applyFill="1" applyAlignment="1">
      <alignment horizontal="center"/>
    </xf>
    <xf numFmtId="2" fontId="10" fillId="8" borderId="0" xfId="0" applyNumberFormat="1" applyFont="1" applyFill="1" applyAlignment="1">
      <alignment horizontal="center"/>
    </xf>
    <xf numFmtId="0" fontId="8" fillId="8" borderId="0" xfId="0" applyFont="1" applyFill="1" applyAlignment="1">
      <alignment horizontal="left" vertical="top"/>
    </xf>
    <xf numFmtId="0" fontId="8" fillId="8" borderId="0" xfId="0" applyFont="1" applyFill="1" applyAlignment="1">
      <alignment horizontal="center" vertical="top"/>
    </xf>
    <xf numFmtId="2" fontId="8" fillId="8" borderId="0" xfId="0" applyNumberFormat="1" applyFont="1" applyFill="1" applyAlignment="1">
      <alignment horizontal="center" vertical="top"/>
    </xf>
    <xf numFmtId="2" fontId="10" fillId="8" borderId="0" xfId="0" applyNumberFormat="1" applyFont="1" applyFill="1" applyAlignment="1">
      <alignment horizontal="center" vertical="top"/>
    </xf>
    <xf numFmtId="49" fontId="6" fillId="8" borderId="0" xfId="0" applyNumberFormat="1" applyFont="1" applyFill="1" applyAlignment="1">
      <alignment horizontal="left"/>
    </xf>
    <xf numFmtId="0" fontId="6" fillId="8" borderId="0" xfId="0" applyFont="1" applyFill="1" applyAlignment="1">
      <alignment horizontal="left" vertical="top"/>
    </xf>
    <xf numFmtId="0" fontId="22" fillId="0" borderId="0" xfId="0" applyFont="1"/>
    <xf numFmtId="0" fontId="14" fillId="0" borderId="0" xfId="0" applyFont="1"/>
    <xf numFmtId="0" fontId="21" fillId="0" borderId="0" xfId="0" applyFont="1" applyAlignment="1">
      <alignment horizontal="left" vertical="center" wrapText="1"/>
    </xf>
    <xf numFmtId="0" fontId="15" fillId="0" borderId="0" xfId="0" applyFont="1" applyAlignment="1">
      <alignment vertical="center"/>
    </xf>
    <xf numFmtId="0" fontId="25" fillId="0" borderId="0" xfId="0" applyFont="1"/>
    <xf numFmtId="0" fontId="26" fillId="0" borderId="0" xfId="0" applyFont="1"/>
    <xf numFmtId="0" fontId="23" fillId="0" borderId="0" xfId="5" applyFont="1"/>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vertical="top"/>
    </xf>
    <xf numFmtId="0" fontId="9" fillId="0" borderId="0" xfId="0" applyFont="1"/>
    <xf numFmtId="0" fontId="9" fillId="0" borderId="0" xfId="0" applyFont="1" applyAlignment="1">
      <alignment horizontal="left" vertical="center"/>
    </xf>
    <xf numFmtId="0" fontId="9" fillId="0" borderId="0" xfId="0" applyFont="1" applyAlignment="1">
      <alignment vertical="center"/>
    </xf>
    <xf numFmtId="0" fontId="0" fillId="0" borderId="17" xfId="0" applyBorder="1"/>
    <xf numFmtId="0" fontId="32" fillId="0" borderId="17" xfId="0" applyFont="1" applyBorder="1"/>
    <xf numFmtId="0" fontId="28" fillId="0" borderId="17" xfId="0" applyFont="1" applyBorder="1"/>
    <xf numFmtId="0" fontId="0" fillId="8" borderId="17" xfId="0" applyFill="1" applyBorder="1"/>
    <xf numFmtId="0" fontId="17" fillId="3" borderId="17" xfId="0" applyFont="1" applyFill="1" applyBorder="1" applyAlignment="1">
      <alignment horizontal="right" vertical="center"/>
    </xf>
    <xf numFmtId="0" fontId="0" fillId="0" borderId="17" xfId="0" applyBorder="1" applyAlignment="1">
      <alignment horizontal="right"/>
    </xf>
    <xf numFmtId="0" fontId="17" fillId="9" borderId="17" xfId="0" applyFont="1" applyFill="1" applyBorder="1" applyAlignment="1">
      <alignment horizontal="center" vertical="center" wrapText="1"/>
    </xf>
    <xf numFmtId="0" fontId="32" fillId="8" borderId="17" xfId="0" applyFont="1" applyFill="1" applyBorder="1"/>
    <xf numFmtId="0" fontId="17" fillId="9" borderId="17" xfId="0" applyFont="1" applyFill="1" applyBorder="1" applyAlignment="1">
      <alignment horizontal="left" vertical="center"/>
    </xf>
    <xf numFmtId="0" fontId="29" fillId="0" borderId="17" xfId="0" applyFont="1" applyBorder="1"/>
    <xf numFmtId="16" fontId="0" fillId="0" borderId="17" xfId="0" applyNumberFormat="1" applyBorder="1"/>
    <xf numFmtId="0" fontId="35" fillId="0" borderId="0" xfId="0" applyFont="1"/>
    <xf numFmtId="0" fontId="36" fillId="0" borderId="0" xfId="0" applyFont="1"/>
    <xf numFmtId="0" fontId="38" fillId="0" borderId="0" xfId="0" applyFont="1"/>
    <xf numFmtId="0" fontId="37" fillId="0" borderId="0" xfId="0" applyFont="1"/>
    <xf numFmtId="0" fontId="37" fillId="0" borderId="0" xfId="0" applyFont="1" applyAlignment="1">
      <alignment horizontal="center"/>
    </xf>
    <xf numFmtId="0" fontId="37" fillId="4" borderId="0" xfId="0" applyFont="1" applyFill="1"/>
    <xf numFmtId="0" fontId="42" fillId="0" borderId="0" xfId="0" applyFont="1"/>
    <xf numFmtId="0" fontId="43" fillId="0" borderId="0" xfId="0" applyFont="1"/>
    <xf numFmtId="0" fontId="37" fillId="0" borderId="0" xfId="0" applyFont="1" applyAlignment="1">
      <alignment horizontal="center" wrapText="1"/>
    </xf>
    <xf numFmtId="0" fontId="36" fillId="0" borderId="0" xfId="6" applyFont="1"/>
    <xf numFmtId="0" fontId="35" fillId="0" borderId="0" xfId="6" applyFont="1"/>
    <xf numFmtId="0" fontId="41" fillId="0" borderId="0" xfId="0" applyFont="1" applyAlignment="1">
      <alignment horizontal="left" vertical="top"/>
    </xf>
    <xf numFmtId="0" fontId="34" fillId="3" borderId="17" xfId="0" applyFont="1" applyFill="1" applyBorder="1" applyAlignment="1">
      <alignment horizontal="center"/>
    </xf>
    <xf numFmtId="0" fontId="44" fillId="0" borderId="17" xfId="0" applyFont="1" applyBorder="1" applyAlignment="1">
      <alignment horizontal="center"/>
    </xf>
    <xf numFmtId="0" fontId="45" fillId="0" borderId="17" xfId="0" applyFont="1" applyBorder="1" applyAlignment="1">
      <alignment horizontal="center"/>
    </xf>
    <xf numFmtId="0" fontId="46" fillId="0" borderId="17" xfId="0" applyFont="1" applyBorder="1" applyAlignment="1">
      <alignment horizontal="center" vertical="center"/>
    </xf>
    <xf numFmtId="0" fontId="49" fillId="0" borderId="0" xfId="0" applyFont="1"/>
    <xf numFmtId="0" fontId="44" fillId="0" borderId="0" xfId="0" applyFont="1"/>
    <xf numFmtId="0" fontId="33" fillId="0" borderId="0" xfId="0" applyFont="1"/>
    <xf numFmtId="0" fontId="48" fillId="0" borderId="0" xfId="0" applyFont="1"/>
    <xf numFmtId="0" fontId="34" fillId="0" borderId="0" xfId="0" applyFont="1"/>
    <xf numFmtId="0" fontId="48" fillId="0" borderId="0" xfId="0" applyFont="1" applyAlignment="1">
      <alignment horizontal="left"/>
    </xf>
    <xf numFmtId="0" fontId="51" fillId="0" borderId="0" xfId="0" applyFont="1"/>
    <xf numFmtId="0" fontId="44" fillId="8" borderId="17" xfId="0" applyFont="1" applyFill="1" applyBorder="1" applyAlignment="1">
      <alignment horizontal="center"/>
    </xf>
    <xf numFmtId="0" fontId="45" fillId="8" borderId="17" xfId="0" applyFont="1" applyFill="1" applyBorder="1" applyAlignment="1">
      <alignment horizontal="center"/>
    </xf>
    <xf numFmtId="0" fontId="34" fillId="40" borderId="17" xfId="0" applyFont="1" applyFill="1" applyBorder="1" applyAlignment="1">
      <alignment horizontal="center"/>
    </xf>
    <xf numFmtId="0" fontId="45" fillId="0" borderId="0" xfId="0" applyFont="1" applyAlignment="1">
      <alignment horizontal="left" vertical="top"/>
    </xf>
    <xf numFmtId="0" fontId="17" fillId="9" borderId="37" xfId="0" applyFont="1" applyFill="1" applyBorder="1" applyAlignment="1">
      <alignment horizontal="left" vertical="center"/>
    </xf>
    <xf numFmtId="0" fontId="18" fillId="9" borderId="37" xfId="0" applyFont="1" applyFill="1" applyBorder="1" applyAlignment="1">
      <alignment vertical="center"/>
    </xf>
    <xf numFmtId="0" fontId="17" fillId="9" borderId="37" xfId="0" applyFont="1" applyFill="1" applyBorder="1" applyAlignment="1">
      <alignment vertical="center"/>
    </xf>
    <xf numFmtId="0" fontId="17" fillId="9" borderId="37" xfId="0" applyFont="1" applyFill="1" applyBorder="1" applyAlignment="1">
      <alignment vertical="top"/>
    </xf>
    <xf numFmtId="0" fontId="52" fillId="0" borderId="0" xfId="0" applyFont="1" applyAlignment="1">
      <alignment horizontal="left" vertical="center" wrapText="1"/>
    </xf>
    <xf numFmtId="0" fontId="54" fillId="44" borderId="17" xfId="0" applyFont="1" applyFill="1" applyBorder="1" applyAlignment="1">
      <alignment horizontal="center"/>
    </xf>
    <xf numFmtId="0" fontId="41" fillId="44" borderId="17" xfId="0" applyFont="1" applyFill="1" applyBorder="1" applyAlignment="1">
      <alignment horizontal="left" vertical="top"/>
    </xf>
    <xf numFmtId="0" fontId="55" fillId="44" borderId="17" xfId="0" applyFont="1" applyFill="1" applyBorder="1" applyAlignment="1">
      <alignment horizontal="left" vertical="center"/>
    </xf>
    <xf numFmtId="0" fontId="54" fillId="44" borderId="17" xfId="0" applyFont="1" applyFill="1" applyBorder="1" applyAlignment="1">
      <alignment horizontal="center" wrapText="1"/>
    </xf>
    <xf numFmtId="0" fontId="41" fillId="0" borderId="17" xfId="0" applyFont="1" applyBorder="1" applyAlignment="1">
      <alignment horizontal="left"/>
    </xf>
    <xf numFmtId="0" fontId="56" fillId="0" borderId="17" xfId="0" applyFont="1" applyBorder="1"/>
    <xf numFmtId="0" fontId="57" fillId="0" borderId="17" xfId="0" applyFont="1" applyBorder="1"/>
    <xf numFmtId="0" fontId="41" fillId="0" borderId="17" xfId="0" applyFont="1" applyBorder="1" applyAlignment="1">
      <alignment horizontal="left" vertical="top"/>
    </xf>
    <xf numFmtId="0" fontId="56" fillId="0" borderId="9" xfId="0" applyFont="1" applyBorder="1"/>
    <xf numFmtId="0" fontId="56" fillId="0" borderId="11" xfId="0" applyFont="1" applyBorder="1"/>
    <xf numFmtId="0" fontId="41" fillId="45" borderId="12" xfId="0" applyFont="1" applyFill="1" applyBorder="1" applyAlignment="1">
      <alignment horizontal="left" vertical="top"/>
    </xf>
    <xf numFmtId="0" fontId="41" fillId="45" borderId="12" xfId="0" applyFont="1" applyFill="1" applyBorder="1" applyAlignment="1">
      <alignment horizontal="right" vertical="top"/>
    </xf>
    <xf numFmtId="0" fontId="54" fillId="47" borderId="17" xfId="0" applyFont="1" applyFill="1" applyBorder="1" applyAlignment="1">
      <alignment horizontal="center"/>
    </xf>
    <xf numFmtId="0" fontId="41" fillId="47" borderId="17" xfId="0" applyFont="1" applyFill="1" applyBorder="1" applyAlignment="1">
      <alignment horizontal="left" vertical="top"/>
    </xf>
    <xf numFmtId="0" fontId="55" fillId="47" borderId="17" xfId="0" applyFont="1" applyFill="1" applyBorder="1" applyAlignment="1">
      <alignment horizontal="center" vertical="center"/>
    </xf>
    <xf numFmtId="0" fontId="54" fillId="47" borderId="17" xfId="0" applyFont="1" applyFill="1" applyBorder="1" applyAlignment="1">
      <alignment horizontal="center" wrapText="1"/>
    </xf>
    <xf numFmtId="0" fontId="41" fillId="0" borderId="17" xfId="0" applyFont="1" applyBorder="1" applyAlignment="1">
      <alignment horizontal="right" vertical="top"/>
    </xf>
    <xf numFmtId="49" fontId="57" fillId="0" borderId="17" xfId="0" applyNumberFormat="1" applyFont="1" applyBorder="1" applyAlignment="1">
      <alignment horizontal="left"/>
    </xf>
    <xf numFmtId="49" fontId="57" fillId="0" borderId="17" xfId="0" applyNumberFormat="1" applyFont="1" applyBorder="1" applyAlignment="1">
      <alignment horizontal="left" wrapText="1"/>
    </xf>
    <xf numFmtId="0" fontId="57" fillId="0" borderId="17" xfId="0" applyFont="1" applyBorder="1" applyAlignment="1">
      <alignment horizontal="right"/>
    </xf>
    <xf numFmtId="1" fontId="57" fillId="0" borderId="17" xfId="0" applyNumberFormat="1" applyFont="1" applyBorder="1" applyAlignment="1">
      <alignment horizontal="right"/>
    </xf>
    <xf numFmtId="10" fontId="57" fillId="0" borderId="17" xfId="0" applyNumberFormat="1" applyFont="1" applyBorder="1" applyAlignment="1">
      <alignment horizontal="right"/>
    </xf>
    <xf numFmtId="0" fontId="41" fillId="47" borderId="17" xfId="0" applyFont="1" applyFill="1" applyBorder="1" applyAlignment="1">
      <alignment horizontal="right" vertical="top"/>
    </xf>
    <xf numFmtId="0" fontId="41" fillId="36" borderId="0" xfId="0" applyFont="1" applyFill="1" applyAlignment="1">
      <alignment horizontal="center" vertical="top"/>
    </xf>
    <xf numFmtId="0" fontId="41" fillId="36" borderId="0" xfId="0" applyFont="1" applyFill="1" applyAlignment="1">
      <alignment horizontal="left" vertical="top"/>
    </xf>
    <xf numFmtId="0" fontId="57" fillId="0" borderId="17" xfId="0" applyFont="1" applyBorder="1" applyAlignment="1">
      <alignment horizontal="right" wrapText="1"/>
    </xf>
    <xf numFmtId="0" fontId="57" fillId="2" borderId="17" xfId="0" applyFont="1" applyFill="1" applyBorder="1" applyAlignment="1">
      <alignment horizontal="right"/>
    </xf>
    <xf numFmtId="1" fontId="57" fillId="2" borderId="17" xfId="0" applyNumberFormat="1" applyFont="1" applyFill="1" applyBorder="1" applyAlignment="1">
      <alignment horizontal="right"/>
    </xf>
    <xf numFmtId="10" fontId="57" fillId="2" borderId="17" xfId="0" applyNumberFormat="1" applyFont="1" applyFill="1" applyBorder="1" applyAlignment="1">
      <alignment horizontal="right"/>
    </xf>
    <xf numFmtId="0" fontId="57" fillId="2" borderId="17" xfId="0" applyFont="1" applyFill="1" applyBorder="1" applyAlignment="1">
      <alignment horizontal="right" vertical="top"/>
    </xf>
    <xf numFmtId="2" fontId="57" fillId="2" borderId="17" xfId="0" applyNumberFormat="1" applyFont="1" applyFill="1" applyBorder="1" applyAlignment="1">
      <alignment horizontal="right" vertical="top"/>
    </xf>
    <xf numFmtId="0" fontId="57" fillId="47" borderId="17" xfId="0" applyFont="1" applyFill="1" applyBorder="1" applyAlignment="1">
      <alignment horizontal="right"/>
    </xf>
    <xf numFmtId="1" fontId="57" fillId="47" borderId="17" xfId="0" applyNumberFormat="1" applyFont="1" applyFill="1" applyBorder="1" applyAlignment="1">
      <alignment horizontal="right" vertical="top"/>
    </xf>
    <xf numFmtId="10" fontId="57" fillId="47" borderId="17" xfId="0" applyNumberFormat="1" applyFont="1" applyFill="1" applyBorder="1" applyAlignment="1">
      <alignment horizontal="right" vertical="top"/>
    </xf>
    <xf numFmtId="0" fontId="57" fillId="0" borderId="17" xfId="0" applyFont="1" applyBorder="1" applyAlignment="1">
      <alignment horizontal="right" vertical="top"/>
    </xf>
    <xf numFmtId="0" fontId="57" fillId="0" borderId="17" xfId="0" applyFont="1" applyBorder="1" applyAlignment="1">
      <alignment horizontal="right" vertical="top" wrapText="1"/>
    </xf>
    <xf numFmtId="10" fontId="57" fillId="0" borderId="17" xfId="0" applyNumberFormat="1" applyFont="1" applyBorder="1" applyAlignment="1">
      <alignment horizontal="right" vertical="top"/>
    </xf>
    <xf numFmtId="10" fontId="57" fillId="2" borderId="17" xfId="0" applyNumberFormat="1" applyFont="1" applyFill="1" applyBorder="1" applyAlignment="1">
      <alignment horizontal="right" vertical="top"/>
    </xf>
    <xf numFmtId="0" fontId="57" fillId="47" borderId="17" xfId="0" applyFont="1" applyFill="1" applyBorder="1" applyAlignment="1">
      <alignment horizontal="right" vertical="top"/>
    </xf>
    <xf numFmtId="0" fontId="57" fillId="48" borderId="17" xfId="0" applyFont="1" applyFill="1" applyBorder="1" applyAlignment="1">
      <alignment horizontal="right"/>
    </xf>
    <xf numFmtId="1" fontId="57" fillId="48" borderId="17" xfId="0" applyNumberFormat="1" applyFont="1" applyFill="1" applyBorder="1" applyAlignment="1">
      <alignment horizontal="right"/>
    </xf>
    <xf numFmtId="10" fontId="57" fillId="48" borderId="17" xfId="0" applyNumberFormat="1" applyFont="1" applyFill="1" applyBorder="1" applyAlignment="1">
      <alignment horizontal="right"/>
    </xf>
    <xf numFmtId="0" fontId="41" fillId="8" borderId="0" xfId="0" applyFont="1" applyFill="1" applyAlignment="1">
      <alignment horizontal="left" vertical="top"/>
    </xf>
    <xf numFmtId="49" fontId="57" fillId="8" borderId="0" xfId="0" applyNumberFormat="1" applyFont="1" applyFill="1" applyAlignment="1">
      <alignment horizontal="left"/>
    </xf>
    <xf numFmtId="49" fontId="57" fillId="8" borderId="0" xfId="0" applyNumberFormat="1" applyFont="1" applyFill="1" applyAlignment="1">
      <alignment horizontal="left" wrapText="1"/>
    </xf>
    <xf numFmtId="0" fontId="57" fillId="8" borderId="0" xfId="0" applyFont="1" applyFill="1" applyAlignment="1">
      <alignment horizontal="center"/>
    </xf>
    <xf numFmtId="0" fontId="54" fillId="8" borderId="0" xfId="0" applyFont="1" applyFill="1" applyAlignment="1">
      <alignment horizontal="center"/>
    </xf>
    <xf numFmtId="1" fontId="57" fillId="8" borderId="0" xfId="0" applyNumberFormat="1" applyFont="1" applyFill="1" applyAlignment="1">
      <alignment horizontal="center"/>
    </xf>
    <xf numFmtId="2" fontId="57" fillId="8" borderId="0" xfId="0" applyNumberFormat="1" applyFont="1" applyFill="1" applyAlignment="1">
      <alignment horizontal="center"/>
    </xf>
    <xf numFmtId="0" fontId="62" fillId="11" borderId="17" xfId="0" applyFont="1" applyFill="1" applyBorder="1" applyAlignment="1">
      <alignment horizontal="left" vertical="top"/>
    </xf>
    <xf numFmtId="0" fontId="55" fillId="11" borderId="17" xfId="0" applyFont="1" applyFill="1" applyBorder="1" applyAlignment="1">
      <alignment horizontal="center" vertical="center"/>
    </xf>
    <xf numFmtId="0" fontId="54" fillId="11" borderId="17" xfId="0" applyFont="1" applyFill="1" applyBorder="1" applyAlignment="1">
      <alignment horizontal="center"/>
    </xf>
    <xf numFmtId="0" fontId="54" fillId="11" borderId="17" xfId="0" applyFont="1" applyFill="1" applyBorder="1" applyAlignment="1">
      <alignment horizontal="center" wrapText="1"/>
    </xf>
    <xf numFmtId="0" fontId="41" fillId="0" borderId="0" xfId="0" applyFont="1" applyAlignment="1">
      <alignment horizontal="right" vertical="top"/>
    </xf>
    <xf numFmtId="2" fontId="57" fillId="0" borderId="17" xfId="0" applyNumberFormat="1" applyFont="1" applyBorder="1" applyAlignment="1">
      <alignment horizontal="right"/>
    </xf>
    <xf numFmtId="0" fontId="41" fillId="49" borderId="17" xfId="0" applyFont="1" applyFill="1" applyBorder="1" applyAlignment="1">
      <alignment horizontal="left" vertical="top"/>
    </xf>
    <xf numFmtId="2" fontId="41" fillId="49" borderId="17" xfId="0" applyNumberFormat="1" applyFont="1" applyFill="1" applyBorder="1" applyAlignment="1">
      <alignment horizontal="right" vertical="top"/>
    </xf>
    <xf numFmtId="0" fontId="57" fillId="38" borderId="17" xfId="0" applyFont="1" applyFill="1" applyBorder="1" applyAlignment="1">
      <alignment horizontal="right"/>
    </xf>
    <xf numFmtId="2" fontId="57" fillId="38" borderId="17" xfId="0" applyNumberFormat="1" applyFont="1" applyFill="1" applyBorder="1" applyAlignment="1">
      <alignment horizontal="right"/>
    </xf>
    <xf numFmtId="0" fontId="52" fillId="0" borderId="0" xfId="0" applyFont="1" applyAlignment="1">
      <alignment horizontal="left" vertical="top"/>
    </xf>
    <xf numFmtId="0" fontId="64" fillId="0" borderId="0" xfId="0" applyFont="1" applyAlignment="1">
      <alignment horizontal="left" vertical="top"/>
    </xf>
    <xf numFmtId="0" fontId="62" fillId="50" borderId="17" xfId="0" applyFont="1" applyFill="1" applyBorder="1" applyAlignment="1">
      <alignment horizontal="left" vertical="top"/>
    </xf>
    <xf numFmtId="0" fontId="55" fillId="50" borderId="17" xfId="0" applyFont="1" applyFill="1" applyBorder="1" applyAlignment="1">
      <alignment horizontal="center" vertical="center"/>
    </xf>
    <xf numFmtId="0" fontId="54" fillId="50" borderId="17" xfId="0" applyFont="1" applyFill="1" applyBorder="1" applyAlignment="1">
      <alignment horizontal="center"/>
    </xf>
    <xf numFmtId="0" fontId="54" fillId="50" borderId="17" xfId="0" applyFont="1" applyFill="1" applyBorder="1" applyAlignment="1">
      <alignment horizontal="center" wrapText="1"/>
    </xf>
    <xf numFmtId="0" fontId="62" fillId="0" borderId="17" xfId="0" applyFont="1" applyBorder="1" applyAlignment="1">
      <alignment horizontal="left" vertical="top"/>
    </xf>
    <xf numFmtId="0" fontId="62" fillId="0" borderId="17" xfId="0" applyFont="1" applyBorder="1" applyAlignment="1">
      <alignment horizontal="right" vertical="top"/>
    </xf>
    <xf numFmtId="0" fontId="62" fillId="51" borderId="17" xfId="0" applyFont="1" applyFill="1" applyBorder="1" applyAlignment="1">
      <alignment horizontal="left" vertical="top"/>
    </xf>
    <xf numFmtId="0" fontId="62" fillId="51" borderId="17" xfId="0" applyFont="1" applyFill="1" applyBorder="1" applyAlignment="1">
      <alignment horizontal="right" vertical="top"/>
    </xf>
    <xf numFmtId="49" fontId="65" fillId="0" borderId="0" xfId="0" applyNumberFormat="1" applyFont="1" applyAlignment="1">
      <alignment horizontal="left"/>
    </xf>
    <xf numFmtId="49" fontId="65" fillId="0" borderId="0" xfId="0" applyNumberFormat="1" applyFont="1" applyAlignment="1">
      <alignment horizontal="left" wrapText="1"/>
    </xf>
    <xf numFmtId="49" fontId="66" fillId="0" borderId="0" xfId="0" applyNumberFormat="1" applyFont="1" applyAlignment="1">
      <alignment horizontal="left"/>
    </xf>
    <xf numFmtId="0" fontId="57" fillId="52" borderId="17" xfId="0" applyFont="1" applyFill="1" applyBorder="1" applyAlignment="1">
      <alignment horizontal="right"/>
    </xf>
    <xf numFmtId="10" fontId="57" fillId="52" borderId="17" xfId="0" applyNumberFormat="1" applyFont="1" applyFill="1" applyBorder="1" applyAlignment="1">
      <alignment horizontal="right"/>
    </xf>
    <xf numFmtId="10" fontId="57" fillId="52" borderId="17" xfId="0" applyNumberFormat="1" applyFont="1" applyFill="1" applyBorder="1" applyAlignment="1">
      <alignment horizontal="right" vertical="top"/>
    </xf>
    <xf numFmtId="0" fontId="57" fillId="51" borderId="17" xfId="0" applyFont="1" applyFill="1" applyBorder="1" applyAlignment="1">
      <alignment horizontal="right"/>
    </xf>
    <xf numFmtId="1" fontId="57" fillId="51" borderId="17" xfId="0" applyNumberFormat="1" applyFont="1" applyFill="1" applyBorder="1" applyAlignment="1">
      <alignment horizontal="right" vertical="top"/>
    </xf>
    <xf numFmtId="10" fontId="57" fillId="51" borderId="17" xfId="0" applyNumberFormat="1" applyFont="1" applyFill="1" applyBorder="1" applyAlignment="1">
      <alignment horizontal="right" vertical="top"/>
    </xf>
    <xf numFmtId="49" fontId="54" fillId="0" borderId="17" xfId="0" applyNumberFormat="1" applyFont="1" applyBorder="1" applyAlignment="1">
      <alignment horizontal="left"/>
    </xf>
    <xf numFmtId="2" fontId="57" fillId="52" borderId="17" xfId="0" applyNumberFormat="1" applyFont="1" applyFill="1" applyBorder="1" applyAlignment="1">
      <alignment horizontal="right" vertical="top"/>
    </xf>
    <xf numFmtId="0" fontId="57" fillId="51" borderId="17" xfId="0" applyFont="1" applyFill="1" applyBorder="1" applyAlignment="1">
      <alignment horizontal="right" vertical="top"/>
    </xf>
    <xf numFmtId="2" fontId="57" fillId="51" borderId="17" xfId="0" applyNumberFormat="1" applyFont="1" applyFill="1" applyBorder="1" applyAlignment="1">
      <alignment horizontal="right" vertical="top"/>
    </xf>
    <xf numFmtId="0" fontId="57" fillId="50" borderId="17" xfId="0" applyFont="1" applyFill="1" applyBorder="1" applyAlignment="1">
      <alignment horizontal="right"/>
    </xf>
    <xf numFmtId="2" fontId="57" fillId="50" borderId="17" xfId="0" applyNumberFormat="1" applyFont="1" applyFill="1" applyBorder="1" applyAlignment="1">
      <alignment horizontal="right"/>
    </xf>
    <xf numFmtId="49" fontId="41" fillId="8" borderId="0" xfId="0" applyNumberFormat="1" applyFont="1" applyFill="1" applyAlignment="1">
      <alignment horizontal="left"/>
    </xf>
    <xf numFmtId="0" fontId="35" fillId="3" borderId="17" xfId="0" applyFont="1" applyFill="1" applyBorder="1" applyAlignment="1">
      <alignment horizontal="center" vertical="center"/>
    </xf>
    <xf numFmtId="0" fontId="35" fillId="3" borderId="17" xfId="0" applyFont="1" applyFill="1" applyBorder="1"/>
    <xf numFmtId="0" fontId="68" fillId="0" borderId="17" xfId="0" applyFont="1" applyBorder="1"/>
    <xf numFmtId="0" fontId="36" fillId="0" borderId="17" xfId="0" applyFont="1" applyBorder="1"/>
    <xf numFmtId="2" fontId="36" fillId="0" borderId="17" xfId="0" applyNumberFormat="1" applyFont="1" applyBorder="1"/>
    <xf numFmtId="2" fontId="68" fillId="0" borderId="17" xfId="0" applyNumberFormat="1" applyFont="1" applyBorder="1"/>
    <xf numFmtId="0" fontId="36" fillId="0" borderId="17" xfId="8" applyNumberFormat="1" applyFont="1" applyBorder="1"/>
    <xf numFmtId="0" fontId="35" fillId="6" borderId="17" xfId="0" applyFont="1" applyFill="1" applyBorder="1"/>
    <xf numFmtId="2" fontId="35" fillId="6" borderId="17" xfId="0" applyNumberFormat="1" applyFont="1" applyFill="1" applyBorder="1"/>
    <xf numFmtId="0" fontId="35" fillId="6" borderId="17" xfId="8" applyNumberFormat="1" applyFont="1" applyFill="1" applyBorder="1"/>
    <xf numFmtId="0" fontId="35" fillId="8" borderId="0" xfId="0" applyFont="1" applyFill="1"/>
    <xf numFmtId="2" fontId="35" fillId="8" borderId="0" xfId="0" applyNumberFormat="1" applyFont="1" applyFill="1"/>
    <xf numFmtId="0" fontId="36" fillId="8" borderId="0" xfId="0" applyFont="1" applyFill="1"/>
    <xf numFmtId="0" fontId="68" fillId="0" borderId="17" xfId="8" applyNumberFormat="1" applyFont="1" applyBorder="1"/>
    <xf numFmtId="0" fontId="35" fillId="3" borderId="17" xfId="0" applyFont="1" applyFill="1" applyBorder="1" applyAlignment="1">
      <alignment horizontal="center" vertical="center" wrapText="1"/>
    </xf>
    <xf numFmtId="0" fontId="36" fillId="0" borderId="0" xfId="0" applyFont="1" applyAlignment="1">
      <alignment horizontal="center"/>
    </xf>
    <xf numFmtId="0" fontId="55" fillId="3" borderId="17" xfId="0" applyFont="1" applyFill="1" applyBorder="1" applyAlignment="1">
      <alignment horizontal="center" wrapText="1"/>
    </xf>
    <xf numFmtId="0" fontId="55" fillId="3" borderId="17" xfId="0" applyFont="1" applyFill="1" applyBorder="1" applyAlignment="1">
      <alignment horizontal="center" vertical="center"/>
    </xf>
    <xf numFmtId="0" fontId="55" fillId="3" borderId="17" xfId="0" applyFont="1" applyFill="1" applyBorder="1" applyAlignment="1">
      <alignment horizontal="center" vertical="center" wrapText="1"/>
    </xf>
    <xf numFmtId="0" fontId="52" fillId="0" borderId="0" xfId="0" applyFont="1" applyAlignment="1">
      <alignment horizontal="left"/>
    </xf>
    <xf numFmtId="49" fontId="54" fillId="3" borderId="8" xfId="0" applyNumberFormat="1" applyFont="1" applyFill="1" applyBorder="1" applyAlignment="1">
      <alignment horizontal="center" textRotation="90" wrapText="1"/>
    </xf>
    <xf numFmtId="49" fontId="54" fillId="3" borderId="9" xfId="0" applyNumberFormat="1" applyFont="1" applyFill="1" applyBorder="1" applyAlignment="1">
      <alignment horizontal="center" textRotation="90" wrapText="1"/>
    </xf>
    <xf numFmtId="3" fontId="56" fillId="4" borderId="8" xfId="0" applyNumberFormat="1" applyFont="1" applyFill="1" applyBorder="1" applyAlignment="1">
      <alignment horizontal="right"/>
    </xf>
    <xf numFmtId="49" fontId="57" fillId="3" borderId="17" xfId="0" applyNumberFormat="1" applyFont="1" applyFill="1" applyBorder="1" applyAlignment="1">
      <alignment horizontal="right"/>
    </xf>
    <xf numFmtId="3" fontId="57" fillId="0" borderId="17" xfId="0" applyNumberFormat="1" applyFont="1" applyBorder="1" applyAlignment="1">
      <alignment horizontal="right"/>
    </xf>
    <xf numFmtId="49" fontId="57" fillId="0" borderId="17" xfId="0" applyNumberFormat="1" applyFont="1" applyBorder="1" applyAlignment="1">
      <alignment horizontal="right"/>
    </xf>
    <xf numFmtId="3" fontId="56" fillId="0" borderId="17" xfId="0" applyNumberFormat="1" applyFont="1" applyBorder="1" applyAlignment="1">
      <alignment horizontal="right"/>
    </xf>
    <xf numFmtId="0" fontId="71" fillId="53" borderId="17" xfId="0" applyFont="1" applyFill="1" applyBorder="1"/>
    <xf numFmtId="0" fontId="54" fillId="53" borderId="17" xfId="0" applyFont="1" applyFill="1" applyBorder="1"/>
    <xf numFmtId="0" fontId="57" fillId="53" borderId="17" xfId="0" applyFont="1" applyFill="1" applyBorder="1"/>
    <xf numFmtId="49" fontId="71" fillId="53" borderId="17" xfId="0" applyNumberFormat="1" applyFont="1" applyFill="1" applyBorder="1" applyAlignment="1">
      <alignment horizontal="right"/>
    </xf>
    <xf numFmtId="1" fontId="54" fillId="53" borderId="17" xfId="0" applyNumberFormat="1" applyFont="1" applyFill="1" applyBorder="1" applyAlignment="1">
      <alignment horizontal="right"/>
    </xf>
    <xf numFmtId="49" fontId="54" fillId="53" borderId="17" xfId="0" applyNumberFormat="1" applyFont="1" applyFill="1" applyBorder="1" applyAlignment="1">
      <alignment horizontal="right"/>
    </xf>
    <xf numFmtId="3" fontId="54" fillId="53" borderId="17" xfId="0" applyNumberFormat="1" applyFont="1" applyFill="1" applyBorder="1" applyAlignment="1">
      <alignment horizontal="right"/>
    </xf>
    <xf numFmtId="3" fontId="57" fillId="53" borderId="17" xfId="0" applyNumberFormat="1" applyFont="1" applyFill="1" applyBorder="1" applyAlignment="1">
      <alignment horizontal="right"/>
    </xf>
    <xf numFmtId="3" fontId="54" fillId="50" borderId="17" xfId="0" applyNumberFormat="1" applyFont="1" applyFill="1" applyBorder="1"/>
    <xf numFmtId="49" fontId="54" fillId="50" borderId="17" xfId="0" applyNumberFormat="1" applyFont="1" applyFill="1" applyBorder="1" applyAlignment="1">
      <alignment horizontal="right"/>
    </xf>
    <xf numFmtId="0" fontId="57" fillId="4" borderId="17" xfId="0" applyFont="1" applyFill="1" applyBorder="1" applyAlignment="1">
      <alignment horizontal="right"/>
    </xf>
    <xf numFmtId="3" fontId="57" fillId="4" borderId="8" xfId="0" applyNumberFormat="1" applyFont="1" applyFill="1" applyBorder="1" applyAlignment="1">
      <alignment horizontal="right"/>
    </xf>
    <xf numFmtId="3" fontId="57" fillId="4" borderId="17" xfId="0" applyNumberFormat="1" applyFont="1" applyFill="1" applyBorder="1" applyAlignment="1">
      <alignment horizontal="right"/>
    </xf>
    <xf numFmtId="3" fontId="57" fillId="0" borderId="8" xfId="0" applyNumberFormat="1" applyFont="1" applyBorder="1" applyAlignment="1">
      <alignment horizontal="right"/>
    </xf>
    <xf numFmtId="0" fontId="36" fillId="0" borderId="12" xfId="0" applyFont="1" applyBorder="1"/>
    <xf numFmtId="0" fontId="35" fillId="3" borderId="12" xfId="0" applyFont="1" applyFill="1" applyBorder="1"/>
    <xf numFmtId="0" fontId="72" fillId="0" borderId="0" xfId="0" applyFont="1" applyAlignment="1">
      <alignment horizontal="left"/>
    </xf>
    <xf numFmtId="0" fontId="73" fillId="3" borderId="17" xfId="0" applyFont="1" applyFill="1" applyBorder="1" applyAlignment="1">
      <alignment horizontal="left" vertical="top"/>
    </xf>
    <xf numFmtId="0" fontId="73" fillId="0" borderId="17" xfId="0" applyFont="1" applyBorder="1" applyAlignment="1">
      <alignment horizontal="left" vertical="top"/>
    </xf>
    <xf numFmtId="0" fontId="73" fillId="0" borderId="17" xfId="0" applyFont="1" applyBorder="1" applyAlignment="1">
      <alignment horizontal="right" vertical="top"/>
    </xf>
    <xf numFmtId="0" fontId="74" fillId="3" borderId="17" xfId="0" applyFont="1" applyFill="1" applyBorder="1" applyAlignment="1">
      <alignment horizontal="center" vertical="center"/>
    </xf>
    <xf numFmtId="0" fontId="41" fillId="53" borderId="0" xfId="0" applyFont="1" applyFill="1" applyAlignment="1">
      <alignment horizontal="center" wrapText="1"/>
    </xf>
    <xf numFmtId="0" fontId="36" fillId="0" borderId="12" xfId="0" applyFont="1" applyBorder="1" applyAlignment="1">
      <alignment vertical="center"/>
    </xf>
    <xf numFmtId="0" fontId="35" fillId="51" borderId="12" xfId="0" applyFont="1" applyFill="1" applyBorder="1" applyAlignment="1">
      <alignment vertical="center"/>
    </xf>
    <xf numFmtId="0" fontId="52" fillId="0" borderId="0" xfId="2" applyFont="1" applyAlignment="1">
      <alignment horizontal="left" vertical="center" wrapText="1"/>
    </xf>
    <xf numFmtId="0" fontId="74" fillId="0" borderId="0" xfId="0" applyFont="1" applyAlignment="1">
      <alignment vertical="center"/>
    </xf>
    <xf numFmtId="0" fontId="73" fillId="0" borderId="0" xfId="0" applyFont="1"/>
    <xf numFmtId="0" fontId="35" fillId="3" borderId="12" xfId="0" applyFont="1" applyFill="1" applyBorder="1" applyAlignment="1">
      <alignment horizontal="center"/>
    </xf>
    <xf numFmtId="0" fontId="35" fillId="3" borderId="12" xfId="0" applyFont="1" applyFill="1" applyBorder="1" applyAlignment="1">
      <alignment horizontal="center" shrinkToFit="1"/>
    </xf>
    <xf numFmtId="0" fontId="36" fillId="3" borderId="12" xfId="0" applyFont="1" applyFill="1" applyBorder="1" applyAlignment="1">
      <alignment horizontal="center"/>
    </xf>
    <xf numFmtId="0" fontId="36" fillId="0" borderId="12" xfId="0" applyFont="1" applyBorder="1" applyAlignment="1">
      <alignment horizontal="center"/>
    </xf>
    <xf numFmtId="0" fontId="41" fillId="0" borderId="12" xfId="0" applyFont="1" applyBorder="1" applyAlignment="1">
      <alignment horizontal="center"/>
    </xf>
    <xf numFmtId="0" fontId="57" fillId="0" borderId="12" xfId="0" applyFont="1" applyBorder="1" applyAlignment="1">
      <alignment horizontal="center" vertical="center"/>
    </xf>
    <xf numFmtId="0" fontId="35" fillId="40" borderId="12" xfId="0" applyFont="1" applyFill="1" applyBorder="1" applyAlignment="1">
      <alignment horizontal="center"/>
    </xf>
    <xf numFmtId="0" fontId="40" fillId="0" borderId="12" xfId="0" applyFont="1" applyBorder="1"/>
    <xf numFmtId="0" fontId="75" fillId="0" borderId="12" xfId="0" applyFont="1" applyBorder="1"/>
    <xf numFmtId="0" fontId="40" fillId="0" borderId="14" xfId="0" applyFont="1" applyBorder="1"/>
    <xf numFmtId="0" fontId="40" fillId="0" borderId="41" xfId="0" applyFont="1" applyBorder="1"/>
    <xf numFmtId="0" fontId="40" fillId="0" borderId="13" xfId="0" applyFont="1" applyBorder="1"/>
    <xf numFmtId="0" fontId="74" fillId="0" borderId="0" xfId="0" applyFont="1" applyAlignment="1">
      <alignment horizontal="left" wrapText="1"/>
    </xf>
    <xf numFmtId="0" fontId="68" fillId="0" borderId="0" xfId="0" applyFont="1"/>
    <xf numFmtId="0" fontId="68" fillId="3" borderId="12" xfId="0" applyFont="1" applyFill="1" applyBorder="1" applyAlignment="1">
      <alignment horizontal="center" vertical="center" wrapText="1"/>
    </xf>
    <xf numFmtId="0" fontId="68" fillId="0" borderId="12" xfId="0" applyFont="1" applyBorder="1" applyAlignment="1">
      <alignment vertical="center" wrapText="1"/>
    </xf>
    <xf numFmtId="0" fontId="68" fillId="0" borderId="0" xfId="0" applyFont="1" applyAlignment="1">
      <alignment horizontal="left"/>
    </xf>
    <xf numFmtId="0" fontId="33" fillId="0" borderId="37" xfId="0" applyFont="1" applyBorder="1" applyAlignment="1">
      <alignment horizontal="center"/>
    </xf>
    <xf numFmtId="0" fontId="57" fillId="0" borderId="43" xfId="0" applyFont="1" applyBorder="1"/>
    <xf numFmtId="0" fontId="73" fillId="40" borderId="17" xfId="0" applyFont="1" applyFill="1" applyBorder="1" applyAlignment="1">
      <alignment horizontal="left" vertical="top"/>
    </xf>
    <xf numFmtId="0" fontId="73" fillId="40" borderId="17" xfId="0" applyFont="1" applyFill="1" applyBorder="1" applyAlignment="1">
      <alignment horizontal="right" vertical="top"/>
    </xf>
    <xf numFmtId="0" fontId="41" fillId="53" borderId="17" xfId="0" applyFont="1" applyFill="1" applyBorder="1" applyAlignment="1">
      <alignment horizontal="center" wrapText="1"/>
    </xf>
    <xf numFmtId="0" fontId="57" fillId="53" borderId="17" xfId="0" applyFont="1" applyFill="1" applyBorder="1" applyAlignment="1">
      <alignment horizontal="center" wrapText="1"/>
    </xf>
    <xf numFmtId="0" fontId="74" fillId="3" borderId="17" xfId="0" applyFont="1" applyFill="1" applyBorder="1"/>
    <xf numFmtId="0" fontId="36" fillId="0" borderId="17" xfId="0" applyFont="1" applyBorder="1" applyAlignment="1">
      <alignment vertical="center"/>
    </xf>
    <xf numFmtId="0" fontId="68" fillId="0" borderId="17" xfId="0" applyFont="1" applyBorder="1" applyAlignment="1">
      <alignment vertical="center"/>
    </xf>
    <xf numFmtId="0" fontId="74" fillId="51" borderId="17" xfId="0" applyFont="1" applyFill="1" applyBorder="1"/>
    <xf numFmtId="0" fontId="35" fillId="51" borderId="17" xfId="0" applyFont="1" applyFill="1" applyBorder="1" applyAlignment="1">
      <alignment vertical="center"/>
    </xf>
    <xf numFmtId="0" fontId="67" fillId="51" borderId="17" xfId="0" applyFont="1" applyFill="1" applyBorder="1" applyAlignment="1">
      <alignment vertical="center"/>
    </xf>
    <xf numFmtId="0" fontId="35" fillId="3" borderId="17" xfId="0" applyFont="1" applyFill="1" applyBorder="1" applyAlignment="1">
      <alignment horizontal="center" wrapText="1"/>
    </xf>
    <xf numFmtId="0" fontId="35" fillId="3" borderId="17" xfId="0" applyFont="1" applyFill="1" applyBorder="1" applyAlignment="1">
      <alignment wrapText="1"/>
    </xf>
    <xf numFmtId="0" fontId="57" fillId="0" borderId="17" xfId="0" applyFont="1" applyBorder="1" applyAlignment="1">
      <alignment horizontal="center"/>
    </xf>
    <xf numFmtId="0" fontId="41" fillId="0" borderId="17" xfId="0" applyFont="1" applyBorder="1" applyAlignment="1">
      <alignment horizontal="center"/>
    </xf>
    <xf numFmtId="0" fontId="57" fillId="35" borderId="17" xfId="0" applyFont="1" applyFill="1" applyBorder="1"/>
    <xf numFmtId="0" fontId="41" fillId="0" borderId="17" xfId="0" applyFont="1" applyBorder="1"/>
    <xf numFmtId="0" fontId="41" fillId="53" borderId="17" xfId="0" applyFont="1" applyFill="1" applyBorder="1"/>
    <xf numFmtId="0" fontId="55" fillId="53" borderId="17" xfId="0" applyFont="1" applyFill="1" applyBorder="1"/>
    <xf numFmtId="0" fontId="57" fillId="3" borderId="17" xfId="0" applyFont="1" applyFill="1" applyBorder="1"/>
    <xf numFmtId="0" fontId="41" fillId="3" borderId="17" xfId="0" applyFont="1" applyFill="1" applyBorder="1"/>
    <xf numFmtId="3" fontId="57" fillId="10" borderId="17" xfId="0" applyNumberFormat="1" applyFont="1" applyFill="1" applyBorder="1" applyAlignment="1">
      <alignment horizontal="right"/>
    </xf>
    <xf numFmtId="3" fontId="36" fillId="0" borderId="17" xfId="0" applyNumberFormat="1" applyFont="1" applyBorder="1"/>
    <xf numFmtId="3" fontId="36" fillId="3" borderId="17" xfId="0" applyNumberFormat="1" applyFont="1" applyFill="1" applyBorder="1"/>
    <xf numFmtId="0" fontId="36" fillId="53" borderId="17" xfId="0" applyFont="1" applyFill="1" applyBorder="1"/>
    <xf numFmtId="0" fontId="67" fillId="53" borderId="17" xfId="0" applyFont="1" applyFill="1" applyBorder="1"/>
    <xf numFmtId="0" fontId="35" fillId="53" borderId="17" xfId="0" applyFont="1" applyFill="1" applyBorder="1"/>
    <xf numFmtId="0" fontId="41" fillId="3" borderId="17" xfId="0" applyFont="1" applyFill="1" applyBorder="1" applyAlignment="1">
      <alignment horizontal="center"/>
    </xf>
    <xf numFmtId="3" fontId="41" fillId="3" borderId="17" xfId="0" applyNumberFormat="1" applyFont="1" applyFill="1" applyBorder="1"/>
    <xf numFmtId="3" fontId="55" fillId="3" borderId="17" xfId="0" applyNumberFormat="1" applyFont="1" applyFill="1" applyBorder="1"/>
    <xf numFmtId="0" fontId="55" fillId="39" borderId="17" xfId="0" applyFont="1" applyFill="1" applyBorder="1"/>
    <xf numFmtId="0" fontId="55" fillId="3" borderId="17" xfId="0" applyFont="1" applyFill="1" applyBorder="1" applyAlignment="1">
      <alignment vertical="center" wrapText="1"/>
    </xf>
    <xf numFmtId="0" fontId="41" fillId="0" borderId="17" xfId="0" applyFont="1" applyBorder="1" applyAlignment="1">
      <alignment horizontal="center" vertical="center" wrapText="1"/>
    </xf>
    <xf numFmtId="0" fontId="41" fillId="16" borderId="17" xfId="0" applyFont="1" applyFill="1" applyBorder="1" applyAlignment="1">
      <alignment horizontal="center" vertical="center" wrapText="1"/>
    </xf>
    <xf numFmtId="0" fontId="55" fillId="15" borderId="17" xfId="0" applyFont="1" applyFill="1" applyBorder="1" applyAlignment="1">
      <alignment vertical="center" wrapText="1"/>
    </xf>
    <xf numFmtId="0" fontId="55" fillId="15" borderId="17" xfId="0" applyFont="1" applyFill="1" applyBorder="1" applyAlignment="1">
      <alignment horizontal="center" vertical="center" wrapText="1"/>
    </xf>
    <xf numFmtId="0" fontId="55" fillId="3" borderId="17" xfId="0" applyFont="1" applyFill="1" applyBorder="1" applyAlignment="1">
      <alignment horizontal="left" textRotation="90" wrapText="1"/>
    </xf>
    <xf numFmtId="0" fontId="55" fillId="3" borderId="17" xfId="0" applyFont="1" applyFill="1" applyBorder="1" applyAlignment="1">
      <alignment horizontal="justify" vertical="center" wrapText="1"/>
    </xf>
    <xf numFmtId="0" fontId="41" fillId="8" borderId="17" xfId="0"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55" fillId="40" borderId="17" xfId="0" applyFont="1" applyFill="1" applyBorder="1" applyAlignment="1">
      <alignment horizontal="justify" vertical="center" wrapText="1"/>
    </xf>
    <xf numFmtId="0" fontId="55" fillId="40" borderId="17" xfId="0" applyFont="1" applyFill="1" applyBorder="1" applyAlignment="1">
      <alignment horizontal="center" vertical="center" wrapText="1"/>
    </xf>
    <xf numFmtId="0" fontId="56" fillId="0" borderId="17" xfId="0" applyFont="1" applyBorder="1" applyAlignment="1">
      <alignment horizontal="center" vertical="center" wrapText="1"/>
    </xf>
    <xf numFmtId="0" fontId="36" fillId="3" borderId="17" xfId="0" applyFont="1" applyFill="1" applyBorder="1" applyAlignment="1">
      <alignment horizontal="center"/>
    </xf>
    <xf numFmtId="0" fontId="36" fillId="0" borderId="17" xfId="0" applyFont="1" applyBorder="1" applyAlignment="1">
      <alignment horizontal="center"/>
    </xf>
    <xf numFmtId="0" fontId="57" fillId="0" borderId="17" xfId="0" applyFont="1" applyBorder="1" applyAlignment="1">
      <alignment horizontal="center" vertical="center"/>
    </xf>
    <xf numFmtId="0" fontId="67" fillId="3" borderId="17" xfId="3" applyFont="1" applyFill="1" applyBorder="1" applyAlignment="1">
      <alignment horizontal="center" vertical="center"/>
    </xf>
    <xf numFmtId="0" fontId="67" fillId="3" borderId="17" xfId="3" applyFont="1" applyFill="1" applyBorder="1" applyAlignment="1">
      <alignment horizontal="center" vertical="center" wrapText="1"/>
    </xf>
    <xf numFmtId="0" fontId="40" fillId="3" borderId="17" xfId="3" applyFont="1" applyFill="1" applyBorder="1" applyAlignment="1">
      <alignment horizontal="center"/>
    </xf>
    <xf numFmtId="0" fontId="67" fillId="3" borderId="17" xfId="3" applyFont="1" applyFill="1" applyBorder="1"/>
    <xf numFmtId="0" fontId="67" fillId="0" borderId="17" xfId="3" applyFont="1" applyBorder="1"/>
    <xf numFmtId="0" fontId="68" fillId="0" borderId="17" xfId="3" applyFont="1" applyBorder="1"/>
    <xf numFmtId="0" fontId="67" fillId="3" borderId="17" xfId="4" applyFont="1" applyFill="1" applyBorder="1" applyAlignment="1">
      <alignment horizontal="center" vertical="center"/>
    </xf>
    <xf numFmtId="0" fontId="67" fillId="3" borderId="17" xfId="4" applyFont="1" applyFill="1" applyBorder="1" applyAlignment="1">
      <alignment horizontal="center" vertical="center" wrapText="1"/>
    </xf>
    <xf numFmtId="2" fontId="35" fillId="0" borderId="17" xfId="0" applyNumberFormat="1" applyFont="1" applyBorder="1"/>
    <xf numFmtId="49" fontId="46" fillId="8" borderId="0" xfId="0" applyNumberFormat="1" applyFont="1" applyFill="1" applyAlignment="1">
      <alignment horizontal="left"/>
    </xf>
    <xf numFmtId="49" fontId="46" fillId="8" borderId="0" xfId="0" applyNumberFormat="1" applyFont="1" applyFill="1" applyAlignment="1">
      <alignment horizontal="left" wrapText="1"/>
    </xf>
    <xf numFmtId="0" fontId="46" fillId="8" borderId="0" xfId="0" applyFont="1" applyFill="1" applyAlignment="1">
      <alignment horizontal="center"/>
    </xf>
    <xf numFmtId="0" fontId="47" fillId="8" borderId="0" xfId="0" applyFont="1" applyFill="1" applyAlignment="1">
      <alignment horizontal="center"/>
    </xf>
    <xf numFmtId="1" fontId="46" fillId="8" borderId="0" xfId="0" applyNumberFormat="1" applyFont="1" applyFill="1" applyAlignment="1">
      <alignment horizontal="center"/>
    </xf>
    <xf numFmtId="2" fontId="46" fillId="8" borderId="0" xfId="0" applyNumberFormat="1" applyFont="1" applyFill="1" applyAlignment="1">
      <alignment horizontal="center"/>
    </xf>
    <xf numFmtId="0" fontId="67" fillId="3" borderId="12" xfId="0" applyFont="1" applyFill="1" applyBorder="1" applyAlignment="1">
      <alignment horizontal="left"/>
    </xf>
    <xf numFmtId="0" fontId="0" fillId="3" borderId="12" xfId="0" applyFill="1" applyBorder="1"/>
    <xf numFmtId="0" fontId="0" fillId="0" borderId="12" xfId="0" applyBorder="1"/>
    <xf numFmtId="0" fontId="54" fillId="3" borderId="12" xfId="0" applyFont="1" applyFill="1" applyBorder="1" applyAlignment="1">
      <alignment horizontal="left" vertical="center" wrapText="1"/>
    </xf>
    <xf numFmtId="0" fontId="67" fillId="3" borderId="12" xfId="0" applyFont="1" applyFill="1" applyBorder="1"/>
    <xf numFmtId="0" fontId="77" fillId="3" borderId="12" xfId="0" applyFont="1" applyFill="1" applyBorder="1"/>
    <xf numFmtId="0" fontId="0" fillId="3" borderId="12" xfId="0" applyFill="1" applyBorder="1" applyAlignment="1">
      <alignment horizontal="center" vertical="center" wrapText="1"/>
    </xf>
    <xf numFmtId="0" fontId="77" fillId="3" borderId="12" xfId="0" applyFont="1" applyFill="1" applyBorder="1" applyAlignment="1">
      <alignment horizontal="center" vertical="center"/>
    </xf>
    <xf numFmtId="0" fontId="79" fillId="0" borderId="17" xfId="0" applyFont="1" applyBorder="1" applyAlignment="1">
      <alignment wrapText="1"/>
    </xf>
    <xf numFmtId="2" fontId="36" fillId="3" borderId="17" xfId="0" applyNumberFormat="1" applyFont="1" applyFill="1" applyBorder="1"/>
    <xf numFmtId="0" fontId="41" fillId="3" borderId="17" xfId="0" applyFont="1" applyFill="1" applyBorder="1" applyAlignment="1">
      <alignment horizontal="center" vertical="center" wrapText="1"/>
    </xf>
    <xf numFmtId="0" fontId="56" fillId="0" borderId="17" xfId="0" applyFont="1" applyBorder="1" applyAlignment="1">
      <alignment horizontal="right" wrapText="1"/>
    </xf>
    <xf numFmtId="0" fontId="41" fillId="0" borderId="17" xfId="0" applyFont="1" applyBorder="1" applyAlignment="1">
      <alignment horizontal="right" vertical="center" wrapText="1"/>
    </xf>
    <xf numFmtId="2" fontId="41" fillId="0" borderId="17" xfId="0" applyNumberFormat="1" applyFont="1" applyBorder="1" applyAlignment="1">
      <alignment horizontal="right" vertical="center" wrapText="1"/>
    </xf>
    <xf numFmtId="0" fontId="71" fillId="0" borderId="0" xfId="0" applyFont="1" applyAlignment="1">
      <alignment horizontal="justify" vertical="center"/>
    </xf>
    <xf numFmtId="0" fontId="80" fillId="0" borderId="0" xfId="0" applyFont="1" applyAlignment="1">
      <alignment vertical="center"/>
    </xf>
    <xf numFmtId="0" fontId="81" fillId="3" borderId="28" xfId="0" applyFont="1" applyFill="1" applyBorder="1" applyAlignment="1">
      <alignment horizontal="center" vertical="center" wrapText="1"/>
    </xf>
    <xf numFmtId="0" fontId="81" fillId="3" borderId="16" xfId="0" applyFont="1" applyFill="1" applyBorder="1" applyAlignment="1">
      <alignment horizontal="center" vertical="center" wrapText="1"/>
    </xf>
    <xf numFmtId="0" fontId="55" fillId="3" borderId="17" xfId="0" applyFont="1" applyFill="1" applyBorder="1" applyAlignment="1">
      <alignment vertical="center"/>
    </xf>
    <xf numFmtId="0" fontId="41" fillId="0" borderId="17" xfId="0" applyFont="1" applyBorder="1" applyAlignment="1">
      <alignment horizontal="right" vertical="center"/>
    </xf>
    <xf numFmtId="0" fontId="41" fillId="3" borderId="17" xfId="0" applyFont="1" applyFill="1" applyBorder="1" applyAlignment="1">
      <alignment horizontal="right" vertical="center"/>
    </xf>
    <xf numFmtId="0" fontId="56" fillId="0" borderId="17" xfId="0" applyFont="1" applyBorder="1" applyAlignment="1">
      <alignment horizontal="right"/>
    </xf>
    <xf numFmtId="0" fontId="55" fillId="6" borderId="17" xfId="0" applyFont="1" applyFill="1" applyBorder="1" applyAlignment="1">
      <alignment vertical="center"/>
    </xf>
    <xf numFmtId="0" fontId="55" fillId="6" borderId="17" xfId="0" applyFont="1" applyFill="1" applyBorder="1" applyAlignment="1">
      <alignment horizontal="right" vertical="center"/>
    </xf>
    <xf numFmtId="0" fontId="55" fillId="0" borderId="0" xfId="0" applyFont="1" applyAlignment="1">
      <alignment vertical="center"/>
    </xf>
    <xf numFmtId="0" fontId="81" fillId="3" borderId="12" xfId="0" applyFont="1" applyFill="1" applyBorder="1" applyAlignment="1">
      <alignment horizontal="center" vertical="center" wrapText="1"/>
    </xf>
    <xf numFmtId="0" fontId="55" fillId="3" borderId="12" xfId="0" applyFont="1" applyFill="1" applyBorder="1" applyAlignment="1">
      <alignment vertical="center"/>
    </xf>
    <xf numFmtId="0" fontId="41" fillId="0" borderId="12" xfId="0" applyFont="1" applyBorder="1" applyAlignment="1">
      <alignment horizontal="right" vertical="center"/>
    </xf>
    <xf numFmtId="0" fontId="41" fillId="3" borderId="12" xfId="0" applyFont="1" applyFill="1" applyBorder="1" applyAlignment="1">
      <alignment horizontal="right" vertical="center"/>
    </xf>
    <xf numFmtId="0" fontId="56" fillId="0" borderId="12" xfId="0" applyFont="1" applyBorder="1" applyAlignment="1">
      <alignment horizontal="right"/>
    </xf>
    <xf numFmtId="0" fontId="56" fillId="34" borderId="12" xfId="0" applyFont="1" applyFill="1" applyBorder="1" applyAlignment="1">
      <alignment horizontal="right"/>
    </xf>
    <xf numFmtId="0" fontId="54" fillId="6" borderId="12" xfId="0" applyFont="1" applyFill="1" applyBorder="1" applyAlignment="1">
      <alignment vertical="center"/>
    </xf>
    <xf numFmtId="0" fontId="54" fillId="6" borderId="12" xfId="0" applyFont="1" applyFill="1" applyBorder="1" applyAlignment="1">
      <alignment horizontal="right" vertical="center"/>
    </xf>
    <xf numFmtId="0" fontId="41" fillId="36" borderId="17" xfId="0" applyFont="1" applyFill="1" applyBorder="1" applyAlignment="1">
      <alignment horizontal="right" vertical="center" wrapText="1"/>
    </xf>
    <xf numFmtId="0" fontId="55" fillId="46" borderId="17" xfId="0" applyFont="1" applyFill="1" applyBorder="1" applyAlignment="1">
      <alignment horizontal="center" vertical="center" wrapText="1"/>
    </xf>
    <xf numFmtId="0" fontId="55" fillId="46" borderId="17" xfId="0" applyFont="1" applyFill="1" applyBorder="1" applyAlignment="1">
      <alignment horizontal="right" vertical="center" wrapText="1"/>
    </xf>
    <xf numFmtId="0" fontId="36" fillId="0" borderId="0" xfId="0" applyFont="1" applyAlignment="1">
      <alignment wrapText="1"/>
    </xf>
    <xf numFmtId="0" fontId="74" fillId="0" borderId="0" xfId="0" applyFont="1"/>
    <xf numFmtId="0" fontId="36" fillId="3" borderId="17" xfId="0" applyFont="1" applyFill="1" applyBorder="1" applyAlignment="1">
      <alignment wrapText="1"/>
    </xf>
    <xf numFmtId="0" fontId="36" fillId="0" borderId="17" xfId="0" applyFont="1" applyBorder="1" applyAlignment="1">
      <alignment wrapText="1"/>
    </xf>
    <xf numFmtId="0" fontId="36" fillId="3" borderId="17" xfId="8" applyNumberFormat="1" applyFont="1" applyFill="1" applyBorder="1" applyAlignment="1">
      <alignment wrapText="1"/>
    </xf>
    <xf numFmtId="0" fontId="35" fillId="6" borderId="17" xfId="0" applyFont="1" applyFill="1" applyBorder="1" applyAlignment="1">
      <alignment wrapText="1"/>
    </xf>
    <xf numFmtId="0" fontId="40" fillId="0" borderId="0" xfId="0" applyFont="1"/>
    <xf numFmtId="0" fontId="54" fillId="3" borderId="17" xfId="3" applyFont="1" applyFill="1" applyBorder="1" applyAlignment="1">
      <alignment horizontal="center"/>
    </xf>
    <xf numFmtId="0" fontId="54" fillId="3" borderId="17" xfId="3" applyFont="1" applyFill="1" applyBorder="1" applyAlignment="1">
      <alignment horizontal="center" wrapText="1"/>
    </xf>
    <xf numFmtId="0" fontId="54" fillId="3" borderId="17" xfId="0" applyFont="1" applyFill="1" applyBorder="1" applyAlignment="1">
      <alignment horizontal="center" vertical="center" wrapText="1"/>
    </xf>
    <xf numFmtId="0" fontId="41" fillId="0" borderId="0" xfId="0" applyFont="1"/>
    <xf numFmtId="0" fontId="41" fillId="3" borderId="17" xfId="0" applyFont="1" applyFill="1" applyBorder="1" applyAlignment="1">
      <alignment vertical="center" wrapText="1"/>
    </xf>
    <xf numFmtId="0" fontId="40" fillId="0" borderId="17" xfId="3" applyFont="1" applyBorder="1"/>
    <xf numFmtId="0" fontId="75" fillId="0" borderId="17" xfId="3" applyFont="1" applyBorder="1"/>
    <xf numFmtId="0" fontId="40" fillId="3" borderId="17" xfId="3" applyFont="1" applyFill="1" applyBorder="1"/>
    <xf numFmtId="0" fontId="67" fillId="3" borderId="17" xfId="0" applyFont="1" applyFill="1" applyBorder="1"/>
    <xf numFmtId="0" fontId="40" fillId="6" borderId="17" xfId="3" applyFont="1" applyFill="1" applyBorder="1"/>
    <xf numFmtId="0" fontId="36" fillId="6" borderId="17" xfId="0" applyFont="1" applyFill="1" applyBorder="1"/>
    <xf numFmtId="0" fontId="41" fillId="3" borderId="17" xfId="0" applyFont="1" applyFill="1" applyBorder="1" applyAlignment="1">
      <alignment horizontal="left" vertical="center" wrapText="1"/>
    </xf>
    <xf numFmtId="0" fontId="40" fillId="3" borderId="17" xfId="4" applyFont="1" applyFill="1" applyBorder="1" applyAlignment="1">
      <alignment horizontal="center"/>
    </xf>
    <xf numFmtId="0" fontId="40" fillId="3" borderId="17" xfId="4" applyFont="1" applyFill="1" applyBorder="1" applyAlignment="1">
      <alignment horizontal="center" wrapText="1"/>
    </xf>
    <xf numFmtId="0" fontId="75" fillId="0" borderId="17" xfId="0" applyFont="1" applyBorder="1" applyAlignment="1">
      <alignment wrapText="1"/>
    </xf>
    <xf numFmtId="0" fontId="36" fillId="3" borderId="17" xfId="0" applyFont="1" applyFill="1" applyBorder="1"/>
    <xf numFmtId="0" fontId="75" fillId="0" borderId="17" xfId="0" applyFont="1" applyBorder="1"/>
    <xf numFmtId="0" fontId="40" fillId="40" borderId="17" xfId="3" applyFont="1" applyFill="1" applyBorder="1"/>
    <xf numFmtId="0" fontId="35" fillId="40" borderId="17" xfId="0" applyFont="1" applyFill="1" applyBorder="1"/>
    <xf numFmtId="0" fontId="36" fillId="40" borderId="17" xfId="0" applyFont="1" applyFill="1" applyBorder="1"/>
    <xf numFmtId="0" fontId="75" fillId="8" borderId="0" xfId="0" applyFont="1" applyFill="1" applyAlignment="1">
      <alignment wrapText="1"/>
    </xf>
    <xf numFmtId="164" fontId="36" fillId="8" borderId="0" xfId="0" applyNumberFormat="1" applyFont="1" applyFill="1"/>
    <xf numFmtId="0" fontId="55" fillId="40" borderId="12" xfId="0" applyFont="1" applyFill="1" applyBorder="1" applyAlignment="1">
      <alignment vertical="center" wrapText="1"/>
    </xf>
    <xf numFmtId="0" fontId="41" fillId="3" borderId="43" xfId="0" applyFont="1" applyFill="1" applyBorder="1" applyAlignment="1">
      <alignment vertical="center" wrapText="1"/>
    </xf>
    <xf numFmtId="0" fontId="73" fillId="0" borderId="17" xfId="0" applyFont="1" applyBorder="1" applyAlignment="1">
      <alignment horizontal="center" vertical="center" wrapText="1"/>
    </xf>
    <xf numFmtId="0" fontId="73" fillId="36" borderId="17" xfId="0" applyFont="1" applyFill="1" applyBorder="1" applyAlignment="1">
      <alignment horizontal="center" vertical="center" wrapText="1"/>
    </xf>
    <xf numFmtId="0" fontId="73" fillId="0" borderId="43" xfId="0" applyFont="1" applyBorder="1" applyAlignment="1">
      <alignment horizontal="center" vertical="center" wrapText="1"/>
    </xf>
    <xf numFmtId="0" fontId="74" fillId="40" borderId="12" xfId="0" applyFont="1" applyFill="1" applyBorder="1" applyAlignment="1">
      <alignment vertical="center" wrapText="1"/>
    </xf>
    <xf numFmtId="0" fontId="52" fillId="0" borderId="0" xfId="0" applyFont="1"/>
    <xf numFmtId="9" fontId="36" fillId="0" borderId="17" xfId="0" applyNumberFormat="1" applyFont="1" applyBorder="1" applyAlignment="1">
      <alignment horizontal="center" vertical="center" wrapText="1"/>
    </xf>
    <xf numFmtId="9" fontId="36" fillId="0" borderId="17" xfId="0" applyNumberFormat="1" applyFont="1" applyBorder="1" applyAlignment="1">
      <alignment horizontal="center" vertical="center"/>
    </xf>
    <xf numFmtId="0" fontId="56" fillId="0" borderId="17" xfId="0" applyFont="1" applyBorder="1" applyAlignment="1">
      <alignment horizontal="center" wrapText="1"/>
    </xf>
    <xf numFmtId="9" fontId="69" fillId="0" borderId="17" xfId="0" applyNumberFormat="1" applyFont="1" applyBorder="1" applyAlignment="1">
      <alignment horizontal="center" vertical="center" wrapText="1"/>
    </xf>
    <xf numFmtId="10" fontId="36" fillId="0" borderId="17" xfId="0" applyNumberFormat="1" applyFont="1" applyBorder="1" applyAlignment="1">
      <alignment horizontal="center" vertical="center" wrapText="1"/>
    </xf>
    <xf numFmtId="10" fontId="36" fillId="0" borderId="17" xfId="0" applyNumberFormat="1" applyFont="1" applyBorder="1" applyAlignment="1">
      <alignment horizontal="center" vertical="center"/>
    </xf>
    <xf numFmtId="0" fontId="55" fillId="6" borderId="17" xfId="0" applyFont="1" applyFill="1" applyBorder="1" applyAlignment="1">
      <alignment horizontal="center" vertical="center" wrapText="1"/>
    </xf>
    <xf numFmtId="0" fontId="35" fillId="6" borderId="17" xfId="0" applyFont="1" applyFill="1" applyBorder="1" applyAlignment="1">
      <alignment horizontal="center" vertical="center" wrapText="1"/>
    </xf>
    <xf numFmtId="0" fontId="35" fillId="6" borderId="17" xfId="0" applyFont="1" applyFill="1" applyBorder="1" applyAlignment="1">
      <alignment horizontal="center"/>
    </xf>
    <xf numFmtId="0" fontId="41" fillId="0" borderId="17" xfId="0" applyFont="1" applyBorder="1" applyAlignment="1">
      <alignment vertical="center" wrapText="1"/>
    </xf>
    <xf numFmtId="0" fontId="41" fillId="8" borderId="0" xfId="0" applyFont="1" applyFill="1" applyAlignment="1">
      <alignment horizontal="center" vertical="center" wrapText="1"/>
    </xf>
    <xf numFmtId="0" fontId="41" fillId="8" borderId="0" xfId="0" applyFont="1" applyFill="1" applyAlignment="1">
      <alignment vertical="center" wrapText="1"/>
    </xf>
    <xf numFmtId="0" fontId="55" fillId="8" borderId="0" xfId="0" applyFont="1" applyFill="1" applyAlignment="1">
      <alignment horizontal="center" vertical="center" wrapText="1"/>
    </xf>
    <xf numFmtId="0" fontId="35" fillId="36" borderId="0" xfId="0" applyFont="1" applyFill="1"/>
    <xf numFmtId="0" fontId="36" fillId="36" borderId="0" xfId="0" applyFont="1" applyFill="1"/>
    <xf numFmtId="0" fontId="36" fillId="36" borderId="0" xfId="0" applyFont="1" applyFill="1" applyAlignment="1">
      <alignment horizontal="center"/>
    </xf>
    <xf numFmtId="0" fontId="35" fillId="3" borderId="17" xfId="0" applyFont="1" applyFill="1" applyBorder="1" applyAlignment="1">
      <alignment vertical="center" wrapText="1"/>
    </xf>
    <xf numFmtId="0" fontId="35" fillId="3" borderId="17" xfId="0" applyFont="1" applyFill="1" applyBorder="1" applyAlignment="1">
      <alignment vertical="center"/>
    </xf>
    <xf numFmtId="0" fontId="36" fillId="0" borderId="17" xfId="0" applyFont="1" applyBorder="1" applyAlignment="1">
      <alignment vertical="center" wrapText="1"/>
    </xf>
    <xf numFmtId="0" fontId="36" fillId="0" borderId="17" xfId="0" applyFont="1" applyBorder="1" applyAlignment="1">
      <alignment horizontal="center" vertical="center" wrapText="1"/>
    </xf>
    <xf numFmtId="0" fontId="57" fillId="0" borderId="17" xfId="0" applyFont="1" applyBorder="1" applyAlignment="1">
      <alignment horizontal="left" indent="2"/>
    </xf>
    <xf numFmtId="165" fontId="57" fillId="0" borderId="17" xfId="8" applyNumberFormat="1" applyFont="1" applyBorder="1"/>
    <xf numFmtId="0" fontId="54" fillId="0" borderId="17" xfId="0" applyFont="1" applyBorder="1"/>
    <xf numFmtId="0" fontId="83" fillId="0" borderId="17" xfId="0" applyFont="1" applyBorder="1" applyAlignment="1">
      <alignment horizontal="left" indent="2"/>
    </xf>
    <xf numFmtId="0" fontId="84" fillId="0" borderId="0" xfId="0" applyFont="1"/>
    <xf numFmtId="0" fontId="85" fillId="0" borderId="0" xfId="0" applyFont="1"/>
    <xf numFmtId="0" fontId="55" fillId="0" borderId="0" xfId="0" applyFont="1" applyAlignment="1">
      <alignment horizontal="left" vertical="center"/>
    </xf>
    <xf numFmtId="0" fontId="80" fillId="0" borderId="0" xfId="0" applyFont="1" applyAlignment="1">
      <alignment horizontal="left" vertical="center"/>
    </xf>
    <xf numFmtId="0" fontId="55" fillId="12" borderId="17" xfId="0" applyFont="1" applyFill="1" applyBorder="1" applyAlignment="1">
      <alignment horizontal="center" vertical="center" wrapText="1"/>
    </xf>
    <xf numFmtId="0" fontId="55" fillId="12" borderId="17" xfId="0" applyFont="1" applyFill="1" applyBorder="1" applyAlignment="1">
      <alignment horizontal="center" wrapText="1"/>
    </xf>
    <xf numFmtId="0" fontId="55" fillId="40" borderId="17" xfId="0" applyFont="1" applyFill="1" applyBorder="1" applyAlignment="1">
      <alignment vertical="center" wrapText="1"/>
    </xf>
    <xf numFmtId="0" fontId="36" fillId="12" borderId="17" xfId="0" applyFont="1" applyFill="1" applyBorder="1" applyAlignment="1">
      <alignment vertical="center"/>
    </xf>
    <xf numFmtId="0" fontId="36" fillId="8" borderId="17" xfId="0" applyFont="1" applyFill="1" applyBorder="1" applyAlignment="1">
      <alignment horizontal="right" wrapText="1"/>
    </xf>
    <xf numFmtId="0" fontId="36" fillId="0" borderId="17" xfId="0" applyFont="1" applyBorder="1" applyAlignment="1">
      <alignment horizontal="right" wrapText="1"/>
    </xf>
    <xf numFmtId="0" fontId="36" fillId="0" borderId="17" xfId="0" applyFont="1" applyBorder="1" applyAlignment="1">
      <alignment horizontal="right"/>
    </xf>
    <xf numFmtId="0" fontId="86" fillId="0" borderId="0" xfId="0" applyFont="1" applyAlignment="1">
      <alignment vertical="center"/>
    </xf>
    <xf numFmtId="0" fontId="86" fillId="0" borderId="0" xfId="0" applyFont="1" applyAlignment="1">
      <alignment horizontal="left" vertical="center" indent="9"/>
    </xf>
    <xf numFmtId="0" fontId="86" fillId="0" borderId="0" xfId="0" applyFont="1" applyAlignment="1">
      <alignment horizontal="left" vertical="center" indent="14"/>
    </xf>
    <xf numFmtId="0" fontId="36" fillId="3" borderId="17" xfId="0" applyFont="1" applyFill="1" applyBorder="1" applyAlignment="1">
      <alignment horizontal="center" vertical="center"/>
    </xf>
    <xf numFmtId="0" fontId="36" fillId="0" borderId="17" xfId="0" applyFont="1" applyBorder="1" applyAlignment="1">
      <alignment horizontal="center" vertical="center"/>
    </xf>
    <xf numFmtId="0" fontId="36" fillId="36" borderId="17" xfId="0" applyFont="1" applyFill="1" applyBorder="1" applyAlignment="1">
      <alignment horizontal="center" vertical="center"/>
    </xf>
    <xf numFmtId="0" fontId="74" fillId="6" borderId="17" xfId="0" applyFont="1" applyFill="1" applyBorder="1" applyAlignment="1">
      <alignment horizontal="center" vertical="center"/>
    </xf>
    <xf numFmtId="0" fontId="35" fillId="6" borderId="17" xfId="0" applyFont="1" applyFill="1" applyBorder="1" applyAlignment="1">
      <alignment horizontal="center" vertical="center"/>
    </xf>
    <xf numFmtId="0" fontId="55" fillId="3" borderId="17" xfId="0" applyFont="1" applyFill="1" applyBorder="1" applyAlignment="1">
      <alignment horizontal="center" vertical="center" indent="1"/>
    </xf>
    <xf numFmtId="0" fontId="55" fillId="3" borderId="17" xfId="0" applyFont="1" applyFill="1" applyBorder="1" applyAlignment="1">
      <alignment horizontal="center" vertical="center" wrapText="1" indent="1"/>
    </xf>
    <xf numFmtId="0" fontId="85" fillId="0" borderId="0" xfId="0" applyFont="1" applyAlignment="1">
      <alignment wrapText="1"/>
    </xf>
    <xf numFmtId="0" fontId="41" fillId="0" borderId="0" xfId="0" applyFont="1" applyAlignment="1">
      <alignment horizontal="center"/>
    </xf>
    <xf numFmtId="0" fontId="55" fillId="0" borderId="0" xfId="0" applyFont="1" applyAlignment="1">
      <alignment horizontal="center"/>
    </xf>
    <xf numFmtId="0" fontId="67" fillId="3" borderId="17" xfId="0" applyFont="1" applyFill="1" applyBorder="1" applyAlignment="1">
      <alignment vertical="center" wrapText="1"/>
    </xf>
    <xf numFmtId="0" fontId="68" fillId="3" borderId="17" xfId="0" applyFont="1" applyFill="1" applyBorder="1" applyAlignment="1">
      <alignment horizontal="center" vertical="center" wrapText="1"/>
    </xf>
    <xf numFmtId="0" fontId="68" fillId="12" borderId="17" xfId="0" applyFont="1" applyFill="1" applyBorder="1" applyAlignment="1">
      <alignment horizontal="center" vertical="center" wrapText="1"/>
    </xf>
    <xf numFmtId="0" fontId="55" fillId="52" borderId="17" xfId="0" applyFont="1" applyFill="1" applyBorder="1" applyAlignment="1">
      <alignment horizontal="center" vertical="center" wrapText="1"/>
    </xf>
    <xf numFmtId="0" fontId="55" fillId="3" borderId="17" xfId="0" applyFont="1" applyFill="1" applyBorder="1"/>
    <xf numFmtId="0" fontId="55" fillId="3" borderId="17" xfId="0" applyFont="1" applyFill="1" applyBorder="1" applyAlignment="1">
      <alignment horizontal="left" vertical="center"/>
    </xf>
    <xf numFmtId="0" fontId="55" fillId="12" borderId="17" xfId="0" applyFont="1" applyFill="1" applyBorder="1" applyAlignment="1">
      <alignment horizontal="left" vertical="center"/>
    </xf>
    <xf numFmtId="0" fontId="55" fillId="52" borderId="17" xfId="0" applyFont="1" applyFill="1" applyBorder="1" applyAlignment="1">
      <alignment horizontal="center" vertical="center"/>
    </xf>
    <xf numFmtId="0" fontId="55" fillId="51" borderId="39" xfId="0" applyFont="1" applyFill="1" applyBorder="1" applyAlignment="1">
      <alignment horizontal="center" vertical="center" wrapText="1"/>
    </xf>
    <xf numFmtId="0" fontId="55" fillId="51" borderId="40" xfId="0" applyFont="1" applyFill="1" applyBorder="1" applyAlignment="1">
      <alignment horizontal="center" vertical="center" wrapText="1"/>
    </xf>
    <xf numFmtId="0" fontId="55" fillId="54" borderId="38" xfId="0" applyFont="1" applyFill="1" applyBorder="1" applyAlignment="1">
      <alignment horizontal="center" vertical="center" wrapText="1"/>
    </xf>
    <xf numFmtId="0" fontId="55" fillId="40" borderId="54" xfId="0" applyFont="1" applyFill="1" applyBorder="1" applyAlignment="1">
      <alignment horizontal="center" vertical="center" wrapText="1"/>
    </xf>
    <xf numFmtId="0" fontId="68" fillId="8" borderId="17" xfId="0" applyFont="1" applyFill="1" applyBorder="1" applyAlignment="1">
      <alignment vertical="center" wrapText="1"/>
    </xf>
    <xf numFmtId="0" fontId="36" fillId="36" borderId="17" xfId="0" applyFont="1" applyFill="1" applyBorder="1" applyAlignment="1">
      <alignment horizontal="center"/>
    </xf>
    <xf numFmtId="165" fontId="36" fillId="0" borderId="17" xfId="0" applyNumberFormat="1" applyFont="1" applyBorder="1"/>
    <xf numFmtId="9" fontId="36" fillId="0" borderId="30" xfId="0" applyNumberFormat="1" applyFont="1" applyBorder="1"/>
    <xf numFmtId="0" fontId="36" fillId="0" borderId="30" xfId="0" applyFont="1" applyBorder="1"/>
    <xf numFmtId="10" fontId="36" fillId="0" borderId="17" xfId="0" applyNumberFormat="1" applyFont="1" applyBorder="1"/>
    <xf numFmtId="10" fontId="36" fillId="0" borderId="30" xfId="0" applyNumberFormat="1" applyFont="1" applyBorder="1"/>
    <xf numFmtId="0" fontId="55" fillId="3" borderId="53" xfId="0" applyFont="1" applyFill="1" applyBorder="1"/>
    <xf numFmtId="0" fontId="68" fillId="3" borderId="17" xfId="0" applyFont="1" applyFill="1" applyBorder="1"/>
    <xf numFmtId="0" fontId="68" fillId="3" borderId="17" xfId="0" applyFont="1" applyFill="1" applyBorder="1" applyAlignment="1">
      <alignment vertical="center" wrapText="1"/>
    </xf>
    <xf numFmtId="10" fontId="36" fillId="3" borderId="17" xfId="0" applyNumberFormat="1" applyFont="1" applyFill="1" applyBorder="1"/>
    <xf numFmtId="0" fontId="36" fillId="3" borderId="30" xfId="0" applyFont="1" applyFill="1" applyBorder="1"/>
    <xf numFmtId="0" fontId="67" fillId="6" borderId="55" xfId="0" applyFont="1" applyFill="1" applyBorder="1" applyAlignment="1">
      <alignment horizontal="left"/>
    </xf>
    <xf numFmtId="0" fontId="35" fillId="6" borderId="32" xfId="0" applyFont="1" applyFill="1" applyBorder="1" applyAlignment="1">
      <alignment vertical="center"/>
    </xf>
    <xf numFmtId="0" fontId="35" fillId="6" borderId="32" xfId="0" applyFont="1" applyFill="1" applyBorder="1"/>
    <xf numFmtId="0" fontId="35" fillId="6" borderId="32" xfId="0" applyFont="1" applyFill="1" applyBorder="1" applyAlignment="1">
      <alignment horizontal="center"/>
    </xf>
    <xf numFmtId="0" fontId="36" fillId="40" borderId="56" xfId="0" applyFont="1" applyFill="1" applyBorder="1"/>
    <xf numFmtId="10" fontId="36" fillId="40" borderId="17" xfId="0" applyNumberFormat="1" applyFont="1" applyFill="1" applyBorder="1"/>
    <xf numFmtId="0" fontId="36" fillId="40" borderId="32" xfId="0" applyFont="1" applyFill="1" applyBorder="1"/>
    <xf numFmtId="10" fontId="36" fillId="6" borderId="32" xfId="0" applyNumberFormat="1" applyFont="1" applyFill="1" applyBorder="1"/>
    <xf numFmtId="0" fontId="36" fillId="6" borderId="32" xfId="0" applyFont="1" applyFill="1" applyBorder="1"/>
    <xf numFmtId="10" fontId="36" fillId="6" borderId="57" xfId="0" applyNumberFormat="1" applyFont="1" applyFill="1" applyBorder="1"/>
    <xf numFmtId="0" fontId="63" fillId="0" borderId="0" xfId="0" applyFont="1" applyAlignment="1">
      <alignment horizontal="left" vertical="center" wrapText="1"/>
    </xf>
    <xf numFmtId="0" fontId="87" fillId="0" borderId="0" xfId="0" applyFont="1" applyAlignment="1">
      <alignment vertical="center" wrapText="1"/>
    </xf>
    <xf numFmtId="0" fontId="36" fillId="0" borderId="0" xfId="0" applyFont="1" applyAlignment="1">
      <alignment vertical="center"/>
    </xf>
    <xf numFmtId="0" fontId="88" fillId="3" borderId="17" xfId="0" applyFont="1" applyFill="1" applyBorder="1" applyAlignment="1">
      <alignment horizontal="center" vertical="center" wrapText="1"/>
    </xf>
    <xf numFmtId="0" fontId="55" fillId="40" borderId="17" xfId="0" applyFont="1" applyFill="1" applyBorder="1" applyAlignment="1">
      <alignment horizontal="right" vertical="center"/>
    </xf>
    <xf numFmtId="0" fontId="36" fillId="0" borderId="17" xfId="0" applyFont="1" applyBorder="1" applyAlignment="1">
      <alignment horizontal="right" vertical="center" wrapText="1"/>
    </xf>
    <xf numFmtId="0" fontId="36" fillId="8" borderId="17" xfId="0" applyFont="1" applyFill="1" applyBorder="1" applyAlignment="1">
      <alignment horizontal="center" vertical="center" wrapText="1"/>
    </xf>
    <xf numFmtId="0" fontId="70" fillId="8" borderId="17" xfId="0" applyFont="1" applyFill="1" applyBorder="1" applyAlignment="1">
      <alignment vertical="center" wrapText="1"/>
    </xf>
    <xf numFmtId="0" fontId="36" fillId="8" borderId="17" xfId="0" applyFont="1" applyFill="1" applyBorder="1" applyAlignment="1">
      <alignment vertical="center" wrapText="1"/>
    </xf>
    <xf numFmtId="0" fontId="70" fillId="8" borderId="17" xfId="0" applyFont="1" applyFill="1" applyBorder="1" applyAlignment="1">
      <alignment horizontal="center" vertical="center" wrapText="1"/>
    </xf>
    <xf numFmtId="0" fontId="36" fillId="0" borderId="17" xfId="0" applyFont="1" applyBorder="1" applyAlignment="1">
      <alignment horizontal="right" vertical="center"/>
    </xf>
    <xf numFmtId="0" fontId="36" fillId="3" borderId="17" xfId="0" applyFont="1" applyFill="1" applyBorder="1" applyAlignment="1">
      <alignment horizontal="center" vertical="center" wrapText="1"/>
    </xf>
    <xf numFmtId="0" fontId="36" fillId="40" borderId="17" xfId="0" applyFont="1" applyFill="1" applyBorder="1" applyAlignment="1">
      <alignment horizontal="right" vertical="center"/>
    </xf>
    <xf numFmtId="0" fontId="35" fillId="40" borderId="17" xfId="0" applyFont="1" applyFill="1" applyBorder="1" applyAlignment="1">
      <alignment vertical="center" wrapText="1"/>
    </xf>
    <xf numFmtId="0" fontId="35" fillId="40" borderId="17" xfId="0" applyFont="1" applyFill="1" applyBorder="1" applyAlignment="1">
      <alignment horizontal="right" vertical="center" wrapText="1"/>
    </xf>
    <xf numFmtId="0" fontId="38" fillId="0" borderId="0" xfId="0" applyFont="1" applyAlignment="1">
      <alignment vertical="center"/>
    </xf>
    <xf numFmtId="0" fontId="89" fillId="0" borderId="0" xfId="5" applyFont="1" applyAlignment="1">
      <alignment vertical="center"/>
    </xf>
    <xf numFmtId="0" fontId="36" fillId="8" borderId="17" xfId="0" applyFont="1" applyFill="1" applyBorder="1" applyAlignment="1">
      <alignment horizontal="right" vertical="center" wrapText="1"/>
    </xf>
    <xf numFmtId="0" fontId="38" fillId="0" borderId="0" xfId="0" applyFont="1" applyAlignment="1">
      <alignment horizontal="justify" vertical="center"/>
    </xf>
    <xf numFmtId="0" fontId="87" fillId="0" borderId="0" xfId="0" applyFont="1" applyAlignment="1">
      <alignment vertical="center"/>
    </xf>
    <xf numFmtId="0" fontId="88" fillId="3" borderId="12" xfId="0" applyFont="1" applyFill="1" applyBorder="1" applyAlignment="1">
      <alignment vertical="center" wrapText="1"/>
    </xf>
    <xf numFmtId="0" fontId="88" fillId="3" borderId="12" xfId="0" applyFont="1" applyFill="1" applyBorder="1" applyAlignment="1">
      <alignment horizontal="center" vertical="center"/>
    </xf>
    <xf numFmtId="0" fontId="88" fillId="3" borderId="12" xfId="0" applyFont="1" applyFill="1" applyBorder="1" applyAlignment="1">
      <alignment horizontal="right" vertical="center"/>
    </xf>
    <xf numFmtId="0" fontId="70" fillId="0" borderId="12" xfId="0" applyFont="1" applyBorder="1" applyAlignment="1">
      <alignment horizontal="right" vertical="center"/>
    </xf>
    <xf numFmtId="0" fontId="70" fillId="3" borderId="12" xfId="0" applyFont="1" applyFill="1" applyBorder="1" applyAlignment="1">
      <alignment horizontal="right" vertical="center"/>
    </xf>
    <xf numFmtId="0" fontId="88" fillId="18" borderId="12" xfId="0" applyFont="1" applyFill="1" applyBorder="1" applyAlignment="1">
      <alignment vertical="center" wrapText="1"/>
    </xf>
    <xf numFmtId="0" fontId="70" fillId="18" borderId="12" xfId="0" applyFont="1" applyFill="1" applyBorder="1" applyAlignment="1">
      <alignment horizontal="right" vertical="center"/>
    </xf>
    <xf numFmtId="0" fontId="55" fillId="40" borderId="17" xfId="0" applyFont="1" applyFill="1" applyBorder="1" applyAlignment="1">
      <alignment vertical="center"/>
    </xf>
    <xf numFmtId="0" fontId="35" fillId="3" borderId="12" xfId="0" applyFont="1" applyFill="1" applyBorder="1" applyAlignment="1">
      <alignment horizontal="center" vertical="center"/>
    </xf>
    <xf numFmtId="0" fontId="36" fillId="0" borderId="12" xfId="0" applyFont="1" applyBorder="1" applyAlignment="1">
      <alignment horizontal="right" vertical="center"/>
    </xf>
    <xf numFmtId="0" fontId="36" fillId="0" borderId="12" xfId="0" applyFont="1" applyBorder="1" applyAlignment="1">
      <alignment horizontal="right" vertical="center" wrapText="1"/>
    </xf>
    <xf numFmtId="0" fontId="35" fillId="3" borderId="17" xfId="0" applyFont="1" applyFill="1" applyBorder="1" applyAlignment="1">
      <alignment horizontal="center" vertical="top"/>
    </xf>
    <xf numFmtId="0" fontId="35" fillId="40" borderId="17" xfId="0" applyFont="1" applyFill="1" applyBorder="1" applyAlignment="1">
      <alignment horizontal="center" vertical="center"/>
    </xf>
    <xf numFmtId="0" fontId="0" fillId="0" borderId="43" xfId="0" applyBorder="1"/>
    <xf numFmtId="0" fontId="63" fillId="0" borderId="0" xfId="0" applyFont="1"/>
    <xf numFmtId="0" fontId="55" fillId="3" borderId="12" xfId="0" applyFont="1" applyFill="1" applyBorder="1" applyAlignment="1">
      <alignment horizontal="center" vertical="center" textRotation="90" wrapText="1"/>
    </xf>
    <xf numFmtId="0" fontId="35" fillId="40" borderId="12" xfId="0" applyFont="1" applyFill="1" applyBorder="1" applyAlignment="1">
      <alignment vertical="center"/>
    </xf>
    <xf numFmtId="0" fontId="35" fillId="39" borderId="12" xfId="0" applyFont="1" applyFill="1" applyBorder="1" applyAlignment="1">
      <alignment vertical="center"/>
    </xf>
    <xf numFmtId="0" fontId="35" fillId="52" borderId="12" xfId="0" applyFont="1" applyFill="1" applyBorder="1" applyAlignment="1">
      <alignment vertical="center"/>
    </xf>
    <xf numFmtId="0" fontId="55" fillId="40" borderId="12" xfId="0" applyFont="1" applyFill="1" applyBorder="1" applyAlignment="1">
      <alignment vertical="center"/>
    </xf>
    <xf numFmtId="0" fontId="41" fillId="54" borderId="12" xfId="0" applyFont="1" applyFill="1" applyBorder="1" applyAlignment="1">
      <alignment vertical="center"/>
    </xf>
    <xf numFmtId="0" fontId="41" fillId="51" borderId="12" xfId="0" applyFont="1" applyFill="1" applyBorder="1" applyAlignment="1">
      <alignment horizontal="left" vertical="center"/>
    </xf>
    <xf numFmtId="0" fontId="41" fillId="40" borderId="12" xfId="0" applyFont="1" applyFill="1" applyBorder="1" applyAlignment="1">
      <alignment horizontal="left" vertical="center" wrapText="1"/>
    </xf>
    <xf numFmtId="0" fontId="41" fillId="39" borderId="12" xfId="0" applyFont="1" applyFill="1" applyBorder="1" applyAlignment="1">
      <alignment horizontal="left" vertical="center"/>
    </xf>
    <xf numFmtId="0" fontId="41" fillId="40" borderId="12" xfId="0" applyFont="1" applyFill="1" applyBorder="1" applyAlignment="1">
      <alignment horizontal="left" vertical="center"/>
    </xf>
    <xf numFmtId="0" fontId="41" fillId="40" borderId="12" xfId="0" applyFont="1" applyFill="1" applyBorder="1" applyAlignment="1">
      <alignment vertical="center" wrapText="1"/>
    </xf>
    <xf numFmtId="0" fontId="55" fillId="51" borderId="12" xfId="0" applyFont="1" applyFill="1" applyBorder="1" applyAlignment="1">
      <alignment horizontal="left" vertical="center"/>
    </xf>
    <xf numFmtId="0" fontId="55" fillId="39" borderId="12" xfId="0" applyFont="1" applyFill="1" applyBorder="1" applyAlignment="1">
      <alignment horizontal="left" vertical="center"/>
    </xf>
    <xf numFmtId="0" fontId="41" fillId="51" borderId="12" xfId="0" applyFont="1" applyFill="1" applyBorder="1" applyAlignment="1">
      <alignment horizontal="left" vertical="center" wrapText="1"/>
    </xf>
    <xf numFmtId="0" fontId="55" fillId="3" borderId="12" xfId="0" applyFont="1" applyFill="1" applyBorder="1" applyAlignment="1">
      <alignment vertical="center" wrapText="1"/>
    </xf>
    <xf numFmtId="0" fontId="41" fillId="51" borderId="12" xfId="0" applyFont="1" applyFill="1" applyBorder="1" applyAlignment="1">
      <alignment horizontal="center" vertical="center"/>
    </xf>
    <xf numFmtId="0" fontId="62" fillId="40" borderId="12" xfId="0" applyFont="1" applyFill="1" applyBorder="1" applyAlignment="1">
      <alignment vertical="top" wrapText="1"/>
    </xf>
    <xf numFmtId="0" fontId="41" fillId="39" borderId="12" xfId="0" applyFont="1" applyFill="1" applyBorder="1" applyAlignment="1">
      <alignment horizontal="left" vertical="top" wrapText="1"/>
    </xf>
    <xf numFmtId="0" fontId="70" fillId="51" borderId="12" xfId="0" applyFont="1" applyFill="1" applyBorder="1" applyAlignment="1">
      <alignment horizontal="left" vertical="top" wrapText="1"/>
    </xf>
    <xf numFmtId="0" fontId="70" fillId="40" borderId="12" xfId="0" applyFont="1" applyFill="1" applyBorder="1" applyAlignment="1">
      <alignment horizontal="left" vertical="top"/>
    </xf>
    <xf numFmtId="0" fontId="55" fillId="3" borderId="12" xfId="0" applyFont="1" applyFill="1" applyBorder="1" applyAlignment="1">
      <alignment horizontal="left" vertical="center"/>
    </xf>
    <xf numFmtId="0" fontId="55" fillId="52" borderId="12" xfId="0" applyFont="1" applyFill="1" applyBorder="1" applyAlignment="1">
      <alignment horizontal="center" vertical="center" wrapText="1"/>
    </xf>
    <xf numFmtId="0" fontId="55" fillId="40" borderId="12" xfId="0" applyFont="1" applyFill="1" applyBorder="1" applyAlignment="1">
      <alignment horizontal="center" vertical="center" wrapText="1"/>
    </xf>
    <xf numFmtId="0" fontId="55" fillId="54" borderId="12" xfId="0" applyFont="1" applyFill="1" applyBorder="1" applyAlignment="1">
      <alignment horizontal="center" vertical="center" wrapText="1"/>
    </xf>
    <xf numFmtId="0" fontId="55" fillId="53" borderId="12" xfId="0" applyFont="1" applyFill="1" applyBorder="1" applyAlignment="1">
      <alignment horizontal="center" vertical="center" wrapText="1"/>
    </xf>
    <xf numFmtId="0" fontId="55" fillId="51" borderId="12" xfId="0" applyFont="1" applyFill="1" applyBorder="1" applyAlignment="1">
      <alignment horizontal="center" vertical="center" wrapText="1"/>
    </xf>
    <xf numFmtId="0" fontId="55" fillId="39" borderId="12" xfId="0" applyFont="1" applyFill="1" applyBorder="1" applyAlignment="1">
      <alignment horizontal="center" vertical="center" wrapText="1"/>
    </xf>
    <xf numFmtId="0" fontId="55" fillId="18" borderId="12" xfId="0" applyFont="1" applyFill="1" applyBorder="1" applyAlignment="1">
      <alignment vertical="center" wrapText="1"/>
    </xf>
    <xf numFmtId="0" fontId="55" fillId="8" borderId="12" xfId="0" applyFont="1" applyFill="1" applyBorder="1" applyAlignment="1">
      <alignment horizontal="right" vertical="center"/>
    </xf>
    <xf numFmtId="0" fontId="36" fillId="8" borderId="12" xfId="0" applyFont="1" applyFill="1" applyBorder="1"/>
    <xf numFmtId="0" fontId="41" fillId="3" borderId="12" xfId="0" applyFont="1" applyFill="1" applyBorder="1" applyAlignment="1">
      <alignment vertical="center" wrapText="1"/>
    </xf>
    <xf numFmtId="0" fontId="41" fillId="8" borderId="12" xfId="0" applyFont="1" applyFill="1" applyBorder="1" applyAlignment="1">
      <alignment horizontal="right" vertical="center"/>
    </xf>
    <xf numFmtId="0" fontId="55" fillId="18" borderId="12" xfId="0" applyFont="1" applyFill="1" applyBorder="1" applyAlignment="1">
      <alignment vertical="center"/>
    </xf>
    <xf numFmtId="0" fontId="55" fillId="3" borderId="12" xfId="0" applyFont="1" applyFill="1" applyBorder="1" applyAlignment="1">
      <alignment horizontal="right" vertical="center"/>
    </xf>
    <xf numFmtId="0" fontId="55" fillId="21" borderId="42" xfId="0" applyFont="1" applyFill="1" applyBorder="1" applyAlignment="1">
      <alignment vertical="center" wrapText="1"/>
    </xf>
    <xf numFmtId="0" fontId="36" fillId="39" borderId="42" xfId="0" applyFont="1" applyFill="1" applyBorder="1" applyAlignment="1">
      <alignment vertical="center"/>
    </xf>
    <xf numFmtId="0" fontId="36" fillId="39" borderId="42" xfId="0" applyFont="1" applyFill="1" applyBorder="1" applyAlignment="1">
      <alignment horizontal="center" vertical="center"/>
    </xf>
    <xf numFmtId="0" fontId="55" fillId="21" borderId="17" xfId="0" applyFont="1" applyFill="1" applyBorder="1" applyAlignment="1">
      <alignment vertical="center" wrapText="1"/>
    </xf>
    <xf numFmtId="0" fontId="36" fillId="39" borderId="17" xfId="0" applyFont="1" applyFill="1" applyBorder="1" applyAlignment="1">
      <alignment vertical="center"/>
    </xf>
    <xf numFmtId="0" fontId="36" fillId="39" borderId="37" xfId="0" applyFont="1" applyFill="1" applyBorder="1" applyAlignment="1">
      <alignment horizontal="center" vertical="center"/>
    </xf>
    <xf numFmtId="0" fontId="36" fillId="39" borderId="17" xfId="0" applyFont="1" applyFill="1" applyBorder="1" applyAlignment="1">
      <alignment horizontal="center" vertical="center"/>
    </xf>
    <xf numFmtId="0" fontId="88" fillId="12" borderId="17" xfId="0" applyFont="1" applyFill="1" applyBorder="1" applyAlignment="1">
      <alignment vertical="center" wrapText="1"/>
    </xf>
    <xf numFmtId="0" fontId="55" fillId="12" borderId="17" xfId="0" applyFont="1" applyFill="1" applyBorder="1" applyAlignment="1">
      <alignment horizontal="center" vertical="center" textRotation="90" wrapText="1"/>
    </xf>
    <xf numFmtId="0" fontId="36" fillId="12" borderId="17" xfId="0" applyFont="1" applyFill="1" applyBorder="1" applyAlignment="1">
      <alignment horizontal="center" vertical="center" wrapText="1"/>
    </xf>
    <xf numFmtId="0" fontId="36" fillId="12" borderId="17" xfId="0" applyFont="1" applyFill="1" applyBorder="1" applyAlignment="1">
      <alignment horizontal="center" vertical="center"/>
    </xf>
    <xf numFmtId="0" fontId="35" fillId="53" borderId="12" xfId="0" applyFont="1" applyFill="1" applyBorder="1" applyAlignment="1">
      <alignment vertical="center"/>
    </xf>
    <xf numFmtId="0" fontId="55" fillId="6" borderId="17" xfId="0" applyFont="1" applyFill="1" applyBorder="1" applyAlignment="1">
      <alignment vertical="center" wrapText="1"/>
    </xf>
    <xf numFmtId="0" fontId="63" fillId="3" borderId="17" xfId="0" applyFont="1" applyFill="1" applyBorder="1" applyAlignment="1">
      <alignment vertical="center" wrapText="1"/>
    </xf>
    <xf numFmtId="0" fontId="63" fillId="3" borderId="17" xfId="0" applyFont="1" applyFill="1" applyBorder="1" applyAlignment="1">
      <alignment vertical="center"/>
    </xf>
    <xf numFmtId="0" fontId="90" fillId="0" borderId="17" xfId="0" applyFont="1" applyBorder="1" applyAlignment="1">
      <alignment horizontal="right" vertical="center" wrapText="1"/>
    </xf>
    <xf numFmtId="0" fontId="90" fillId="0" borderId="17" xfId="0" applyFont="1" applyBorder="1" applyAlignment="1">
      <alignment vertical="center"/>
    </xf>
    <xf numFmtId="0" fontId="90" fillId="0" borderId="17" xfId="0" applyFont="1" applyBorder="1" applyAlignment="1">
      <alignment horizontal="right" vertical="center"/>
    </xf>
    <xf numFmtId="0" fontId="90" fillId="3" borderId="17" xfId="0" applyFont="1" applyFill="1" applyBorder="1" applyAlignment="1">
      <alignment vertical="center" wrapText="1"/>
    </xf>
    <xf numFmtId="0" fontId="90" fillId="3" borderId="17" xfId="0" applyFont="1" applyFill="1" applyBorder="1" applyAlignment="1">
      <alignment horizontal="right" vertical="center" wrapText="1"/>
    </xf>
    <xf numFmtId="0" fontId="90" fillId="3" borderId="17" xfId="0" applyFont="1" applyFill="1" applyBorder="1" applyAlignment="1">
      <alignment vertical="center"/>
    </xf>
    <xf numFmtId="0" fontId="90" fillId="3" borderId="17" xfId="0" applyFont="1" applyFill="1" applyBorder="1" applyAlignment="1">
      <alignment horizontal="right" vertical="center"/>
    </xf>
    <xf numFmtId="0" fontId="73" fillId="0" borderId="0" xfId="0" applyFont="1" applyAlignment="1">
      <alignment vertical="center"/>
    </xf>
    <xf numFmtId="0" fontId="63" fillId="3" borderId="12" xfId="0" applyFont="1" applyFill="1" applyBorder="1" applyAlignment="1">
      <alignment vertical="center" wrapText="1"/>
    </xf>
    <xf numFmtId="0" fontId="63" fillId="3" borderId="12" xfId="0" applyFont="1" applyFill="1" applyBorder="1" applyAlignment="1">
      <alignment horizontal="center" vertical="center" wrapText="1"/>
    </xf>
    <xf numFmtId="0" fontId="63" fillId="3" borderId="12" xfId="0" applyFont="1" applyFill="1" applyBorder="1" applyAlignment="1">
      <alignment vertical="center"/>
    </xf>
    <xf numFmtId="0" fontId="90" fillId="0" borderId="12" xfId="0" applyFont="1" applyBorder="1" applyAlignment="1">
      <alignment horizontal="right" vertical="center" wrapText="1"/>
    </xf>
    <xf numFmtId="0" fontId="90" fillId="0" borderId="12" xfId="0" applyFont="1" applyBorder="1" applyAlignment="1">
      <alignment horizontal="right" vertical="center"/>
    </xf>
    <xf numFmtId="0" fontId="90" fillId="3" borderId="12" xfId="0" applyFont="1" applyFill="1" applyBorder="1" applyAlignment="1">
      <alignment vertical="center" wrapText="1"/>
    </xf>
    <xf numFmtId="0" fontId="90" fillId="3" borderId="12" xfId="0" applyFont="1" applyFill="1" applyBorder="1" applyAlignment="1">
      <alignment horizontal="right" vertical="center" wrapText="1"/>
    </xf>
    <xf numFmtId="0" fontId="90" fillId="3" borderId="12" xfId="0" applyFont="1" applyFill="1" applyBorder="1" applyAlignment="1">
      <alignment horizontal="right" vertical="center"/>
    </xf>
    <xf numFmtId="0" fontId="90" fillId="0" borderId="28" xfId="0" applyFont="1" applyBorder="1" applyAlignment="1">
      <alignment horizontal="right" vertical="center" wrapText="1"/>
    </xf>
    <xf numFmtId="0" fontId="90" fillId="0" borderId="28" xfId="0" applyFont="1" applyBorder="1" applyAlignment="1">
      <alignment horizontal="right" vertical="center"/>
    </xf>
    <xf numFmtId="0" fontId="90" fillId="0" borderId="16" xfId="0" applyFont="1" applyBorder="1" applyAlignment="1">
      <alignment horizontal="right" vertical="center" wrapText="1"/>
    </xf>
    <xf numFmtId="0" fontId="90" fillId="0" borderId="16" xfId="0" applyFont="1" applyBorder="1" applyAlignment="1">
      <alignment horizontal="right" vertical="center"/>
    </xf>
    <xf numFmtId="0" fontId="52" fillId="0" borderId="0" xfId="0" applyFont="1" applyAlignment="1">
      <alignment horizontal="left" vertical="top" wrapText="1"/>
    </xf>
    <xf numFmtId="0" fontId="55" fillId="3" borderId="17" xfId="0" applyFont="1" applyFill="1" applyBorder="1" applyAlignment="1">
      <alignment horizontal="center" textRotation="90" wrapText="1"/>
    </xf>
    <xf numFmtId="0" fontId="37" fillId="0" borderId="17" xfId="0" applyFont="1" applyBorder="1"/>
    <xf numFmtId="0" fontId="70" fillId="0" borderId="17" xfId="0" applyFont="1" applyBorder="1"/>
    <xf numFmtId="0" fontId="37" fillId="0" borderId="17" xfId="8" applyNumberFormat="1" applyFont="1" applyBorder="1"/>
    <xf numFmtId="0" fontId="70" fillId="0" borderId="17" xfId="8" applyNumberFormat="1" applyFont="1" applyBorder="1"/>
    <xf numFmtId="0" fontId="55" fillId="54" borderId="17" xfId="0" applyFont="1" applyFill="1" applyBorder="1"/>
    <xf numFmtId="0" fontId="88" fillId="54" borderId="17" xfId="0" applyFont="1" applyFill="1" applyBorder="1"/>
    <xf numFmtId="2" fontId="88" fillId="54" borderId="17" xfId="0" applyNumberFormat="1" applyFont="1" applyFill="1" applyBorder="1"/>
    <xf numFmtId="0" fontId="69" fillId="0" borderId="0" xfId="0" applyFont="1"/>
    <xf numFmtId="0" fontId="74" fillId="0" borderId="0" xfId="0" applyFont="1" applyAlignment="1">
      <alignment horizontal="left" vertical="top" wrapText="1"/>
    </xf>
    <xf numFmtId="0" fontId="37" fillId="0" borderId="30" xfId="0" applyFont="1" applyBorder="1"/>
    <xf numFmtId="0" fontId="37" fillId="0" borderId="17" xfId="0" applyFont="1" applyBorder="1" applyAlignment="1">
      <alignment horizontal="right"/>
    </xf>
    <xf numFmtId="0" fontId="88" fillId="54" borderId="17" xfId="0" applyFont="1" applyFill="1" applyBorder="1" applyAlignment="1">
      <alignment horizontal="right"/>
    </xf>
    <xf numFmtId="0" fontId="88" fillId="54" borderId="30" xfId="0" applyFont="1" applyFill="1" applyBorder="1"/>
    <xf numFmtId="0" fontId="92" fillId="0" borderId="0" xfId="0" applyFont="1"/>
    <xf numFmtId="0" fontId="92" fillId="0" borderId="0" xfId="0" applyFont="1" applyAlignment="1">
      <alignment horizontal="left"/>
    </xf>
    <xf numFmtId="0" fontId="72" fillId="4" borderId="0" xfId="0" applyFont="1" applyFill="1"/>
    <xf numFmtId="0" fontId="92" fillId="0" borderId="0" xfId="0" applyFont="1" applyAlignment="1">
      <alignment horizontal="center"/>
    </xf>
    <xf numFmtId="0" fontId="93" fillId="0" borderId="0" xfId="0" applyFont="1"/>
    <xf numFmtId="0" fontId="58" fillId="4" borderId="0" xfId="0" applyFont="1" applyFill="1"/>
    <xf numFmtId="0" fontId="58" fillId="3" borderId="17" xfId="0" applyFont="1" applyFill="1" applyBorder="1" applyAlignment="1">
      <alignment horizontal="center"/>
    </xf>
    <xf numFmtId="0" fontId="58" fillId="3" borderId="17" xfId="0" applyFont="1" applyFill="1" applyBorder="1" applyAlignment="1">
      <alignment horizontal="center" vertical="center" wrapText="1"/>
    </xf>
    <xf numFmtId="0" fontId="57" fillId="0" borderId="17" xfId="0" applyFont="1" applyBorder="1" applyAlignment="1">
      <alignment horizontal="left" wrapText="1"/>
    </xf>
    <xf numFmtId="0" fontId="57" fillId="36" borderId="17" xfId="0" applyFont="1" applyFill="1" applyBorder="1" applyAlignment="1">
      <alignment horizontal="right" vertical="top" wrapText="1"/>
    </xf>
    <xf numFmtId="0" fontId="57" fillId="36" borderId="17" xfId="0" applyFont="1" applyFill="1" applyBorder="1"/>
    <xf numFmtId="0" fontId="41" fillId="7" borderId="17" xfId="0" applyFont="1" applyFill="1" applyBorder="1"/>
    <xf numFmtId="0" fontId="57" fillId="7" borderId="17" xfId="0" applyFont="1" applyFill="1" applyBorder="1" applyAlignment="1">
      <alignment horizontal="right" wrapText="1"/>
    </xf>
    <xf numFmtId="0" fontId="57" fillId="7" borderId="17" xfId="0" applyFont="1" applyFill="1" applyBorder="1"/>
    <xf numFmtId="0" fontId="41" fillId="0" borderId="17" xfId="0" applyFont="1" applyBorder="1" applyAlignment="1">
      <alignment horizontal="right"/>
    </xf>
    <xf numFmtId="2" fontId="56" fillId="0" borderId="17" xfId="0" applyNumberFormat="1" applyFont="1" applyBorder="1"/>
    <xf numFmtId="0" fontId="37" fillId="0" borderId="17" xfId="0" applyFont="1" applyBorder="1" applyAlignment="1">
      <alignment horizontal="left" wrapText="1"/>
    </xf>
    <xf numFmtId="0" fontId="57" fillId="36" borderId="17" xfId="0" applyFont="1" applyFill="1" applyBorder="1" applyAlignment="1">
      <alignment horizontal="right" wrapText="1"/>
    </xf>
    <xf numFmtId="0" fontId="57" fillId="36" borderId="17" xfId="0" applyFont="1" applyFill="1" applyBorder="1" applyAlignment="1">
      <alignment horizontal="right"/>
    </xf>
    <xf numFmtId="0" fontId="56" fillId="7" borderId="17" xfId="0" applyFont="1" applyFill="1" applyBorder="1" applyAlignment="1">
      <alignment horizontal="right" wrapText="1"/>
    </xf>
    <xf numFmtId="0" fontId="56" fillId="7" borderId="17" xfId="0" applyFont="1" applyFill="1" applyBorder="1" applyAlignment="1">
      <alignment horizontal="right"/>
    </xf>
    <xf numFmtId="0" fontId="56" fillId="7" borderId="17" xfId="0" applyFont="1" applyFill="1" applyBorder="1"/>
    <xf numFmtId="0" fontId="56" fillId="19" borderId="17" xfId="0" applyFont="1" applyFill="1" applyBorder="1"/>
    <xf numFmtId="0" fontId="56" fillId="36" borderId="12" xfId="0" applyFont="1" applyFill="1" applyBorder="1"/>
    <xf numFmtId="0" fontId="41" fillId="7" borderId="17" xfId="0" applyFont="1" applyFill="1" applyBorder="1" applyAlignment="1">
      <alignment horizontal="right"/>
    </xf>
    <xf numFmtId="0" fontId="57" fillId="7" borderId="17" xfId="0" applyFont="1" applyFill="1" applyBorder="1" applyAlignment="1">
      <alignment wrapText="1"/>
    </xf>
    <xf numFmtId="0" fontId="57" fillId="7" borderId="17" xfId="0" applyFont="1" applyFill="1" applyBorder="1" applyAlignment="1">
      <alignment horizontal="right"/>
    </xf>
    <xf numFmtId="0" fontId="54" fillId="3" borderId="17" xfId="0" applyFont="1" applyFill="1" applyBorder="1" applyAlignment="1">
      <alignment horizontal="center" vertical="center"/>
    </xf>
    <xf numFmtId="0" fontId="54" fillId="3" borderId="17" xfId="0" applyFont="1" applyFill="1" applyBorder="1" applyAlignment="1">
      <alignment horizontal="center" wrapText="1"/>
    </xf>
    <xf numFmtId="0" fontId="57" fillId="0" borderId="13" xfId="0" applyFont="1" applyBorder="1"/>
    <xf numFmtId="0" fontId="57" fillId="0" borderId="12" xfId="0" applyFont="1" applyBorder="1"/>
    <xf numFmtId="49" fontId="54" fillId="3" borderId="17" xfId="6" applyNumberFormat="1" applyFont="1" applyFill="1" applyBorder="1" applyAlignment="1">
      <alignment horizontal="center" vertical="center"/>
    </xf>
    <xf numFmtId="49" fontId="54" fillId="3" borderId="17" xfId="6" applyNumberFormat="1" applyFont="1" applyFill="1" applyBorder="1" applyAlignment="1">
      <alignment horizontal="center" wrapText="1"/>
    </xf>
    <xf numFmtId="49" fontId="75" fillId="3" borderId="17" xfId="6" applyNumberFormat="1" applyFont="1" applyFill="1" applyBorder="1" applyAlignment="1">
      <alignment horizontal="left"/>
    </xf>
    <xf numFmtId="4" fontId="75" fillId="10" borderId="17" xfId="6" applyNumberFormat="1" applyFont="1" applyFill="1" applyBorder="1" applyAlignment="1">
      <alignment horizontal="right"/>
    </xf>
    <xf numFmtId="4" fontId="75" fillId="9" borderId="17" xfId="6" applyNumberFormat="1" applyFont="1" applyFill="1" applyBorder="1" applyAlignment="1">
      <alignment horizontal="right"/>
    </xf>
    <xf numFmtId="49" fontId="40" fillId="9" borderId="17" xfId="6" applyNumberFormat="1" applyFont="1" applyFill="1" applyBorder="1" applyAlignment="1">
      <alignment horizontal="left"/>
    </xf>
    <xf numFmtId="4" fontId="40" fillId="9" borderId="17" xfId="6" applyNumberFormat="1" applyFont="1" applyFill="1" applyBorder="1" applyAlignment="1">
      <alignment horizontal="right"/>
    </xf>
    <xf numFmtId="0" fontId="74" fillId="0" borderId="2" xfId="6" applyFont="1" applyBorder="1"/>
    <xf numFmtId="0" fontId="75" fillId="0" borderId="2" xfId="0" applyFont="1" applyBorder="1"/>
    <xf numFmtId="49" fontId="54" fillId="3" borderId="17" xfId="0" applyNumberFormat="1" applyFont="1" applyFill="1" applyBorder="1" applyAlignment="1">
      <alignment horizontal="center" vertical="center"/>
    </xf>
    <xf numFmtId="49" fontId="54" fillId="3" borderId="17" xfId="0" applyNumberFormat="1" applyFont="1" applyFill="1" applyBorder="1" applyAlignment="1">
      <alignment horizontal="center" wrapText="1"/>
    </xf>
    <xf numFmtId="49" fontId="75" fillId="3" borderId="17" xfId="0" applyNumberFormat="1" applyFont="1" applyFill="1" applyBorder="1" applyAlignment="1">
      <alignment horizontal="left"/>
    </xf>
    <xf numFmtId="4" fontId="75" fillId="10" borderId="17" xfId="0" applyNumberFormat="1" applyFont="1" applyFill="1" applyBorder="1" applyAlignment="1">
      <alignment horizontal="right"/>
    </xf>
    <xf numFmtId="4" fontId="75" fillId="9" borderId="17" xfId="0" applyNumberFormat="1" applyFont="1" applyFill="1" applyBorder="1" applyAlignment="1">
      <alignment horizontal="right"/>
    </xf>
    <xf numFmtId="49" fontId="40" fillId="0" borderId="31" xfId="0" applyNumberFormat="1" applyFont="1" applyBorder="1" applyAlignment="1">
      <alignment horizontal="left"/>
    </xf>
    <xf numFmtId="4" fontId="40" fillId="0" borderId="31" xfId="0" applyNumberFormat="1" applyFont="1" applyBorder="1" applyAlignment="1">
      <alignment horizontal="right"/>
    </xf>
    <xf numFmtId="49" fontId="54" fillId="3" borderId="17" xfId="0" applyNumberFormat="1" applyFont="1" applyFill="1" applyBorder="1" applyAlignment="1">
      <alignment horizontal="center" vertical="center" wrapText="1"/>
    </xf>
    <xf numFmtId="49" fontId="40" fillId="9" borderId="17" xfId="0" applyNumberFormat="1" applyFont="1" applyFill="1" applyBorder="1" applyAlignment="1">
      <alignment horizontal="left"/>
    </xf>
    <xf numFmtId="4" fontId="40" fillId="9" borderId="17" xfId="0" applyNumberFormat="1" applyFont="1" applyFill="1" applyBorder="1" applyAlignment="1">
      <alignment horizontal="right"/>
    </xf>
    <xf numFmtId="49" fontId="68" fillId="10" borderId="17" xfId="0" applyNumberFormat="1" applyFont="1" applyFill="1" applyBorder="1" applyAlignment="1">
      <alignment horizontal="left"/>
    </xf>
    <xf numFmtId="4" fontId="68" fillId="10" borderId="17" xfId="0" applyNumberFormat="1" applyFont="1" applyFill="1" applyBorder="1" applyAlignment="1">
      <alignment horizontal="right"/>
    </xf>
    <xf numFmtId="4" fontId="68" fillId="9" borderId="17" xfId="0" applyNumberFormat="1" applyFont="1" applyFill="1" applyBorder="1" applyAlignment="1">
      <alignment horizontal="right"/>
    </xf>
    <xf numFmtId="49" fontId="67" fillId="9" borderId="17" xfId="0" applyNumberFormat="1" applyFont="1" applyFill="1" applyBorder="1" applyAlignment="1">
      <alignment horizontal="left"/>
    </xf>
    <xf numFmtId="4" fontId="67" fillId="9" borderId="17" xfId="0" applyNumberFormat="1" applyFont="1" applyFill="1" applyBorder="1" applyAlignment="1">
      <alignment horizontal="right"/>
    </xf>
    <xf numFmtId="0" fontId="40" fillId="8" borderId="18" xfId="0" applyFont="1" applyFill="1" applyBorder="1"/>
    <xf numFmtId="0" fontId="73" fillId="0" borderId="37" xfId="0" applyFont="1" applyBorder="1"/>
    <xf numFmtId="0" fontId="73" fillId="0" borderId="29" xfId="0" applyFont="1" applyBorder="1"/>
    <xf numFmtId="49" fontId="54" fillId="3" borderId="19" xfId="0" applyNumberFormat="1" applyFont="1" applyFill="1" applyBorder="1" applyAlignment="1">
      <alignment horizontal="center"/>
    </xf>
    <xf numFmtId="49" fontId="54" fillId="3" borderId="17" xfId="0" applyNumberFormat="1" applyFont="1" applyFill="1" applyBorder="1" applyAlignment="1">
      <alignment horizontal="center"/>
    </xf>
    <xf numFmtId="49" fontId="54" fillId="3" borderId="20" xfId="0" applyNumberFormat="1" applyFont="1" applyFill="1" applyBorder="1" applyAlignment="1">
      <alignment horizontal="center" wrapText="1"/>
    </xf>
    <xf numFmtId="49" fontId="68" fillId="10" borderId="19" xfId="0" applyNumberFormat="1" applyFont="1" applyFill="1" applyBorder="1" applyAlignment="1">
      <alignment horizontal="left"/>
    </xf>
    <xf numFmtId="4" fontId="68" fillId="9" borderId="20" xfId="0" applyNumberFormat="1" applyFont="1" applyFill="1" applyBorder="1" applyAlignment="1">
      <alignment horizontal="right"/>
    </xf>
    <xf numFmtId="4" fontId="67" fillId="9" borderId="32" xfId="0" applyNumberFormat="1" applyFont="1" applyFill="1" applyBorder="1" applyAlignment="1">
      <alignment horizontal="right"/>
    </xf>
    <xf numFmtId="49" fontId="67" fillId="8" borderId="10" xfId="0" applyNumberFormat="1" applyFont="1" applyFill="1" applyBorder="1" applyAlignment="1">
      <alignment horizontal="left"/>
    </xf>
    <xf numFmtId="4" fontId="67" fillId="8" borderId="0" xfId="0" applyNumberFormat="1" applyFont="1" applyFill="1" applyAlignment="1">
      <alignment horizontal="right"/>
    </xf>
    <xf numFmtId="49" fontId="58" fillId="3" borderId="19" xfId="0" applyNumberFormat="1" applyFont="1" applyFill="1" applyBorder="1" applyAlignment="1">
      <alignment horizontal="center"/>
    </xf>
    <xf numFmtId="49" fontId="58" fillId="3" borderId="17" xfId="0" applyNumberFormat="1" applyFont="1" applyFill="1" applyBorder="1" applyAlignment="1">
      <alignment horizontal="center" wrapText="1"/>
    </xf>
    <xf numFmtId="49" fontId="58" fillId="3" borderId="17" xfId="0" applyNumberFormat="1" applyFont="1" applyFill="1" applyBorder="1" applyAlignment="1">
      <alignment horizontal="center"/>
    </xf>
    <xf numFmtId="49" fontId="58" fillId="3" borderId="20" xfId="0" applyNumberFormat="1" applyFont="1" applyFill="1" applyBorder="1" applyAlignment="1">
      <alignment horizontal="center" wrapText="1"/>
    </xf>
    <xf numFmtId="49" fontId="75" fillId="10" borderId="19" xfId="0" applyNumberFormat="1" applyFont="1" applyFill="1" applyBorder="1" applyAlignment="1">
      <alignment horizontal="left"/>
    </xf>
    <xf numFmtId="4" fontId="75" fillId="9" borderId="20" xfId="0" applyNumberFormat="1" applyFont="1" applyFill="1" applyBorder="1" applyAlignment="1">
      <alignment horizontal="right"/>
    </xf>
    <xf numFmtId="49" fontId="40" fillId="9" borderId="21" xfId="0" applyNumberFormat="1" applyFont="1" applyFill="1" applyBorder="1" applyAlignment="1">
      <alignment horizontal="left"/>
    </xf>
    <xf numFmtId="4" fontId="40" fillId="9" borderId="22" xfId="0" applyNumberFormat="1" applyFont="1" applyFill="1" applyBorder="1" applyAlignment="1">
      <alignment horizontal="right"/>
    </xf>
    <xf numFmtId="4" fontId="40" fillId="9" borderId="23" xfId="0" applyNumberFormat="1" applyFont="1" applyFill="1" applyBorder="1" applyAlignment="1">
      <alignment horizontal="right"/>
    </xf>
    <xf numFmtId="49" fontId="40" fillId="8" borderId="10" xfId="0" applyNumberFormat="1" applyFont="1" applyFill="1" applyBorder="1" applyAlignment="1">
      <alignment horizontal="left"/>
    </xf>
    <xf numFmtId="4" fontId="40" fillId="8" borderId="0" xfId="0" applyNumberFormat="1" applyFont="1" applyFill="1" applyAlignment="1">
      <alignment horizontal="right"/>
    </xf>
    <xf numFmtId="0" fontId="58" fillId="3" borderId="4" xfId="0" applyFont="1" applyFill="1" applyBorder="1" applyAlignment="1">
      <alignment horizontal="center" wrapText="1"/>
    </xf>
    <xf numFmtId="0" fontId="58" fillId="3" borderId="1" xfId="0" applyFont="1" applyFill="1" applyBorder="1" applyAlignment="1">
      <alignment horizontal="center" wrapText="1"/>
    </xf>
    <xf numFmtId="0" fontId="58" fillId="3" borderId="1" xfId="0" applyFont="1" applyFill="1" applyBorder="1" applyAlignment="1">
      <alignment horizontal="center"/>
    </xf>
    <xf numFmtId="0" fontId="58" fillId="3" borderId="5" xfId="0" applyFont="1" applyFill="1" applyBorder="1" applyAlignment="1">
      <alignment horizontal="center" wrapText="1"/>
    </xf>
    <xf numFmtId="0" fontId="40" fillId="0" borderId="10" xfId="0" applyFont="1" applyBorder="1" applyAlignment="1">
      <alignment vertical="center"/>
    </xf>
    <xf numFmtId="0" fontId="36" fillId="0" borderId="11" xfId="0" applyFont="1" applyBorder="1" applyAlignment="1">
      <alignment vertical="center"/>
    </xf>
    <xf numFmtId="49" fontId="75" fillId="10" borderId="17" xfId="0" applyNumberFormat="1" applyFont="1" applyFill="1" applyBorder="1" applyAlignment="1">
      <alignment horizontal="left"/>
    </xf>
    <xf numFmtId="0" fontId="40" fillId="0" borderId="34" xfId="0" applyFont="1" applyBorder="1" applyAlignment="1">
      <alignment vertical="center"/>
    </xf>
    <xf numFmtId="0" fontId="36" fillId="0" borderId="34" xfId="0" applyFont="1" applyBorder="1" applyAlignment="1">
      <alignment vertical="center"/>
    </xf>
    <xf numFmtId="0" fontId="75" fillId="9" borderId="17" xfId="0" applyFont="1" applyFill="1" applyBorder="1"/>
    <xf numFmtId="0" fontId="36" fillId="0" borderId="31" xfId="0" applyFont="1" applyBorder="1"/>
    <xf numFmtId="0" fontId="40" fillId="0" borderId="0" xfId="0" applyFont="1" applyAlignment="1">
      <alignment vertical="center"/>
    </xf>
    <xf numFmtId="0" fontId="58" fillId="3" borderId="17" xfId="0" applyFont="1" applyFill="1" applyBorder="1" applyAlignment="1">
      <alignment horizontal="center" wrapText="1"/>
    </xf>
    <xf numFmtId="49" fontId="58" fillId="3" borderId="17" xfId="7" applyNumberFormat="1" applyFont="1" applyFill="1" applyBorder="1" applyAlignment="1">
      <alignment horizontal="center"/>
    </xf>
    <xf numFmtId="49" fontId="58" fillId="3" borderId="17" xfId="7" applyNumberFormat="1" applyFont="1" applyFill="1" applyBorder="1" applyAlignment="1">
      <alignment horizontal="center" wrapText="1"/>
    </xf>
    <xf numFmtId="49" fontId="75" fillId="10" borderId="17" xfId="7" applyNumberFormat="1" applyFont="1" applyFill="1" applyBorder="1" applyAlignment="1">
      <alignment horizontal="left"/>
    </xf>
    <xf numFmtId="4" fontId="75" fillId="10" borderId="17" xfId="7" applyNumberFormat="1" applyFont="1" applyFill="1" applyBorder="1" applyAlignment="1">
      <alignment horizontal="right"/>
    </xf>
    <xf numFmtId="4" fontId="75" fillId="9" borderId="17" xfId="7" applyNumberFormat="1" applyFont="1" applyFill="1" applyBorder="1" applyAlignment="1">
      <alignment horizontal="right"/>
    </xf>
    <xf numFmtId="49" fontId="40" fillId="9" borderId="17" xfId="7" applyNumberFormat="1" applyFont="1" applyFill="1" applyBorder="1" applyAlignment="1">
      <alignment horizontal="left"/>
    </xf>
    <xf numFmtId="4" fontId="40" fillId="9" borderId="17" xfId="7" applyNumberFormat="1" applyFont="1" applyFill="1" applyBorder="1" applyAlignment="1">
      <alignment horizontal="right"/>
    </xf>
    <xf numFmtId="0" fontId="39" fillId="0" borderId="0" xfId="2" applyFont="1" applyAlignment="1">
      <alignment horizontal="left" vertical="center" wrapText="1"/>
    </xf>
    <xf numFmtId="0" fontId="36" fillId="40" borderId="17" xfId="0" applyFont="1" applyFill="1" applyBorder="1" applyAlignment="1">
      <alignment wrapText="1"/>
    </xf>
    <xf numFmtId="0" fontId="36" fillId="40" borderId="17" xfId="0" applyFont="1" applyFill="1" applyBorder="1" applyAlignment="1">
      <alignment wrapText="1" shrinkToFit="1"/>
    </xf>
    <xf numFmtId="0" fontId="69" fillId="0" borderId="17" xfId="0" applyFont="1" applyBorder="1"/>
    <xf numFmtId="0" fontId="69" fillId="0" borderId="42" xfId="0" applyFont="1" applyBorder="1"/>
    <xf numFmtId="0" fontId="36" fillId="40" borderId="17" xfId="0" applyFont="1" applyFill="1" applyBorder="1" applyAlignment="1">
      <alignment horizontal="right"/>
    </xf>
    <xf numFmtId="0" fontId="69" fillId="3" borderId="17" xfId="0" applyFont="1" applyFill="1" applyBorder="1"/>
    <xf numFmtId="3" fontId="36" fillId="40" borderId="17" xfId="0" applyNumberFormat="1" applyFont="1" applyFill="1" applyBorder="1"/>
    <xf numFmtId="0" fontId="67" fillId="0" borderId="0" xfId="0" applyFont="1"/>
    <xf numFmtId="0" fontId="43" fillId="36" borderId="0" xfId="0" applyFont="1" applyFill="1"/>
    <xf numFmtId="0" fontId="36" fillId="3" borderId="17" xfId="0" applyFont="1" applyFill="1" applyBorder="1" applyAlignment="1">
      <alignment wrapText="1" shrinkToFit="1"/>
    </xf>
    <xf numFmtId="3" fontId="35" fillId="3" borderId="17" xfId="0" applyNumberFormat="1" applyFont="1" applyFill="1" applyBorder="1"/>
    <xf numFmtId="0" fontId="54" fillId="41" borderId="17" xfId="0" applyFont="1" applyFill="1" applyBorder="1" applyAlignment="1">
      <alignment horizontal="center"/>
    </xf>
    <xf numFmtId="0" fontId="54" fillId="41" borderId="17" xfId="0" applyFont="1" applyFill="1" applyBorder="1" applyAlignment="1">
      <alignment horizontal="center" wrapText="1"/>
    </xf>
    <xf numFmtId="0" fontId="57" fillId="37" borderId="17" xfId="0" applyFont="1" applyFill="1" applyBorder="1" applyAlignment="1">
      <alignment horizontal="right"/>
    </xf>
    <xf numFmtId="2" fontId="57" fillId="37" borderId="17" xfId="0" applyNumberFormat="1" applyFont="1" applyFill="1" applyBorder="1" applyAlignment="1">
      <alignment horizontal="right"/>
    </xf>
    <xf numFmtId="2" fontId="57" fillId="37" borderId="17" xfId="0" applyNumberFormat="1" applyFont="1" applyFill="1" applyBorder="1" applyAlignment="1">
      <alignment horizontal="right" vertical="top"/>
    </xf>
    <xf numFmtId="0" fontId="57" fillId="41" borderId="17" xfId="0" applyFont="1" applyFill="1" applyBorder="1" applyAlignment="1">
      <alignment horizontal="right"/>
    </xf>
    <xf numFmtId="2" fontId="57" fillId="41" borderId="17" xfId="0" applyNumberFormat="1" applyFont="1" applyFill="1" applyBorder="1" applyAlignment="1">
      <alignment horizontal="right" vertical="top"/>
    </xf>
    <xf numFmtId="0" fontId="57" fillId="37" borderId="17" xfId="0" applyFont="1" applyFill="1" applyBorder="1" applyAlignment="1">
      <alignment horizontal="right" vertical="top"/>
    </xf>
    <xf numFmtId="0" fontId="57" fillId="41" borderId="17" xfId="0" applyFont="1" applyFill="1" applyBorder="1" applyAlignment="1">
      <alignment horizontal="right" vertical="top"/>
    </xf>
    <xf numFmtId="0" fontId="57" fillId="43" borderId="17" xfId="0" applyFont="1" applyFill="1" applyBorder="1" applyAlignment="1">
      <alignment horizontal="right"/>
    </xf>
    <xf numFmtId="2" fontId="57" fillId="43" borderId="17" xfId="0" applyNumberFormat="1" applyFont="1" applyFill="1" applyBorder="1" applyAlignment="1">
      <alignment horizontal="right"/>
    </xf>
    <xf numFmtId="0" fontId="96" fillId="0" borderId="0" xfId="0" applyFont="1" applyAlignment="1">
      <alignment horizontal="left" vertical="top"/>
    </xf>
    <xf numFmtId="0" fontId="41" fillId="41" borderId="17" xfId="0" applyFont="1" applyFill="1" applyBorder="1" applyAlignment="1">
      <alignment horizontal="left" vertical="top"/>
    </xf>
    <xf numFmtId="0" fontId="55" fillId="41" borderId="17" xfId="0" applyFont="1" applyFill="1" applyBorder="1" applyAlignment="1">
      <alignment horizontal="left" vertical="top"/>
    </xf>
    <xf numFmtId="166" fontId="41" fillId="0" borderId="17" xfId="0" applyNumberFormat="1" applyFont="1" applyBorder="1" applyAlignment="1">
      <alignment horizontal="right" vertical="top"/>
    </xf>
    <xf numFmtId="1" fontId="41" fillId="0" borderId="17" xfId="0" applyNumberFormat="1" applyFont="1" applyBorder="1" applyAlignment="1">
      <alignment horizontal="right" vertical="top"/>
    </xf>
    <xf numFmtId="0" fontId="41" fillId="42" borderId="17" xfId="0" applyFont="1" applyFill="1" applyBorder="1" applyAlignment="1">
      <alignment horizontal="left" vertical="top"/>
    </xf>
    <xf numFmtId="0" fontId="41" fillId="42" borderId="17" xfId="0" applyFont="1" applyFill="1" applyBorder="1" applyAlignment="1">
      <alignment horizontal="right" vertical="top"/>
    </xf>
    <xf numFmtId="166" fontId="41" fillId="42" borderId="17" xfId="0" applyNumberFormat="1" applyFont="1" applyFill="1" applyBorder="1" applyAlignment="1">
      <alignment horizontal="right" vertical="top"/>
    </xf>
    <xf numFmtId="0" fontId="88" fillId="3" borderId="17" xfId="0" applyFont="1" applyFill="1" applyBorder="1" applyAlignment="1">
      <alignment vertical="center" wrapText="1"/>
    </xf>
    <xf numFmtId="0" fontId="107" fillId="20" borderId="17" xfId="0" applyFont="1" applyFill="1" applyBorder="1" applyAlignment="1">
      <alignment horizontal="center" vertical="center"/>
    </xf>
    <xf numFmtId="0" fontId="107" fillId="20" borderId="17" xfId="0" applyFont="1" applyFill="1" applyBorder="1" applyAlignment="1">
      <alignment horizontal="center" vertical="center" wrapText="1"/>
    </xf>
    <xf numFmtId="0" fontId="88" fillId="6" borderId="17" xfId="0" applyFont="1" applyFill="1" applyBorder="1" applyAlignment="1">
      <alignment vertical="center" wrapText="1"/>
    </xf>
    <xf numFmtId="0" fontId="70" fillId="9" borderId="17" xfId="0" applyFont="1" applyFill="1" applyBorder="1" applyAlignment="1">
      <alignment vertical="center"/>
    </xf>
    <xf numFmtId="0" fontId="70" fillId="0" borderId="17" xfId="0" applyFont="1" applyBorder="1" applyAlignment="1">
      <alignment vertical="center"/>
    </xf>
    <xf numFmtId="0" fontId="70" fillId="0" borderId="17" xfId="0" applyFont="1" applyBorder="1" applyAlignment="1">
      <alignment vertical="center" wrapText="1"/>
    </xf>
    <xf numFmtId="3" fontId="70" fillId="9" borderId="17" xfId="0" applyNumberFormat="1" applyFont="1" applyFill="1" applyBorder="1" applyAlignment="1">
      <alignment vertical="center"/>
    </xf>
    <xf numFmtId="0" fontId="70" fillId="0" borderId="17" xfId="0" applyFont="1" applyBorder="1" applyAlignment="1">
      <alignment horizontal="left" vertical="center"/>
    </xf>
    <xf numFmtId="0" fontId="88" fillId="6" borderId="17" xfId="0" applyFont="1" applyFill="1" applyBorder="1" applyAlignment="1">
      <alignment horizontal="left" vertical="center"/>
    </xf>
    <xf numFmtId="0" fontId="70" fillId="9" borderId="17" xfId="0" applyFont="1" applyFill="1" applyBorder="1" applyAlignment="1">
      <alignment horizontal="right" vertical="center"/>
    </xf>
    <xf numFmtId="3" fontId="70" fillId="9" borderId="17" xfId="0" applyNumberFormat="1" applyFont="1" applyFill="1" applyBorder="1" applyAlignment="1">
      <alignment horizontal="right" vertical="center"/>
    </xf>
    <xf numFmtId="0" fontId="70" fillId="0" borderId="17" xfId="0" applyFont="1" applyBorder="1" applyAlignment="1">
      <alignment horizontal="left" vertical="center" wrapText="1"/>
    </xf>
    <xf numFmtId="0" fontId="88" fillId="6" borderId="17" xfId="0" applyFont="1" applyFill="1" applyBorder="1" applyAlignment="1">
      <alignment vertical="center"/>
    </xf>
    <xf numFmtId="0" fontId="70" fillId="9" borderId="17" xfId="0" applyFont="1" applyFill="1" applyBorder="1"/>
    <xf numFmtId="0" fontId="70" fillId="0" borderId="0" xfId="0" applyFont="1"/>
    <xf numFmtId="0" fontId="70" fillId="0" borderId="0" xfId="0" applyFont="1" applyAlignment="1">
      <alignment horizontal="left" vertical="center"/>
    </xf>
    <xf numFmtId="0" fontId="70" fillId="0" borderId="0" xfId="0" applyFont="1" applyAlignment="1">
      <alignment vertical="center"/>
    </xf>
    <xf numFmtId="2" fontId="57" fillId="0" borderId="17" xfId="0" applyNumberFormat="1" applyFont="1" applyBorder="1" applyAlignment="1">
      <alignment horizontal="right" vertical="top"/>
    </xf>
    <xf numFmtId="2" fontId="57" fillId="38" borderId="17" xfId="0" applyNumberFormat="1" applyFont="1" applyFill="1" applyBorder="1" applyAlignment="1">
      <alignment horizontal="right" vertical="top"/>
    </xf>
    <xf numFmtId="0" fontId="57" fillId="49" borderId="17" xfId="0" applyFont="1" applyFill="1" applyBorder="1" applyAlignment="1">
      <alignment horizontal="right"/>
    </xf>
    <xf numFmtId="1" fontId="57" fillId="49" borderId="17" xfId="0" applyNumberFormat="1" applyFont="1" applyFill="1" applyBorder="1" applyAlignment="1">
      <alignment horizontal="right" vertical="top"/>
    </xf>
    <xf numFmtId="2" fontId="57" fillId="49" borderId="17" xfId="0" applyNumberFormat="1" applyFont="1" applyFill="1" applyBorder="1" applyAlignment="1">
      <alignment horizontal="right" vertical="top"/>
    </xf>
    <xf numFmtId="0" fontId="57" fillId="49" borderId="17" xfId="0" applyFont="1" applyFill="1" applyBorder="1" applyAlignment="1">
      <alignment horizontal="right" vertical="top"/>
    </xf>
    <xf numFmtId="0" fontId="57" fillId="11" borderId="17" xfId="0" applyFont="1" applyFill="1" applyBorder="1" applyAlignment="1">
      <alignment horizontal="right"/>
    </xf>
    <xf numFmtId="2" fontId="57" fillId="11" borderId="17" xfId="0" applyNumberFormat="1" applyFont="1" applyFill="1" applyBorder="1" applyAlignment="1">
      <alignment horizontal="right"/>
    </xf>
    <xf numFmtId="2" fontId="54" fillId="8" borderId="0" xfId="0" applyNumberFormat="1" applyFont="1" applyFill="1" applyAlignment="1">
      <alignment horizontal="center"/>
    </xf>
    <xf numFmtId="0" fontId="88" fillId="3" borderId="17" xfId="0" applyFont="1" applyFill="1" applyBorder="1" applyAlignment="1">
      <alignment horizontal="center" textRotation="90" wrapText="1"/>
    </xf>
    <xf numFmtId="0" fontId="55" fillId="3" borderId="12" xfId="0" applyFont="1" applyFill="1" applyBorder="1"/>
    <xf numFmtId="49" fontId="55" fillId="3" borderId="12" xfId="0" applyNumberFormat="1" applyFont="1" applyFill="1" applyBorder="1" applyAlignment="1">
      <alignment horizontal="right"/>
    </xf>
    <xf numFmtId="0" fontId="75" fillId="0" borderId="14" xfId="0" applyFont="1" applyBorder="1"/>
    <xf numFmtId="0" fontId="75" fillId="0" borderId="41" xfId="0" applyFont="1" applyBorder="1"/>
    <xf numFmtId="0" fontId="75" fillId="0" borderId="13" xfId="0" applyFont="1" applyBorder="1"/>
    <xf numFmtId="0" fontId="67" fillId="40" borderId="17" xfId="3" applyFont="1" applyFill="1" applyBorder="1"/>
    <xf numFmtId="2" fontId="35" fillId="40" borderId="17" xfId="0" applyNumberFormat="1" applyFont="1" applyFill="1" applyBorder="1"/>
    <xf numFmtId="0" fontId="67" fillId="40" borderId="12" xfId="0" applyFont="1" applyFill="1" applyBorder="1" applyAlignment="1">
      <alignment vertical="center" wrapText="1"/>
    </xf>
    <xf numFmtId="0" fontId="77" fillId="40" borderId="12" xfId="0" applyFont="1" applyFill="1" applyBorder="1"/>
    <xf numFmtId="0" fontId="67" fillId="40" borderId="12" xfId="0" applyFont="1" applyFill="1" applyBorder="1"/>
    <xf numFmtId="0" fontId="78" fillId="40" borderId="17" xfId="0" applyFont="1" applyFill="1" applyBorder="1" applyAlignment="1">
      <alignment wrapText="1"/>
    </xf>
    <xf numFmtId="0" fontId="55" fillId="52" borderId="17" xfId="0" applyFont="1" applyFill="1" applyBorder="1" applyAlignment="1">
      <alignment vertical="center" wrapText="1"/>
    </xf>
    <xf numFmtId="0" fontId="55" fillId="53" borderId="17" xfId="0" applyFont="1" applyFill="1" applyBorder="1" applyAlignment="1">
      <alignment vertical="center" wrapText="1"/>
    </xf>
    <xf numFmtId="0" fontId="35" fillId="53" borderId="17" xfId="0" applyFont="1" applyFill="1" applyBorder="1" applyAlignment="1">
      <alignment vertical="center"/>
    </xf>
    <xf numFmtId="0" fontId="91" fillId="0" borderId="0" xfId="0" applyFont="1"/>
    <xf numFmtId="164" fontId="55" fillId="0" borderId="17" xfId="9" applyNumberFormat="1" applyFont="1" applyBorder="1" applyAlignment="1">
      <alignment horizontal="center"/>
    </xf>
    <xf numFmtId="0" fontId="41" fillId="0" borderId="17" xfId="0" applyFont="1" applyBorder="1" applyAlignment="1">
      <alignment horizontal="left" vertical="center"/>
    </xf>
    <xf numFmtId="164" fontId="41" fillId="0" borderId="17" xfId="9" applyNumberFormat="1" applyFont="1" applyBorder="1" applyAlignment="1">
      <alignment horizontal="left" vertical="center" wrapText="1"/>
    </xf>
    <xf numFmtId="164" fontId="41" fillId="0" borderId="17" xfId="9" applyNumberFormat="1" applyFont="1" applyBorder="1" applyAlignment="1">
      <alignment horizontal="center"/>
    </xf>
    <xf numFmtId="164" fontId="41" fillId="0" borderId="17" xfId="9" applyNumberFormat="1" applyFont="1" applyBorder="1" applyAlignment="1">
      <alignment horizontal="center" wrapText="1"/>
    </xf>
    <xf numFmtId="164" fontId="41" fillId="0" borderId="17" xfId="9" applyNumberFormat="1" applyFont="1" applyBorder="1" applyAlignment="1">
      <alignment horizontal="left" vertical="center"/>
    </xf>
    <xf numFmtId="0" fontId="54" fillId="0" borderId="17" xfId="0" applyFont="1" applyBorder="1" applyAlignment="1">
      <alignment wrapText="1"/>
    </xf>
    <xf numFmtId="164" fontId="55" fillId="22" borderId="17" xfId="9" applyNumberFormat="1" applyFont="1" applyFill="1" applyBorder="1" applyAlignment="1">
      <alignment vertical="top" wrapText="1"/>
    </xf>
    <xf numFmtId="1" fontId="41" fillId="0" borderId="17" xfId="9" applyNumberFormat="1" applyFont="1" applyBorder="1" applyAlignment="1">
      <alignment vertical="top"/>
    </xf>
    <xf numFmtId="165" fontId="41" fillId="0" borderId="17" xfId="9" applyNumberFormat="1" applyFont="1" applyBorder="1" applyAlignment="1">
      <alignment vertical="top"/>
    </xf>
    <xf numFmtId="164" fontId="41" fillId="0" borderId="17" xfId="9" applyNumberFormat="1" applyFont="1" applyBorder="1" applyAlignment="1">
      <alignment vertical="top"/>
    </xf>
    <xf numFmtId="0" fontId="83" fillId="0" borderId="17" xfId="0" applyFont="1" applyBorder="1" applyAlignment="1">
      <alignment wrapText="1"/>
    </xf>
    <xf numFmtId="164" fontId="41" fillId="0" borderId="17" xfId="9" applyNumberFormat="1" applyFont="1" applyBorder="1" applyAlignment="1">
      <alignment vertical="top" wrapText="1"/>
    </xf>
    <xf numFmtId="164" fontId="55" fillId="22" borderId="17" xfId="9" applyNumberFormat="1" applyFont="1" applyFill="1" applyBorder="1" applyAlignment="1">
      <alignment vertical="top"/>
    </xf>
    <xf numFmtId="1" fontId="41" fillId="55" borderId="17" xfId="9" applyNumberFormat="1" applyFont="1" applyFill="1" applyBorder="1" applyAlignment="1">
      <alignment vertical="top"/>
    </xf>
    <xf numFmtId="164" fontId="55" fillId="55" borderId="17" xfId="9" applyNumberFormat="1" applyFont="1" applyFill="1" applyBorder="1" applyAlignment="1">
      <alignment vertical="top"/>
    </xf>
    <xf numFmtId="164" fontId="55" fillId="0" borderId="12" xfId="9" applyNumberFormat="1" applyFont="1" applyBorder="1" applyAlignment="1">
      <alignment horizontal="center"/>
    </xf>
    <xf numFmtId="0" fontId="41" fillId="0" borderId="12" xfId="0" applyFont="1" applyBorder="1" applyAlignment="1">
      <alignment horizontal="left" vertical="center"/>
    </xf>
    <xf numFmtId="164" fontId="41" fillId="0" borderId="12" xfId="9" applyNumberFormat="1" applyFont="1" applyBorder="1" applyAlignment="1">
      <alignment horizontal="left" vertical="center" wrapText="1"/>
    </xf>
    <xf numFmtId="164" fontId="41" fillId="0" borderId="12" xfId="9" applyNumberFormat="1" applyFont="1" applyBorder="1" applyAlignment="1">
      <alignment horizontal="center"/>
    </xf>
    <xf numFmtId="164" fontId="41" fillId="0" borderId="12" xfId="9" applyNumberFormat="1" applyFont="1" applyBorder="1" applyAlignment="1">
      <alignment horizontal="center" wrapText="1"/>
    </xf>
    <xf numFmtId="164" fontId="55" fillId="22" borderId="12" xfId="9" applyNumberFormat="1" applyFont="1" applyFill="1" applyBorder="1" applyAlignment="1">
      <alignment vertical="top" wrapText="1"/>
    </xf>
    <xf numFmtId="1" fontId="41" fillId="0" borderId="12" xfId="9" applyNumberFormat="1" applyFont="1" applyBorder="1" applyAlignment="1">
      <alignment vertical="top"/>
    </xf>
    <xf numFmtId="165" fontId="41" fillId="0" borderId="12" xfId="9" applyNumberFormat="1" applyFont="1" applyBorder="1" applyAlignment="1">
      <alignment vertical="top"/>
    </xf>
    <xf numFmtId="164" fontId="41" fillId="0" borderId="12" xfId="9" applyNumberFormat="1" applyFont="1" applyBorder="1" applyAlignment="1">
      <alignment vertical="top"/>
    </xf>
    <xf numFmtId="164" fontId="41" fillId="0" borderId="12" xfId="9" applyNumberFormat="1" applyFont="1" applyBorder="1" applyAlignment="1">
      <alignment vertical="top" wrapText="1"/>
    </xf>
    <xf numFmtId="164" fontId="55" fillId="22" borderId="12" xfId="9" applyNumberFormat="1" applyFont="1" applyFill="1" applyBorder="1" applyAlignment="1">
      <alignment vertical="top"/>
    </xf>
    <xf numFmtId="0" fontId="55" fillId="52" borderId="53" xfId="0" applyFont="1" applyFill="1" applyBorder="1"/>
    <xf numFmtId="0" fontId="90" fillId="52" borderId="17" xfId="0" applyFont="1" applyFill="1" applyBorder="1" applyAlignment="1">
      <alignment vertical="center" wrapText="1"/>
    </xf>
    <xf numFmtId="0" fontId="90" fillId="52" borderId="12" xfId="0" applyFont="1" applyFill="1" applyBorder="1" applyAlignment="1">
      <alignment vertical="center" wrapText="1"/>
    </xf>
    <xf numFmtId="0" fontId="90" fillId="52" borderId="28" xfId="0" applyFont="1" applyFill="1" applyBorder="1" applyAlignment="1">
      <alignment vertical="center" wrapText="1"/>
    </xf>
    <xf numFmtId="0" fontId="90" fillId="52" borderId="16" xfId="0" applyFont="1" applyFill="1" applyBorder="1" applyAlignment="1">
      <alignment vertical="center" wrapText="1"/>
    </xf>
    <xf numFmtId="0" fontId="55" fillId="52" borderId="37" xfId="0" applyFont="1" applyFill="1" applyBorder="1" applyAlignment="1">
      <alignment horizontal="left" vertical="center"/>
    </xf>
    <xf numFmtId="0" fontId="88" fillId="52" borderId="17" xfId="0" applyFont="1" applyFill="1" applyBorder="1" applyAlignment="1">
      <alignment horizontal="center" vertical="center"/>
    </xf>
    <xf numFmtId="0" fontId="88" fillId="52" borderId="17" xfId="0" applyFont="1" applyFill="1" applyBorder="1" applyAlignment="1">
      <alignment horizontal="center" vertical="center" wrapText="1"/>
    </xf>
    <xf numFmtId="0" fontId="88" fillId="52" borderId="17" xfId="0" applyFont="1" applyFill="1" applyBorder="1" applyAlignment="1">
      <alignment horizontal="right" vertical="center"/>
    </xf>
    <xf numFmtId="0" fontId="70" fillId="52" borderId="17" xfId="0" applyFont="1" applyFill="1" applyBorder="1"/>
    <xf numFmtId="3" fontId="70" fillId="52" borderId="17" xfId="0" applyNumberFormat="1" applyFont="1" applyFill="1" applyBorder="1"/>
    <xf numFmtId="0" fontId="88" fillId="53" borderId="17" xfId="0" applyFont="1" applyFill="1" applyBorder="1" applyAlignment="1">
      <alignment horizontal="center" vertical="center"/>
    </xf>
    <xf numFmtId="0" fontId="88" fillId="53" borderId="17" xfId="0" applyFont="1" applyFill="1" applyBorder="1" applyAlignment="1">
      <alignment horizontal="center" vertical="center" wrapText="1"/>
    </xf>
    <xf numFmtId="0" fontId="70" fillId="53" borderId="17" xfId="0" applyFont="1" applyFill="1" applyBorder="1"/>
    <xf numFmtId="3" fontId="70" fillId="53" borderId="17" xfId="0" applyNumberFormat="1" applyFont="1" applyFill="1" applyBorder="1"/>
    <xf numFmtId="0" fontId="55" fillId="53" borderId="37" xfId="0" applyFont="1" applyFill="1" applyBorder="1" applyAlignment="1">
      <alignment horizontal="center" vertical="center"/>
    </xf>
    <xf numFmtId="0" fontId="107" fillId="53" borderId="17" xfId="0" applyFont="1" applyFill="1" applyBorder="1" applyAlignment="1">
      <alignment horizontal="center" vertical="center"/>
    </xf>
    <xf numFmtId="0" fontId="107" fillId="53" borderId="17" xfId="0" applyFont="1" applyFill="1" applyBorder="1" applyAlignment="1">
      <alignment horizontal="center" vertical="center" wrapText="1"/>
    </xf>
    <xf numFmtId="0" fontId="55" fillId="52" borderId="37" xfId="0" applyFont="1" applyFill="1" applyBorder="1" applyAlignment="1">
      <alignment horizontal="center" vertical="center"/>
    </xf>
    <xf numFmtId="0" fontId="107" fillId="52" borderId="17" xfId="0" applyFont="1" applyFill="1" applyBorder="1" applyAlignment="1">
      <alignment horizontal="center" vertical="center"/>
    </xf>
    <xf numFmtId="0" fontId="107" fillId="52" borderId="17" xfId="0" applyFont="1" applyFill="1" applyBorder="1" applyAlignment="1">
      <alignment horizontal="center" vertical="center" wrapText="1"/>
    </xf>
    <xf numFmtId="0" fontId="55" fillId="53" borderId="37" xfId="0" applyFont="1" applyFill="1" applyBorder="1" applyAlignment="1">
      <alignment vertical="center"/>
    </xf>
    <xf numFmtId="0" fontId="70" fillId="52" borderId="17" xfId="0" applyFont="1" applyFill="1" applyBorder="1" applyAlignment="1">
      <alignment vertical="center"/>
    </xf>
    <xf numFmtId="3" fontId="70" fillId="52" borderId="17" xfId="0" applyNumberFormat="1" applyFont="1" applyFill="1" applyBorder="1" applyAlignment="1">
      <alignment vertical="center"/>
    </xf>
    <xf numFmtId="0" fontId="70" fillId="52" borderId="17" xfId="0" applyFont="1" applyFill="1" applyBorder="1" applyAlignment="1">
      <alignment horizontal="right" vertical="center"/>
    </xf>
    <xf numFmtId="3" fontId="70" fillId="52" borderId="17" xfId="0" applyNumberFormat="1" applyFont="1" applyFill="1" applyBorder="1" applyAlignment="1">
      <alignment horizontal="right" vertical="center"/>
    </xf>
    <xf numFmtId="0" fontId="70" fillId="53" borderId="17" xfId="0" applyFont="1" applyFill="1" applyBorder="1" applyAlignment="1">
      <alignment vertical="center"/>
    </xf>
    <xf numFmtId="3" fontId="70" fillId="53" borderId="17" xfId="0" applyNumberFormat="1" applyFont="1" applyFill="1" applyBorder="1" applyAlignment="1">
      <alignment vertical="center"/>
    </xf>
    <xf numFmtId="0" fontId="70" fillId="53" borderId="17" xfId="0" applyFont="1" applyFill="1" applyBorder="1" applyAlignment="1">
      <alignment horizontal="right" vertical="center"/>
    </xf>
    <xf numFmtId="3" fontId="70" fillId="53" borderId="17" xfId="0" applyNumberFormat="1" applyFont="1" applyFill="1" applyBorder="1" applyAlignment="1">
      <alignment horizontal="right" vertical="center"/>
    </xf>
    <xf numFmtId="0" fontId="108" fillId="52" borderId="17" xfId="0" applyFont="1" applyFill="1" applyBorder="1" applyAlignment="1">
      <alignment vertical="center"/>
    </xf>
    <xf numFmtId="0" fontId="108" fillId="52" borderId="17" xfId="0" applyFont="1" applyFill="1" applyBorder="1" applyAlignment="1">
      <alignment horizontal="right" vertical="center"/>
    </xf>
    <xf numFmtId="0" fontId="41" fillId="0" borderId="43" xfId="0" applyFont="1" applyBorder="1"/>
    <xf numFmtId="49" fontId="40" fillId="9" borderId="43" xfId="0" applyNumberFormat="1" applyFont="1" applyFill="1" applyBorder="1" applyAlignment="1">
      <alignment horizontal="left"/>
    </xf>
    <xf numFmtId="4" fontId="40" fillId="9" borderId="43" xfId="0" applyNumberFormat="1" applyFont="1" applyFill="1" applyBorder="1" applyAlignment="1">
      <alignment horizontal="right"/>
    </xf>
    <xf numFmtId="0" fontId="55" fillId="0" borderId="43" xfId="0" applyFont="1" applyBorder="1" applyAlignment="1">
      <alignment horizontal="center" vertical="top"/>
    </xf>
    <xf numFmtId="0" fontId="41" fillId="0" borderId="43" xfId="0" applyFont="1" applyBorder="1" applyAlignment="1">
      <alignment horizontal="left" vertical="top"/>
    </xf>
    <xf numFmtId="3" fontId="54" fillId="50" borderId="43" xfId="0" applyNumberFormat="1" applyFont="1" applyFill="1" applyBorder="1"/>
    <xf numFmtId="49" fontId="54" fillId="50" borderId="43" xfId="0" applyNumberFormat="1" applyFont="1" applyFill="1" applyBorder="1" applyAlignment="1">
      <alignment horizontal="right"/>
    </xf>
    <xf numFmtId="0" fontId="67" fillId="40" borderId="43" xfId="3" applyFont="1" applyFill="1" applyBorder="1"/>
    <xf numFmtId="0" fontId="40" fillId="6" borderId="43" xfId="3" applyFont="1" applyFill="1" applyBorder="1"/>
    <xf numFmtId="0" fontId="55" fillId="6" borderId="43" xfId="0" applyFont="1" applyFill="1" applyBorder="1" applyAlignment="1">
      <alignment vertical="center" wrapText="1"/>
    </xf>
    <xf numFmtId="0" fontId="28" fillId="0" borderId="42" xfId="0" applyFont="1" applyBorder="1"/>
    <xf numFmtId="0" fontId="17" fillId="9" borderId="42" xfId="0" applyFont="1" applyFill="1" applyBorder="1" applyAlignment="1">
      <alignment vertical="center"/>
    </xf>
    <xf numFmtId="0" fontId="29" fillId="0" borderId="42" xfId="0" applyFont="1" applyBorder="1"/>
    <xf numFmtId="0" fontId="87" fillId="0" borderId="0" xfId="0" applyFont="1" applyAlignment="1">
      <alignment horizontal="justify" vertical="center"/>
    </xf>
    <xf numFmtId="0" fontId="62" fillId="0" borderId="17" xfId="0" applyFont="1" applyBorder="1" applyAlignment="1">
      <alignment vertical="top" wrapText="1"/>
    </xf>
    <xf numFmtId="0" fontId="73" fillId="0" borderId="17" xfId="0" applyFont="1" applyBorder="1" applyAlignment="1">
      <alignment horizontal="center" vertical="center"/>
    </xf>
    <xf numFmtId="0" fontId="70" fillId="0" borderId="17" xfId="0" applyFont="1" applyBorder="1" applyAlignment="1">
      <alignment vertical="top" wrapText="1"/>
    </xf>
    <xf numFmtId="0" fontId="117" fillId="0" borderId="17" xfId="0" applyFont="1" applyBorder="1" applyAlignment="1">
      <alignment horizontal="center" vertical="center"/>
    </xf>
    <xf numFmtId="0" fontId="62" fillId="0" borderId="17" xfId="0" applyFont="1" applyBorder="1" applyAlignment="1">
      <alignment horizontal="justify" vertical="top"/>
    </xf>
    <xf numFmtId="0" fontId="70" fillId="0" borderId="17" xfId="0" applyFont="1" applyBorder="1" applyAlignment="1">
      <alignment horizontal="left" vertical="top" wrapText="1"/>
    </xf>
    <xf numFmtId="0" fontId="70" fillId="0" borderId="17" xfId="0" applyFont="1" applyBorder="1" applyAlignment="1">
      <alignment horizontal="justify" vertical="top"/>
    </xf>
    <xf numFmtId="0" fontId="75" fillId="0" borderId="17" xfId="0" applyFont="1" applyBorder="1" applyAlignment="1">
      <alignment horizontal="center" vertical="center"/>
    </xf>
    <xf numFmtId="0" fontId="62" fillId="0" borderId="17" xfId="0" applyFont="1" applyBorder="1" applyAlignment="1">
      <alignment horizontal="justify" vertical="top" wrapText="1"/>
    </xf>
    <xf numFmtId="0" fontId="62" fillId="0" borderId="17" xfId="0" applyFont="1" applyBorder="1" applyAlignment="1">
      <alignment horizontal="justify" vertical="center"/>
    </xf>
    <xf numFmtId="0" fontId="70" fillId="0" borderId="0" xfId="0" applyFont="1" applyAlignment="1">
      <alignment vertical="top" wrapText="1"/>
    </xf>
    <xf numFmtId="0" fontId="70" fillId="0" borderId="17" xfId="0" applyFont="1" applyBorder="1" applyAlignment="1">
      <alignment horizontal="center" vertical="center" wrapText="1"/>
    </xf>
    <xf numFmtId="0" fontId="73" fillId="3" borderId="17" xfId="0" applyFont="1" applyFill="1" applyBorder="1" applyAlignment="1">
      <alignment horizontal="center" vertical="center"/>
    </xf>
    <xf numFmtId="0" fontId="36" fillId="6" borderId="43" xfId="0" applyFont="1" applyFill="1" applyBorder="1" applyAlignment="1">
      <alignment vertical="center"/>
    </xf>
    <xf numFmtId="0" fontId="73" fillId="3" borderId="17" xfId="0" applyFont="1" applyFill="1" applyBorder="1" applyAlignment="1">
      <alignment horizontal="left" vertical="center"/>
    </xf>
    <xf numFmtId="0" fontId="88" fillId="3" borderId="9" xfId="0" applyFont="1" applyFill="1" applyBorder="1" applyAlignment="1">
      <alignment horizontal="center" vertical="center" wrapText="1"/>
    </xf>
    <xf numFmtId="0" fontId="55" fillId="3" borderId="9" xfId="0" applyFont="1" applyFill="1" applyBorder="1" applyAlignment="1">
      <alignment horizontal="center" vertical="center" wrapText="1"/>
    </xf>
    <xf numFmtId="0" fontId="73" fillId="0" borderId="17" xfId="0" applyFont="1" applyBorder="1" applyAlignment="1">
      <alignment horizontal="right" vertical="center"/>
    </xf>
    <xf numFmtId="3" fontId="73" fillId="0" borderId="17" xfId="0" applyNumberFormat="1" applyFont="1" applyBorder="1" applyAlignment="1">
      <alignment horizontal="right" vertical="center"/>
    </xf>
    <xf numFmtId="0" fontId="73" fillId="0" borderId="17" xfId="0" applyFont="1" applyBorder="1" applyAlignment="1">
      <alignment horizontal="right" vertical="center" wrapText="1"/>
    </xf>
    <xf numFmtId="3" fontId="73" fillId="0" borderId="17" xfId="0" applyNumberFormat="1" applyFont="1" applyBorder="1" applyAlignment="1">
      <alignment horizontal="right" vertical="center" wrapText="1"/>
    </xf>
    <xf numFmtId="0" fontId="73" fillId="6" borderId="17" xfId="0" applyFont="1" applyFill="1" applyBorder="1" applyAlignment="1">
      <alignment horizontal="right" vertical="center"/>
    </xf>
    <xf numFmtId="3" fontId="73" fillId="6" borderId="17" xfId="0" applyNumberFormat="1" applyFont="1" applyFill="1" applyBorder="1" applyAlignment="1">
      <alignment horizontal="right" vertical="center"/>
    </xf>
    <xf numFmtId="0" fontId="73" fillId="8" borderId="17" xfId="0" applyFont="1" applyFill="1" applyBorder="1" applyAlignment="1">
      <alignment horizontal="right" vertical="center"/>
    </xf>
    <xf numFmtId="0" fontId="73" fillId="6" borderId="42" xfId="0" applyFont="1" applyFill="1" applyBorder="1" applyAlignment="1">
      <alignment horizontal="right" vertical="center"/>
    </xf>
    <xf numFmtId="3" fontId="73" fillId="6" borderId="42" xfId="0" applyNumberFormat="1" applyFont="1" applyFill="1" applyBorder="1" applyAlignment="1">
      <alignment horizontal="right" vertical="center"/>
    </xf>
    <xf numFmtId="0" fontId="73" fillId="6" borderId="42" xfId="0" applyFont="1" applyFill="1" applyBorder="1" applyAlignment="1">
      <alignment horizontal="right" vertical="center" wrapText="1"/>
    </xf>
    <xf numFmtId="3" fontId="73" fillId="6" borderId="42" xfId="0" applyNumberFormat="1" applyFont="1" applyFill="1" applyBorder="1" applyAlignment="1">
      <alignment horizontal="right" vertical="center" wrapText="1"/>
    </xf>
    <xf numFmtId="3" fontId="73" fillId="6" borderId="17" xfId="0" applyNumberFormat="1" applyFont="1" applyFill="1" applyBorder="1" applyAlignment="1">
      <alignment horizontal="right" vertical="center" wrapText="1"/>
    </xf>
    <xf numFmtId="0" fontId="73" fillId="6" borderId="17" xfId="0" applyFont="1" applyFill="1" applyBorder="1" applyAlignment="1">
      <alignment horizontal="right" vertical="center" wrapText="1"/>
    </xf>
    <xf numFmtId="0" fontId="73" fillId="39" borderId="17" xfId="0" applyFont="1" applyFill="1" applyBorder="1" applyAlignment="1">
      <alignment horizontal="right" vertical="center"/>
    </xf>
    <xf numFmtId="3" fontId="73" fillId="39" borderId="17" xfId="0" applyNumberFormat="1" applyFont="1" applyFill="1" applyBorder="1" applyAlignment="1">
      <alignment horizontal="right" vertical="center"/>
    </xf>
    <xf numFmtId="0" fontId="73" fillId="40" borderId="17" xfId="0" applyFont="1" applyFill="1" applyBorder="1" applyAlignment="1">
      <alignment horizontal="right" vertical="center"/>
    </xf>
    <xf numFmtId="3" fontId="73" fillId="40" borderId="17" xfId="0" applyNumberFormat="1" applyFont="1" applyFill="1" applyBorder="1" applyAlignment="1">
      <alignment horizontal="right" vertical="center"/>
    </xf>
    <xf numFmtId="0" fontId="74" fillId="3" borderId="17" xfId="0" applyFont="1" applyFill="1" applyBorder="1" applyAlignment="1">
      <alignment vertical="center"/>
    </xf>
    <xf numFmtId="0" fontId="74" fillId="3" borderId="17" xfId="0" applyFont="1" applyFill="1" applyBorder="1" applyAlignment="1">
      <alignment horizontal="left" vertical="center"/>
    </xf>
    <xf numFmtId="0" fontId="74" fillId="6" borderId="17" xfId="0" applyFont="1" applyFill="1" applyBorder="1" applyAlignment="1">
      <alignment vertical="center"/>
    </xf>
    <xf numFmtId="0" fontId="55" fillId="17" borderId="37" xfId="0" applyFont="1" applyFill="1" applyBorder="1" applyAlignment="1">
      <alignment horizontal="center" vertical="center"/>
    </xf>
    <xf numFmtId="0" fontId="41" fillId="13" borderId="37" xfId="0" applyFont="1" applyFill="1" applyBorder="1" applyAlignment="1">
      <alignment vertical="center"/>
    </xf>
    <xf numFmtId="0" fontId="55" fillId="17" borderId="17" xfId="0" applyFont="1" applyFill="1" applyBorder="1" applyAlignment="1">
      <alignment vertical="center"/>
    </xf>
    <xf numFmtId="0" fontId="41" fillId="17" borderId="37" xfId="0" applyFont="1" applyFill="1" applyBorder="1" applyAlignment="1">
      <alignment horizontal="center" vertical="center"/>
    </xf>
    <xf numFmtId="0" fontId="41" fillId="14" borderId="37" xfId="0" applyFont="1" applyFill="1" applyBorder="1" applyAlignment="1">
      <alignment horizontal="left" vertical="center"/>
    </xf>
    <xf numFmtId="0" fontId="41" fillId="17" borderId="17" xfId="0" applyFont="1" applyFill="1" applyBorder="1" applyAlignment="1">
      <alignment vertical="center"/>
    </xf>
    <xf numFmtId="0" fontId="36" fillId="17" borderId="0" xfId="0" applyFont="1" applyFill="1"/>
    <xf numFmtId="0" fontId="55" fillId="14" borderId="0" xfId="0" applyFont="1" applyFill="1"/>
    <xf numFmtId="0" fontId="55" fillId="13" borderId="17" xfId="0" applyFont="1" applyFill="1" applyBorder="1" applyAlignment="1">
      <alignment horizontal="center" vertical="center" wrapText="1"/>
    </xf>
    <xf numFmtId="0" fontId="55" fillId="17" borderId="17" xfId="0" applyFont="1" applyFill="1" applyBorder="1" applyAlignment="1">
      <alignment horizontal="center" vertical="center" wrapText="1"/>
    </xf>
    <xf numFmtId="0" fontId="55" fillId="14" borderId="17" xfId="0" applyFont="1" applyFill="1" applyBorder="1" applyAlignment="1">
      <alignment horizontal="center" vertical="center" wrapText="1"/>
    </xf>
    <xf numFmtId="0" fontId="55" fillId="3" borderId="17" xfId="0" applyFont="1" applyFill="1" applyBorder="1" applyAlignment="1">
      <alignment horizontal="right" vertical="center"/>
    </xf>
    <xf numFmtId="0" fontId="41" fillId="8" borderId="17" xfId="0" applyFont="1" applyFill="1" applyBorder="1" applyAlignment="1">
      <alignment vertical="center" wrapText="1"/>
    </xf>
    <xf numFmtId="0" fontId="41" fillId="8" borderId="17" xfId="0" applyFont="1" applyFill="1" applyBorder="1" applyAlignment="1">
      <alignment horizontal="right" vertical="center" wrapText="1"/>
    </xf>
    <xf numFmtId="0" fontId="41" fillId="8" borderId="17" xfId="0" applyFont="1" applyFill="1" applyBorder="1" applyAlignment="1">
      <alignment horizontal="left" vertical="center" wrapText="1"/>
    </xf>
    <xf numFmtId="0" fontId="36" fillId="8" borderId="17" xfId="0" applyFont="1" applyFill="1" applyBorder="1"/>
    <xf numFmtId="0" fontId="36" fillId="0" borderId="17" xfId="0" applyFont="1" applyBorder="1" applyAlignment="1">
      <alignment horizontal="left"/>
    </xf>
    <xf numFmtId="0" fontId="36" fillId="8" borderId="17" xfId="0" applyFont="1" applyFill="1" applyBorder="1" applyAlignment="1">
      <alignment horizontal="right"/>
    </xf>
    <xf numFmtId="0" fontId="36" fillId="8" borderId="17" xfId="0" applyFont="1" applyFill="1" applyBorder="1" applyAlignment="1">
      <alignment horizontal="left"/>
    </xf>
    <xf numFmtId="0" fontId="41" fillId="8" borderId="17" xfId="0" applyFont="1" applyFill="1" applyBorder="1" applyAlignment="1">
      <alignment horizontal="right" vertical="center"/>
    </xf>
    <xf numFmtId="49" fontId="36" fillId="0" borderId="17" xfId="0" applyNumberFormat="1" applyFont="1" applyBorder="1" applyAlignment="1">
      <alignment horizontal="left"/>
    </xf>
    <xf numFmtId="16" fontId="36" fillId="0" borderId="17" xfId="0" applyNumberFormat="1" applyFont="1" applyBorder="1" applyAlignment="1">
      <alignment horizontal="left"/>
    </xf>
    <xf numFmtId="0" fontId="69" fillId="3" borderId="17" xfId="0" applyFont="1" applyFill="1" applyBorder="1" applyAlignment="1">
      <alignment vertical="center" wrapText="1"/>
    </xf>
    <xf numFmtId="0" fontId="69" fillId="3" borderId="17" xfId="0" applyFont="1" applyFill="1" applyBorder="1" applyAlignment="1">
      <alignment horizontal="justify" vertical="center" wrapText="1"/>
    </xf>
    <xf numFmtId="3" fontId="69" fillId="0" borderId="17" xfId="0" applyNumberFormat="1" applyFont="1" applyBorder="1" applyAlignment="1">
      <alignment horizontal="right" vertical="center" wrapText="1"/>
    </xf>
    <xf numFmtId="3" fontId="69" fillId="3" borderId="17" xfId="0" applyNumberFormat="1" applyFont="1" applyFill="1" applyBorder="1" applyAlignment="1">
      <alignment horizontal="right" vertical="center" wrapText="1"/>
    </xf>
    <xf numFmtId="0" fontId="74" fillId="0" borderId="9" xfId="0" applyFont="1" applyBorder="1" applyAlignment="1">
      <alignment horizontal="justify" vertical="center"/>
    </xf>
    <xf numFmtId="0" fontId="73" fillId="0" borderId="9" xfId="0" applyFont="1" applyBorder="1" applyAlignment="1">
      <alignment horizontal="justify" vertical="center"/>
    </xf>
    <xf numFmtId="0" fontId="73" fillId="0" borderId="42" xfId="0" applyFont="1" applyBorder="1" applyAlignment="1">
      <alignment horizontal="justify" vertical="center"/>
    </xf>
    <xf numFmtId="0" fontId="73" fillId="0" borderId="0" xfId="0" applyFont="1" applyAlignment="1">
      <alignment horizontal="justify" vertical="center"/>
    </xf>
    <xf numFmtId="0" fontId="36" fillId="3" borderId="17" xfId="0" applyFont="1" applyFill="1" applyBorder="1" applyAlignment="1">
      <alignment vertical="center"/>
    </xf>
    <xf numFmtId="0" fontId="35" fillId="6" borderId="17" xfId="0" applyFont="1" applyFill="1" applyBorder="1" applyAlignment="1">
      <alignment vertical="center"/>
    </xf>
    <xf numFmtId="0" fontId="35" fillId="6" borderId="17" xfId="0" applyFont="1" applyFill="1" applyBorder="1" applyAlignment="1">
      <alignment horizontal="right" vertical="center"/>
    </xf>
    <xf numFmtId="0" fontId="35" fillId="6" borderId="17" xfId="0" applyFont="1" applyFill="1" applyBorder="1" applyAlignment="1">
      <alignment horizontal="right" vertical="center" wrapText="1"/>
    </xf>
    <xf numFmtId="0" fontId="88" fillId="3" borderId="17" xfId="0" applyFont="1" applyFill="1" applyBorder="1" applyAlignment="1">
      <alignment wrapText="1"/>
    </xf>
    <xf numFmtId="0" fontId="119" fillId="0" borderId="0" xfId="0" applyFont="1"/>
    <xf numFmtId="49" fontId="36" fillId="0" borderId="0" xfId="0" applyNumberFormat="1" applyFont="1"/>
    <xf numFmtId="49" fontId="69" fillId="35" borderId="17" xfId="0" applyNumberFormat="1" applyFont="1" applyFill="1" applyBorder="1" applyAlignment="1">
      <alignment horizontal="right"/>
    </xf>
    <xf numFmtId="49" fontId="69" fillId="35" borderId="42" xfId="0" applyNumberFormat="1" applyFont="1" applyFill="1" applyBorder="1" applyAlignment="1">
      <alignment horizontal="right"/>
    </xf>
    <xf numFmtId="0" fontId="120" fillId="0" borderId="0" xfId="0" applyFont="1"/>
    <xf numFmtId="0" fontId="69" fillId="35" borderId="17" xfId="0" applyFont="1" applyFill="1" applyBorder="1" applyAlignment="1">
      <alignment horizontal="center"/>
    </xf>
    <xf numFmtId="0" fontId="69" fillId="35" borderId="42" xfId="0" applyFont="1" applyFill="1" applyBorder="1" applyAlignment="1">
      <alignment horizontal="center"/>
    </xf>
    <xf numFmtId="0" fontId="113" fillId="0" borderId="0" xfId="0" applyFont="1"/>
    <xf numFmtId="0" fontId="99" fillId="0" borderId="0" xfId="0" applyFont="1"/>
    <xf numFmtId="0" fontId="69" fillId="35" borderId="17" xfId="0" applyFont="1" applyFill="1" applyBorder="1" applyAlignment="1">
      <alignment horizontal="center" vertical="center"/>
    </xf>
    <xf numFmtId="0" fontId="69" fillId="35" borderId="42" xfId="0" applyFont="1" applyFill="1" applyBorder="1" applyAlignment="1">
      <alignment horizontal="center" vertical="center"/>
    </xf>
    <xf numFmtId="0" fontId="69" fillId="0" borderId="17" xfId="0" applyFont="1" applyBorder="1" applyAlignment="1">
      <alignment horizontal="center" vertical="center"/>
    </xf>
    <xf numFmtId="0" fontId="69" fillId="0" borderId="42" xfId="0" applyFont="1" applyBorder="1" applyAlignment="1">
      <alignment horizontal="center" vertical="center"/>
    </xf>
    <xf numFmtId="0" fontId="71" fillId="25" borderId="17" xfId="0" applyFont="1" applyFill="1" applyBorder="1" applyAlignment="1">
      <alignment horizontal="center" vertical="center" wrapText="1"/>
    </xf>
    <xf numFmtId="0" fontId="71" fillId="25" borderId="17" xfId="0" applyFont="1" applyFill="1" applyBorder="1" applyAlignment="1">
      <alignment horizontal="left" vertical="center" wrapText="1"/>
    </xf>
    <xf numFmtId="0" fontId="99" fillId="23" borderId="17" xfId="0" applyFont="1" applyFill="1" applyBorder="1" applyAlignment="1">
      <alignment vertical="center" wrapText="1"/>
    </xf>
    <xf numFmtId="0" fontId="99" fillId="32" borderId="17" xfId="0" applyFont="1" applyFill="1" applyBorder="1" applyAlignment="1">
      <alignment horizontal="left" vertical="center" wrapText="1"/>
    </xf>
    <xf numFmtId="0" fontId="99" fillId="32" borderId="17" xfId="0" applyFont="1" applyFill="1" applyBorder="1" applyAlignment="1">
      <alignment horizontal="center" vertical="center"/>
    </xf>
    <xf numFmtId="0" fontId="99" fillId="32" borderId="17" xfId="0" applyFont="1" applyFill="1" applyBorder="1" applyAlignment="1">
      <alignment horizontal="left" vertical="center"/>
    </xf>
    <xf numFmtId="9" fontId="36" fillId="0" borderId="17" xfId="0" applyNumberFormat="1" applyFont="1" applyBorder="1"/>
    <xf numFmtId="0" fontId="99" fillId="24" borderId="17" xfId="0" applyFont="1" applyFill="1" applyBorder="1" applyAlignment="1">
      <alignment vertical="center" wrapText="1"/>
    </xf>
    <xf numFmtId="0" fontId="99" fillId="33" borderId="17" xfId="0" applyFont="1" applyFill="1" applyBorder="1" applyAlignment="1">
      <alignment horizontal="left" vertical="center" wrapText="1"/>
    </xf>
    <xf numFmtId="0" fontId="99" fillId="33" borderId="17" xfId="0" applyFont="1" applyFill="1" applyBorder="1" applyAlignment="1">
      <alignment horizontal="center" vertical="center"/>
    </xf>
    <xf numFmtId="0" fontId="99" fillId="33" borderId="17" xfId="0" applyFont="1" applyFill="1" applyBorder="1" applyAlignment="1">
      <alignment horizontal="left" vertical="center"/>
    </xf>
    <xf numFmtId="0" fontId="99" fillId="30" borderId="17" xfId="0" applyFont="1" applyFill="1" applyBorder="1" applyAlignment="1">
      <alignment vertical="center" wrapText="1"/>
    </xf>
    <xf numFmtId="9" fontId="69" fillId="0" borderId="17" xfId="0" applyNumberFormat="1" applyFont="1" applyBorder="1"/>
    <xf numFmtId="0" fontId="99" fillId="31" borderId="17" xfId="0" applyFont="1" applyFill="1" applyBorder="1" applyAlignment="1">
      <alignment vertical="center" wrapText="1"/>
    </xf>
    <xf numFmtId="9" fontId="69" fillId="0" borderId="9" xfId="0" applyNumberFormat="1" applyFont="1" applyBorder="1"/>
    <xf numFmtId="9" fontId="69" fillId="0" borderId="12" xfId="0" applyNumberFormat="1" applyFont="1" applyBorder="1"/>
    <xf numFmtId="9" fontId="69" fillId="0" borderId="42" xfId="0" applyNumberFormat="1" applyFont="1" applyBorder="1"/>
    <xf numFmtId="0" fontId="99" fillId="31" borderId="17" xfId="0" applyFont="1" applyFill="1" applyBorder="1" applyAlignment="1">
      <alignment horizontal="left" vertical="center" wrapText="1"/>
    </xf>
    <xf numFmtId="0" fontId="99" fillId="28" borderId="17" xfId="0" applyFont="1" applyFill="1" applyBorder="1" applyAlignment="1">
      <alignment vertical="center" wrapText="1"/>
    </xf>
    <xf numFmtId="0" fontId="99" fillId="29" borderId="17" xfId="0" applyFont="1" applyFill="1" applyBorder="1" applyAlignment="1">
      <alignment vertical="center" wrapText="1"/>
    </xf>
    <xf numFmtId="0" fontId="121" fillId="32" borderId="17" xfId="0" applyFont="1" applyFill="1" applyBorder="1" applyAlignment="1">
      <alignment horizontal="left" vertical="center" wrapText="1"/>
    </xf>
    <xf numFmtId="0" fontId="121" fillId="33" borderId="17" xfId="0" applyFont="1" applyFill="1" applyBorder="1" applyAlignment="1">
      <alignment horizontal="left" vertical="center" wrapText="1"/>
    </xf>
    <xf numFmtId="0" fontId="99" fillId="32" borderId="17" xfId="0" applyFont="1" applyFill="1" applyBorder="1" applyAlignment="1">
      <alignment horizontal="center" vertical="center" wrapText="1"/>
    </xf>
    <xf numFmtId="0" fontId="99" fillId="33" borderId="17" xfId="0" applyFont="1" applyFill="1" applyBorder="1" applyAlignment="1">
      <alignment horizontal="center" vertical="center" wrapText="1"/>
    </xf>
    <xf numFmtId="0" fontId="121" fillId="32" borderId="17" xfId="0" applyFont="1" applyFill="1" applyBorder="1" applyAlignment="1">
      <alignment horizontal="center" vertical="center" wrapText="1"/>
    </xf>
    <xf numFmtId="0" fontId="121" fillId="33" borderId="17" xfId="0" applyFont="1" applyFill="1" applyBorder="1" applyAlignment="1">
      <alignment horizontal="center" vertical="center" wrapText="1"/>
    </xf>
    <xf numFmtId="0" fontId="99" fillId="27" borderId="17" xfId="0" applyFont="1" applyFill="1" applyBorder="1" applyAlignment="1">
      <alignment vertical="center" wrapText="1"/>
    </xf>
    <xf numFmtId="0" fontId="99" fillId="26" borderId="17" xfId="0" applyFont="1" applyFill="1" applyBorder="1" applyAlignment="1">
      <alignment vertical="center" wrapText="1"/>
    </xf>
    <xf numFmtId="0" fontId="121" fillId="26" borderId="17" xfId="0" applyFont="1" applyFill="1" applyBorder="1" applyAlignment="1">
      <alignment vertical="center" wrapText="1"/>
    </xf>
    <xf numFmtId="0" fontId="121" fillId="32" borderId="17" xfId="0" applyFont="1" applyFill="1" applyBorder="1" applyAlignment="1">
      <alignment horizontal="center" vertical="center"/>
    </xf>
    <xf numFmtId="0" fontId="121" fillId="32" borderId="17" xfId="0" applyFont="1" applyFill="1" applyBorder="1" applyAlignment="1">
      <alignment horizontal="left" vertical="center"/>
    </xf>
    <xf numFmtId="0" fontId="121" fillId="27" borderId="17" xfId="0" applyFont="1" applyFill="1" applyBorder="1" applyAlignment="1">
      <alignment vertical="center" wrapText="1"/>
    </xf>
    <xf numFmtId="0" fontId="121" fillId="33" borderId="17" xfId="0" applyFont="1" applyFill="1" applyBorder="1" applyAlignment="1">
      <alignment horizontal="center" vertical="center"/>
    </xf>
    <xf numFmtId="0" fontId="121" fillId="33" borderId="17" xfId="0" applyFont="1" applyFill="1" applyBorder="1" applyAlignment="1">
      <alignment horizontal="left" vertical="center"/>
    </xf>
    <xf numFmtId="0" fontId="122" fillId="0" borderId="0" xfId="0" applyFont="1"/>
    <xf numFmtId="0" fontId="123" fillId="0" borderId="0" xfId="0" applyFont="1"/>
    <xf numFmtId="0" fontId="125" fillId="56" borderId="0" xfId="0" applyFont="1" applyFill="1" applyAlignment="1">
      <alignment wrapText="1"/>
    </xf>
    <xf numFmtId="0" fontId="125" fillId="56" borderId="0" xfId="0" applyFont="1" applyFill="1"/>
    <xf numFmtId="0" fontId="126" fillId="0" borderId="0" xfId="0" applyFont="1" applyAlignment="1">
      <alignment wrapText="1"/>
    </xf>
    <xf numFmtId="0" fontId="123" fillId="56" borderId="0" xfId="0" applyFont="1" applyFill="1" applyAlignment="1">
      <alignment wrapText="1"/>
    </xf>
    <xf numFmtId="0" fontId="123" fillId="35" borderId="0" xfId="0" applyFont="1" applyFill="1"/>
    <xf numFmtId="0" fontId="123" fillId="35" borderId="0" xfId="0" applyFont="1" applyFill="1" applyAlignment="1">
      <alignment wrapText="1"/>
    </xf>
    <xf numFmtId="0" fontId="126" fillId="57" borderId="0" xfId="0" applyFont="1" applyFill="1"/>
    <xf numFmtId="0" fontId="126" fillId="57" borderId="0" xfId="0" applyFont="1" applyFill="1" applyAlignment="1">
      <alignment wrapText="1"/>
    </xf>
    <xf numFmtId="0" fontId="127" fillId="57" borderId="0" xfId="0" applyFont="1" applyFill="1" applyAlignment="1">
      <alignment wrapText="1"/>
    </xf>
    <xf numFmtId="0" fontId="128" fillId="57" borderId="0" xfId="0" applyFont="1" applyFill="1"/>
    <xf numFmtId="0" fontId="123" fillId="0" borderId="0" xfId="0" applyFont="1" applyAlignment="1">
      <alignment wrapText="1"/>
    </xf>
    <xf numFmtId="0" fontId="130" fillId="58" borderId="0" xfId="0" applyFont="1" applyFill="1" applyAlignment="1">
      <alignment wrapText="1"/>
    </xf>
    <xf numFmtId="0" fontId="130" fillId="58" borderId="0" xfId="0" applyFont="1" applyFill="1"/>
    <xf numFmtId="0" fontId="130" fillId="0" borderId="0" xfId="0" applyFont="1" applyAlignment="1">
      <alignment wrapText="1"/>
    </xf>
    <xf numFmtId="0" fontId="133" fillId="60" borderId="0" xfId="0" applyFont="1" applyFill="1" applyAlignment="1">
      <alignment wrapText="1"/>
    </xf>
    <xf numFmtId="0" fontId="123" fillId="60" borderId="0" xfId="0" applyFont="1" applyFill="1"/>
    <xf numFmtId="0" fontId="126" fillId="60" borderId="0" xfId="0" applyFont="1" applyFill="1" applyAlignment="1">
      <alignment wrapText="1"/>
    </xf>
    <xf numFmtId="0" fontId="137" fillId="0" borderId="0" xfId="0" applyFont="1"/>
    <xf numFmtId="0" fontId="125" fillId="56" borderId="0" xfId="0" applyFont="1" applyFill="1" applyAlignment="1">
      <alignment horizontal="left" vertical="center" wrapText="1"/>
    </xf>
    <xf numFmtId="0" fontId="125" fillId="56" borderId="0" xfId="0" applyFont="1" applyFill="1" applyAlignment="1">
      <alignment vertical="center" wrapText="1"/>
    </xf>
    <xf numFmtId="0" fontId="126" fillId="57" borderId="0" xfId="0" applyFont="1" applyFill="1" applyAlignment="1">
      <alignment vertical="center"/>
    </xf>
    <xf numFmtId="0" fontId="130" fillId="58" borderId="0" xfId="0" applyFont="1" applyFill="1" applyAlignment="1">
      <alignment vertical="center"/>
    </xf>
    <xf numFmtId="0" fontId="130" fillId="58" borderId="0" xfId="0" applyFont="1" applyFill="1" applyAlignment="1">
      <alignment vertical="center" wrapText="1"/>
    </xf>
    <xf numFmtId="0" fontId="130" fillId="58" borderId="0" xfId="0" applyFont="1" applyFill="1" applyAlignment="1">
      <alignment horizontal="left" wrapText="1"/>
    </xf>
    <xf numFmtId="0" fontId="125" fillId="59" borderId="0" xfId="0" applyFont="1" applyFill="1" applyAlignment="1">
      <alignment horizontal="left" vertical="center" wrapText="1"/>
    </xf>
    <xf numFmtId="0" fontId="125" fillId="59" borderId="0" xfId="0" applyFont="1" applyFill="1" applyAlignment="1">
      <alignment vertical="center" wrapText="1"/>
    </xf>
    <xf numFmtId="0" fontId="133" fillId="60" borderId="0" xfId="0" applyFont="1" applyFill="1" applyAlignment="1">
      <alignment vertical="center" wrapText="1"/>
    </xf>
    <xf numFmtId="0" fontId="133" fillId="60" borderId="0" xfId="0" applyFont="1" applyFill="1" applyAlignment="1">
      <alignment vertical="center"/>
    </xf>
    <xf numFmtId="0" fontId="136" fillId="61" borderId="0" xfId="0" applyFont="1" applyFill="1" applyAlignment="1">
      <alignment vertical="center" wrapText="1"/>
    </xf>
    <xf numFmtId="0" fontId="13" fillId="56" borderId="0" xfId="12" applyFill="1" applyBorder="1" applyAlignment="1">
      <alignment wrapText="1"/>
    </xf>
    <xf numFmtId="0" fontId="108" fillId="53" borderId="17" xfId="0" applyFont="1" applyFill="1" applyBorder="1" applyAlignment="1">
      <alignment vertical="center"/>
    </xf>
    <xf numFmtId="0" fontId="108" fillId="53" borderId="17" xfId="0" applyFont="1" applyFill="1" applyBorder="1" applyAlignment="1">
      <alignment horizontal="right" vertical="center"/>
    </xf>
    <xf numFmtId="0" fontId="55" fillId="52" borderId="37" xfId="0" applyFont="1" applyFill="1" applyBorder="1" applyAlignment="1">
      <alignment vertical="center"/>
    </xf>
    <xf numFmtId="0" fontId="55" fillId="62" borderId="37" xfId="0" applyFont="1" applyFill="1" applyBorder="1" applyAlignment="1">
      <alignment horizontal="center" vertical="center"/>
    </xf>
    <xf numFmtId="0" fontId="55" fillId="62" borderId="17" xfId="0" applyFont="1" applyFill="1" applyBorder="1" applyAlignment="1">
      <alignment vertical="center"/>
    </xf>
    <xf numFmtId="0" fontId="41" fillId="62" borderId="37" xfId="0" applyFont="1" applyFill="1" applyBorder="1" applyAlignment="1">
      <alignment horizontal="center" vertical="center"/>
    </xf>
    <xf numFmtId="0" fontId="41" fillId="62" borderId="37" xfId="0" applyFont="1" applyFill="1" applyBorder="1" applyAlignment="1">
      <alignment vertical="center"/>
    </xf>
    <xf numFmtId="0" fontId="55" fillId="62" borderId="17" xfId="0" applyFont="1" applyFill="1" applyBorder="1" applyAlignment="1">
      <alignment horizontal="center" vertical="center" wrapText="1"/>
    </xf>
    <xf numFmtId="0" fontId="55" fillId="38" borderId="17" xfId="0" applyFont="1" applyFill="1" applyBorder="1" applyAlignment="1">
      <alignment horizontal="center" vertical="center" wrapText="1"/>
    </xf>
    <xf numFmtId="0" fontId="55" fillId="49" borderId="17" xfId="0" applyFont="1" applyFill="1" applyBorder="1" applyAlignment="1">
      <alignment vertical="center"/>
    </xf>
    <xf numFmtId="0" fontId="55" fillId="49" borderId="37" xfId="0" applyFont="1" applyFill="1" applyBorder="1" applyAlignment="1">
      <alignment horizontal="center" vertical="center"/>
    </xf>
    <xf numFmtId="0" fontId="41" fillId="49" borderId="37" xfId="0" applyFont="1" applyFill="1" applyBorder="1" applyAlignment="1">
      <alignment horizontal="center" vertical="center"/>
    </xf>
    <xf numFmtId="0" fontId="41" fillId="49" borderId="0" xfId="0" applyFont="1" applyFill="1" applyAlignment="1">
      <alignment horizontal="left" vertical="center"/>
    </xf>
    <xf numFmtId="0" fontId="36" fillId="49" borderId="0" xfId="0" applyFont="1" applyFill="1"/>
    <xf numFmtId="0" fontId="55" fillId="49" borderId="42" xfId="0" applyFont="1" applyFill="1" applyBorder="1" applyAlignment="1">
      <alignment horizontal="center" vertical="center" wrapText="1"/>
    </xf>
    <xf numFmtId="0" fontId="55" fillId="49" borderId="17" xfId="0" applyFont="1" applyFill="1" applyBorder="1" applyAlignment="1">
      <alignment horizontal="center" vertical="center" wrapText="1"/>
    </xf>
    <xf numFmtId="0" fontId="41" fillId="38" borderId="37" xfId="0" applyFont="1" applyFill="1" applyBorder="1" applyAlignment="1">
      <alignment horizontal="left" vertical="center"/>
    </xf>
    <xf numFmtId="0" fontId="55" fillId="49" borderId="14" xfId="0" applyFont="1" applyFill="1" applyBorder="1" applyAlignment="1">
      <alignment vertical="center"/>
    </xf>
    <xf numFmtId="0" fontId="41" fillId="49" borderId="14" xfId="0" applyFont="1" applyFill="1" applyBorder="1" applyAlignment="1">
      <alignment vertical="center"/>
    </xf>
    <xf numFmtId="0" fontId="41" fillId="49" borderId="41" xfId="0" applyFont="1" applyFill="1" applyBorder="1" applyAlignment="1">
      <alignment vertical="center"/>
    </xf>
    <xf numFmtId="0" fontId="41" fillId="49" borderId="41" xfId="0" applyFont="1" applyFill="1" applyBorder="1" applyAlignment="1">
      <alignment horizontal="center" vertical="center"/>
    </xf>
    <xf numFmtId="0" fontId="55" fillId="49" borderId="41" xfId="0" applyFont="1" applyFill="1" applyBorder="1" applyAlignment="1">
      <alignment vertical="center"/>
    </xf>
    <xf numFmtId="0" fontId="55" fillId="49" borderId="60" xfId="0" applyFont="1" applyFill="1" applyBorder="1" applyAlignment="1">
      <alignment horizontal="left" vertical="top"/>
    </xf>
    <xf numFmtId="0" fontId="55" fillId="49" borderId="31" xfId="0" applyFont="1" applyFill="1" applyBorder="1" applyAlignment="1">
      <alignment horizontal="center" vertical="top"/>
    </xf>
    <xf numFmtId="0" fontId="41" fillId="49" borderId="59" xfId="0" applyFont="1" applyFill="1" applyBorder="1" applyAlignment="1">
      <alignment horizontal="left" vertical="center"/>
    </xf>
    <xf numFmtId="0" fontId="55" fillId="49" borderId="41" xfId="0" applyFont="1" applyFill="1" applyBorder="1" applyAlignment="1">
      <alignment horizontal="left" vertical="center" wrapText="1"/>
    </xf>
    <xf numFmtId="0" fontId="41" fillId="49" borderId="41" xfId="0" applyFont="1" applyFill="1" applyBorder="1" applyAlignment="1">
      <alignment horizontal="left" vertical="center" wrapText="1"/>
    </xf>
    <xf numFmtId="0" fontId="41" fillId="49" borderId="13" xfId="0" applyFont="1" applyFill="1" applyBorder="1" applyAlignment="1">
      <alignment horizontal="left" vertical="center" wrapText="1"/>
    </xf>
    <xf numFmtId="0" fontId="55" fillId="49" borderId="37" xfId="0" applyFont="1" applyFill="1" applyBorder="1" applyAlignment="1">
      <alignment vertical="center"/>
    </xf>
    <xf numFmtId="0" fontId="55" fillId="49" borderId="0" xfId="0" applyFont="1" applyFill="1" applyAlignment="1">
      <alignment horizontal="left" vertical="center"/>
    </xf>
    <xf numFmtId="0" fontId="41" fillId="49" borderId="37" xfId="0" applyFont="1" applyFill="1" applyBorder="1" applyAlignment="1">
      <alignment vertical="center"/>
    </xf>
    <xf numFmtId="0" fontId="55" fillId="49" borderId="37" xfId="0" applyFont="1" applyFill="1" applyBorder="1" applyAlignment="1">
      <alignment horizontal="left" vertical="center" wrapText="1"/>
    </xf>
    <xf numFmtId="0" fontId="41" fillId="49" borderId="37" xfId="0" applyFont="1" applyFill="1" applyBorder="1" applyAlignment="1">
      <alignment horizontal="left" vertical="center" wrapText="1"/>
    </xf>
    <xf numFmtId="0" fontId="17" fillId="53" borderId="42" xfId="0" applyFont="1" applyFill="1" applyBorder="1" applyAlignment="1">
      <alignment horizontal="center" vertical="center" wrapText="1"/>
    </xf>
    <xf numFmtId="0" fontId="17" fillId="53" borderId="17" xfId="0" applyFont="1" applyFill="1" applyBorder="1" applyAlignment="1">
      <alignment horizontal="center" vertical="center" wrapText="1"/>
    </xf>
    <xf numFmtId="0" fontId="99" fillId="49" borderId="17" xfId="0" applyFont="1" applyFill="1" applyBorder="1" applyAlignment="1">
      <alignment vertical="center" wrapText="1"/>
    </xf>
    <xf numFmtId="0" fontId="121" fillId="49" borderId="17" xfId="0" applyFont="1" applyFill="1" applyBorder="1" applyAlignment="1">
      <alignment vertical="center" wrapText="1"/>
    </xf>
    <xf numFmtId="0" fontId="56" fillId="0" borderId="58" xfId="0" applyFont="1" applyBorder="1"/>
    <xf numFmtId="0" fontId="57" fillId="0" borderId="58" xfId="0" applyFont="1" applyBorder="1"/>
    <xf numFmtId="0" fontId="57" fillId="0" borderId="58" xfId="0" applyFont="1" applyBorder="1" applyAlignment="1">
      <alignment wrapText="1"/>
    </xf>
    <xf numFmtId="0" fontId="69" fillId="0" borderId="58" xfId="0" applyFont="1" applyBorder="1"/>
    <xf numFmtId="0" fontId="69" fillId="40" borderId="58" xfId="0" applyFont="1" applyFill="1" applyBorder="1"/>
    <xf numFmtId="0" fontId="69" fillId="34" borderId="58" xfId="0" applyFont="1" applyFill="1" applyBorder="1"/>
    <xf numFmtId="0" fontId="69" fillId="3" borderId="58" xfId="0" applyFont="1" applyFill="1" applyBorder="1"/>
    <xf numFmtId="0" fontId="69" fillId="0" borderId="58" xfId="0" applyFont="1" applyBorder="1" applyAlignment="1">
      <alignment horizontal="right"/>
    </xf>
    <xf numFmtId="0" fontId="57" fillId="0" borderId="58" xfId="0" applyFont="1" applyBorder="1" applyAlignment="1">
      <alignment horizontal="right"/>
    </xf>
    <xf numFmtId="0" fontId="57" fillId="0" borderId="58" xfId="0" applyFont="1" applyBorder="1" applyAlignment="1">
      <alignment horizontal="right" wrapText="1"/>
    </xf>
    <xf numFmtId="0" fontId="56" fillId="0" borderId="58" xfId="0" applyFont="1" applyBorder="1" applyAlignment="1">
      <alignment horizontal="right"/>
    </xf>
    <xf numFmtId="0" fontId="57" fillId="46" borderId="58" xfId="0" applyFont="1" applyFill="1" applyBorder="1" applyAlignment="1">
      <alignment horizontal="right"/>
    </xf>
    <xf numFmtId="0" fontId="57" fillId="45" borderId="58" xfId="0" applyFont="1" applyFill="1" applyBorder="1" applyAlignment="1">
      <alignment horizontal="right"/>
    </xf>
    <xf numFmtId="0" fontId="57" fillId="44" borderId="58" xfId="0" applyFont="1" applyFill="1" applyBorder="1" applyAlignment="1">
      <alignment horizontal="right"/>
    </xf>
    <xf numFmtId="0" fontId="57" fillId="35" borderId="58" xfId="0" applyFont="1" applyFill="1" applyBorder="1" applyAlignment="1">
      <alignment horizontal="right"/>
    </xf>
    <xf numFmtId="0" fontId="126" fillId="57" borderId="0" xfId="0" applyFont="1" applyFill="1" applyAlignment="1">
      <alignment wrapText="1"/>
    </xf>
    <xf numFmtId="0" fontId="13" fillId="56" borderId="0" xfId="12" applyFill="1" applyBorder="1" applyAlignment="1">
      <alignment vertical="center"/>
    </xf>
    <xf numFmtId="0" fontId="13" fillId="56" borderId="0" xfId="12" applyFill="1" applyBorder="1" applyAlignment="1">
      <alignment horizontal="left" vertical="center" wrapText="1"/>
    </xf>
    <xf numFmtId="0" fontId="123" fillId="35" borderId="0" xfId="0" applyFont="1" applyFill="1" applyBorder="1" applyAlignment="1">
      <alignment vertical="center" wrapText="1"/>
    </xf>
    <xf numFmtId="0" fontId="13" fillId="57" borderId="0" xfId="12" applyFill="1" applyBorder="1" applyAlignment="1">
      <alignment vertical="center" wrapText="1"/>
    </xf>
    <xf numFmtId="0" fontId="126" fillId="57" borderId="0" xfId="0" applyFont="1" applyFill="1" applyBorder="1" applyAlignment="1">
      <alignment vertical="center" wrapText="1"/>
    </xf>
    <xf numFmtId="0" fontId="123" fillId="0" borderId="0" xfId="0" applyFont="1" applyFill="1" applyBorder="1" applyAlignment="1">
      <alignment vertical="center" wrapText="1"/>
    </xf>
    <xf numFmtId="0" fontId="13" fillId="58" borderId="0" xfId="12" applyFill="1" applyBorder="1" applyAlignment="1">
      <alignment vertical="center" wrapText="1"/>
    </xf>
    <xf numFmtId="0" fontId="123" fillId="0" borderId="0" xfId="0" applyFont="1" applyFill="1" applyBorder="1" applyAlignment="1">
      <alignment vertical="center"/>
    </xf>
    <xf numFmtId="0" fontId="123" fillId="0" borderId="0" xfId="0" applyFont="1" applyBorder="1"/>
    <xf numFmtId="0" fontId="123" fillId="0" borderId="0" xfId="0" applyFont="1" applyBorder="1" applyAlignment="1">
      <alignment wrapText="1"/>
    </xf>
    <xf numFmtId="0" fontId="123" fillId="0" borderId="15" xfId="0" applyFont="1" applyFill="1" applyBorder="1" applyAlignment="1">
      <alignment vertical="center" wrapText="1"/>
    </xf>
    <xf numFmtId="0" fontId="13" fillId="60" borderId="0" xfId="12" applyFill="1" applyBorder="1" applyAlignment="1">
      <alignment vertical="center" wrapText="1"/>
    </xf>
    <xf numFmtId="0" fontId="55" fillId="3" borderId="42" xfId="0" applyFont="1" applyFill="1" applyBorder="1" applyAlignment="1">
      <alignment horizontal="center" textRotation="90" wrapText="1"/>
    </xf>
    <xf numFmtId="0" fontId="37" fillId="0" borderId="63" xfId="0" applyFont="1" applyBorder="1"/>
    <xf numFmtId="0" fontId="56" fillId="0" borderId="63" xfId="0" applyFont="1" applyBorder="1"/>
    <xf numFmtId="0" fontId="57" fillId="0" borderId="63" xfId="0" applyFont="1" applyBorder="1"/>
    <xf numFmtId="0" fontId="57" fillId="0" borderId="63" xfId="0" applyFont="1" applyBorder="1" applyAlignment="1">
      <alignment wrapText="1"/>
    </xf>
    <xf numFmtId="0" fontId="56" fillId="0" borderId="42" xfId="0" applyFont="1" applyBorder="1"/>
    <xf numFmtId="0" fontId="57" fillId="0" borderId="62" xfId="0" applyFont="1" applyBorder="1" applyAlignment="1">
      <alignment horizontal="right"/>
    </xf>
    <xf numFmtId="0" fontId="57" fillId="36" borderId="42" xfId="0" applyFont="1" applyFill="1" applyBorder="1"/>
    <xf numFmtId="0" fontId="33" fillId="0" borderId="64" xfId="0" applyFont="1" applyBorder="1" applyAlignment="1">
      <alignment horizontal="center"/>
    </xf>
    <xf numFmtId="0" fontId="69" fillId="0" borderId="63" xfId="0" applyFont="1" applyBorder="1"/>
    <xf numFmtId="0" fontId="69" fillId="40" borderId="63" xfId="0" applyFont="1" applyFill="1" applyBorder="1"/>
    <xf numFmtId="0" fontId="69" fillId="3" borderId="42" xfId="0" applyFont="1" applyFill="1" applyBorder="1"/>
    <xf numFmtId="0" fontId="69" fillId="34" borderId="63" xfId="0" applyFont="1" applyFill="1" applyBorder="1"/>
    <xf numFmtId="0" fontId="54" fillId="41" borderId="63" xfId="0" applyFont="1" applyFill="1" applyBorder="1" applyAlignment="1">
      <alignment horizontal="center"/>
    </xf>
    <xf numFmtId="0" fontId="69" fillId="0" borderId="63" xfId="0" applyFont="1" applyBorder="1" applyAlignment="1">
      <alignment horizontal="right"/>
    </xf>
    <xf numFmtId="0" fontId="57" fillId="0" borderId="63" xfId="0" applyFont="1" applyBorder="1" applyAlignment="1">
      <alignment horizontal="right"/>
    </xf>
    <xf numFmtId="0" fontId="57" fillId="0" borderId="63" xfId="0" applyFont="1" applyBorder="1" applyAlignment="1">
      <alignment horizontal="right" wrapText="1"/>
    </xf>
    <xf numFmtId="0" fontId="55" fillId="0" borderId="42" xfId="0" applyFont="1" applyBorder="1" applyAlignment="1">
      <alignment horizontal="center" vertical="top"/>
    </xf>
    <xf numFmtId="0" fontId="56" fillId="0" borderId="63" xfId="0" applyFont="1" applyBorder="1" applyAlignment="1">
      <alignment horizontal="right"/>
    </xf>
    <xf numFmtId="0" fontId="57" fillId="0" borderId="42" xfId="0" applyFont="1" applyBorder="1" applyAlignment="1">
      <alignment horizontal="right"/>
    </xf>
    <xf numFmtId="0" fontId="54" fillId="44" borderId="63" xfId="0" applyFont="1" applyFill="1" applyBorder="1" applyAlignment="1">
      <alignment horizontal="center"/>
    </xf>
    <xf numFmtId="0" fontId="57" fillId="0" borderId="42" xfId="0" applyFont="1" applyBorder="1"/>
    <xf numFmtId="0" fontId="54" fillId="47" borderId="63" xfId="0" applyFont="1" applyFill="1" applyBorder="1" applyAlignment="1">
      <alignment horizontal="center"/>
    </xf>
    <xf numFmtId="0" fontId="54" fillId="11" borderId="63" xfId="0" applyFont="1" applyFill="1" applyBorder="1" applyAlignment="1">
      <alignment horizontal="center"/>
    </xf>
    <xf numFmtId="0" fontId="57" fillId="35" borderId="63" xfId="0" applyFont="1" applyFill="1" applyBorder="1" applyAlignment="1">
      <alignment horizontal="right"/>
    </xf>
    <xf numFmtId="0" fontId="54" fillId="50" borderId="63" xfId="0" applyFont="1" applyFill="1" applyBorder="1" applyAlignment="1">
      <alignment horizontal="center"/>
    </xf>
    <xf numFmtId="0" fontId="68" fillId="0" borderId="63" xfId="0" applyFont="1" applyBorder="1"/>
    <xf numFmtId="0" fontId="36" fillId="0" borderId="42" xfId="0" applyFont="1" applyBorder="1"/>
    <xf numFmtId="49" fontId="54" fillId="3" borderId="69" xfId="0" applyNumberFormat="1" applyFont="1" applyFill="1" applyBorder="1" applyAlignment="1">
      <alignment horizontal="center" textRotation="90" wrapText="1"/>
    </xf>
    <xf numFmtId="49" fontId="57" fillId="4" borderId="71" xfId="0" applyNumberFormat="1" applyFont="1" applyFill="1" applyBorder="1" applyAlignment="1">
      <alignment horizontal="left"/>
    </xf>
    <xf numFmtId="0" fontId="57" fillId="4" borderId="71" xfId="0" applyFont="1" applyFill="1" applyBorder="1" applyAlignment="1">
      <alignment horizontal="right"/>
    </xf>
    <xf numFmtId="3" fontId="57" fillId="4" borderId="71" xfId="0" applyNumberFormat="1" applyFont="1" applyFill="1" applyBorder="1" applyAlignment="1">
      <alignment horizontal="right"/>
    </xf>
    <xf numFmtId="3" fontId="57" fillId="4" borderId="72" xfId="0" applyNumberFormat="1" applyFont="1" applyFill="1" applyBorder="1" applyAlignment="1">
      <alignment horizontal="right"/>
    </xf>
    <xf numFmtId="3" fontId="57" fillId="4" borderId="73" xfId="0" applyNumberFormat="1" applyFont="1" applyFill="1" applyBorder="1" applyAlignment="1">
      <alignment horizontal="right"/>
    </xf>
    <xf numFmtId="49" fontId="57" fillId="3" borderId="73" xfId="0" applyNumberFormat="1" applyFont="1" applyFill="1" applyBorder="1" applyAlignment="1">
      <alignment horizontal="right"/>
    </xf>
    <xf numFmtId="1" fontId="57" fillId="0" borderId="73" xfId="0" applyNumberFormat="1" applyFont="1" applyBorder="1" applyAlignment="1">
      <alignment horizontal="right"/>
    </xf>
    <xf numFmtId="3" fontId="57" fillId="0" borderId="73" xfId="0" applyNumberFormat="1" applyFont="1" applyBorder="1" applyAlignment="1">
      <alignment horizontal="right"/>
    </xf>
    <xf numFmtId="49" fontId="57" fillId="0" borderId="73" xfId="0" applyNumberFormat="1" applyFont="1" applyBorder="1" applyAlignment="1">
      <alignment horizontal="right"/>
    </xf>
    <xf numFmtId="3" fontId="54" fillId="53" borderId="73" xfId="0" applyNumberFormat="1" applyFont="1" applyFill="1" applyBorder="1" applyAlignment="1">
      <alignment horizontal="right"/>
    </xf>
    <xf numFmtId="3" fontId="71" fillId="53" borderId="73" xfId="0" applyNumberFormat="1" applyFont="1" applyFill="1" applyBorder="1" applyAlignment="1">
      <alignment horizontal="right"/>
    </xf>
    <xf numFmtId="49" fontId="54" fillId="53" borderId="73" xfId="0" applyNumberFormat="1" applyFont="1" applyFill="1" applyBorder="1" applyAlignment="1">
      <alignment horizontal="right"/>
    </xf>
    <xf numFmtId="49" fontId="57" fillId="4" borderId="71" xfId="0" applyNumberFormat="1" applyFont="1" applyFill="1" applyBorder="1" applyAlignment="1">
      <alignment horizontal="left" wrapText="1"/>
    </xf>
    <xf numFmtId="3" fontId="57" fillId="4" borderId="76" xfId="0" applyNumberFormat="1" applyFont="1" applyFill="1" applyBorder="1" applyAlignment="1">
      <alignment horizontal="right"/>
    </xf>
    <xf numFmtId="3" fontId="57" fillId="4" borderId="77" xfId="0" applyNumberFormat="1" applyFont="1" applyFill="1" applyBorder="1" applyAlignment="1">
      <alignment horizontal="right"/>
    </xf>
    <xf numFmtId="3" fontId="54" fillId="50" borderId="73" xfId="0" applyNumberFormat="1" applyFont="1" applyFill="1" applyBorder="1"/>
    <xf numFmtId="3" fontId="54" fillId="50" borderId="73" xfId="0" applyNumberFormat="1" applyFont="1" applyFill="1" applyBorder="1" applyAlignment="1">
      <alignment horizontal="right"/>
    </xf>
    <xf numFmtId="49" fontId="54" fillId="50" borderId="73" xfId="0" applyNumberFormat="1" applyFont="1" applyFill="1" applyBorder="1" applyAlignment="1">
      <alignment horizontal="right"/>
    </xf>
    <xf numFmtId="3" fontId="56" fillId="4" borderId="71" xfId="0" applyNumberFormat="1" applyFont="1" applyFill="1" applyBorder="1" applyAlignment="1">
      <alignment horizontal="right"/>
    </xf>
    <xf numFmtId="0" fontId="54" fillId="53" borderId="71" xfId="0" applyFont="1" applyFill="1" applyBorder="1" applyAlignment="1">
      <alignment horizontal="right"/>
    </xf>
    <xf numFmtId="3" fontId="71" fillId="53" borderId="71" xfId="0" applyNumberFormat="1" applyFont="1" applyFill="1" applyBorder="1" applyAlignment="1">
      <alignment horizontal="right"/>
    </xf>
    <xf numFmtId="3" fontId="57" fillId="53" borderId="72" xfId="0" applyNumberFormat="1" applyFont="1" applyFill="1" applyBorder="1" applyAlignment="1">
      <alignment horizontal="right"/>
    </xf>
    <xf numFmtId="49" fontId="57" fillId="0" borderId="71" xfId="0" applyNumberFormat="1" applyFont="1" applyBorder="1" applyAlignment="1">
      <alignment horizontal="left"/>
    </xf>
    <xf numFmtId="0" fontId="57" fillId="0" borderId="71" xfId="0" applyFont="1" applyBorder="1"/>
    <xf numFmtId="0" fontId="57" fillId="0" borderId="72" xfId="0" applyFont="1" applyBorder="1"/>
    <xf numFmtId="0" fontId="57" fillId="0" borderId="77" xfId="0" applyFont="1" applyBorder="1"/>
    <xf numFmtId="0" fontId="57" fillId="4" borderId="76" xfId="0" applyFont="1" applyFill="1" applyBorder="1" applyAlignment="1">
      <alignment horizontal="right"/>
    </xf>
    <xf numFmtId="3" fontId="57" fillId="4" borderId="80" xfId="0" applyNumberFormat="1" applyFont="1" applyFill="1" applyBorder="1" applyAlignment="1">
      <alignment horizontal="right"/>
    </xf>
    <xf numFmtId="0" fontId="57" fillId="4" borderId="72" xfId="0" applyFont="1" applyFill="1" applyBorder="1" applyAlignment="1">
      <alignment horizontal="right"/>
    </xf>
    <xf numFmtId="0" fontId="57" fillId="4" borderId="81" xfId="0" applyFont="1" applyFill="1" applyBorder="1" applyAlignment="1">
      <alignment horizontal="right"/>
    </xf>
    <xf numFmtId="3" fontId="57" fillId="4" borderId="81" xfId="0" applyNumberFormat="1" applyFont="1" applyFill="1" applyBorder="1" applyAlignment="1">
      <alignment horizontal="right"/>
    </xf>
    <xf numFmtId="3" fontId="57" fillId="4" borderId="82" xfId="0" applyNumberFormat="1" applyFont="1" applyFill="1" applyBorder="1" applyAlignment="1">
      <alignment horizontal="right"/>
    </xf>
    <xf numFmtId="0" fontId="57" fillId="0" borderId="83" xfId="0" applyFont="1" applyBorder="1"/>
    <xf numFmtId="0" fontId="57" fillId="0" borderId="71" xfId="0" applyFont="1" applyBorder="1" applyAlignment="1">
      <alignment horizontal="right"/>
    </xf>
    <xf numFmtId="3" fontId="57" fillId="0" borderId="71" xfId="0" applyNumberFormat="1" applyFont="1" applyBorder="1" applyAlignment="1">
      <alignment horizontal="right"/>
    </xf>
    <xf numFmtId="3" fontId="57" fillId="0" borderId="72" xfId="0" applyNumberFormat="1" applyFont="1" applyBorder="1" applyAlignment="1">
      <alignment horizontal="right"/>
    </xf>
    <xf numFmtId="0" fontId="57" fillId="3" borderId="73" xfId="0" applyFont="1" applyFill="1" applyBorder="1" applyAlignment="1">
      <alignment horizontal="right"/>
    </xf>
    <xf numFmtId="49" fontId="57" fillId="0" borderId="71" xfId="0" applyNumberFormat="1" applyFont="1" applyBorder="1" applyAlignment="1">
      <alignment horizontal="left" wrapText="1"/>
    </xf>
    <xf numFmtId="3" fontId="57" fillId="0" borderId="76" xfId="0" applyNumberFormat="1" applyFont="1" applyBorder="1" applyAlignment="1">
      <alignment horizontal="right"/>
    </xf>
    <xf numFmtId="3" fontId="57" fillId="0" borderId="80" xfId="0" applyNumberFormat="1" applyFont="1" applyBorder="1" applyAlignment="1">
      <alignment horizontal="right"/>
    </xf>
    <xf numFmtId="3" fontId="57" fillId="0" borderId="79" xfId="0" applyNumberFormat="1" applyFont="1" applyBorder="1" applyAlignment="1">
      <alignment horizontal="right"/>
    </xf>
    <xf numFmtId="0" fontId="36" fillId="0" borderId="62" xfId="0" applyFont="1" applyBorder="1" applyAlignment="1">
      <alignment vertical="center"/>
    </xf>
    <xf numFmtId="0" fontId="35" fillId="51" borderId="62" xfId="0" applyFont="1" applyFill="1" applyBorder="1" applyAlignment="1">
      <alignment vertical="center"/>
    </xf>
    <xf numFmtId="0" fontId="57" fillId="35" borderId="63" xfId="0" applyFont="1" applyFill="1" applyBorder="1"/>
    <xf numFmtId="0" fontId="57" fillId="34" borderId="63" xfId="0" applyFont="1" applyFill="1" applyBorder="1"/>
    <xf numFmtId="0" fontId="56" fillId="34" borderId="63" xfId="0" applyFont="1" applyFill="1" applyBorder="1"/>
    <xf numFmtId="0" fontId="57" fillId="35" borderId="83" xfId="0" applyFont="1" applyFill="1" applyBorder="1"/>
    <xf numFmtId="0" fontId="57" fillId="35" borderId="85" xfId="0" applyFont="1" applyFill="1" applyBorder="1"/>
    <xf numFmtId="0" fontId="57" fillId="34" borderId="85" xfId="0" applyFont="1" applyFill="1" applyBorder="1"/>
    <xf numFmtId="0" fontId="56" fillId="34" borderId="85" xfId="0" applyFont="1" applyFill="1" applyBorder="1"/>
    <xf numFmtId="0" fontId="56" fillId="0" borderId="83" xfId="0" applyFont="1" applyBorder="1"/>
    <xf numFmtId="0" fontId="56" fillId="0" borderId="85" xfId="0" applyFont="1" applyBorder="1"/>
    <xf numFmtId="0" fontId="56" fillId="35" borderId="63" xfId="0" applyFont="1" applyFill="1" applyBorder="1" applyAlignment="1">
      <alignment horizontal="center" vertical="center" wrapText="1"/>
    </xf>
    <xf numFmtId="0" fontId="56" fillId="0" borderId="63" xfId="0" applyFont="1" applyBorder="1" applyAlignment="1">
      <alignment horizontal="center" vertical="center" wrapText="1"/>
    </xf>
    <xf numFmtId="0" fontId="35" fillId="3" borderId="83" xfId="0" applyFont="1" applyFill="1" applyBorder="1" applyAlignment="1">
      <alignment horizontal="center" shrinkToFit="1"/>
    </xf>
    <xf numFmtId="0" fontId="78" fillId="40" borderId="83" xfId="0" applyFont="1" applyFill="1" applyBorder="1" applyAlignment="1">
      <alignment wrapText="1"/>
    </xf>
    <xf numFmtId="0" fontId="79" fillId="0" borderId="83" xfId="0" applyFont="1" applyBorder="1" applyAlignment="1">
      <alignment wrapText="1"/>
    </xf>
    <xf numFmtId="0" fontId="56" fillId="0" borderId="63" xfId="0" applyFont="1" applyBorder="1" applyAlignment="1">
      <alignment horizontal="right" wrapText="1"/>
    </xf>
    <xf numFmtId="166" fontId="56" fillId="0" borderId="63" xfId="0" applyNumberFormat="1" applyFont="1" applyBorder="1" applyAlignment="1">
      <alignment horizontal="right" wrapText="1"/>
    </xf>
    <xf numFmtId="49" fontId="56" fillId="0" borderId="63" xfId="0" applyNumberFormat="1" applyFont="1" applyBorder="1" applyAlignment="1">
      <alignment horizontal="right" wrapText="1"/>
    </xf>
    <xf numFmtId="0" fontId="41" fillId="0" borderId="42" xfId="0" applyFont="1" applyBorder="1" applyAlignment="1">
      <alignment horizontal="right" vertical="center"/>
    </xf>
    <xf numFmtId="0" fontId="56" fillId="34" borderId="63" xfId="0" applyFont="1" applyFill="1" applyBorder="1" applyAlignment="1">
      <alignment horizontal="right"/>
    </xf>
    <xf numFmtId="0" fontId="36" fillId="3" borderId="42" xfId="0" applyFont="1" applyFill="1" applyBorder="1" applyAlignment="1">
      <alignment wrapText="1"/>
    </xf>
    <xf numFmtId="0" fontId="40" fillId="3" borderId="62" xfId="3" applyFont="1" applyFill="1" applyBorder="1" applyAlignment="1">
      <alignment horizontal="left"/>
    </xf>
    <xf numFmtId="0" fontId="40" fillId="3" borderId="63" xfId="3" applyFont="1" applyFill="1" applyBorder="1" applyAlignment="1">
      <alignment horizontal="left"/>
    </xf>
    <xf numFmtId="0" fontId="56" fillId="0" borderId="63" xfId="0" applyFont="1" applyBorder="1" applyAlignment="1">
      <alignment horizontal="center" wrapText="1"/>
    </xf>
    <xf numFmtId="2" fontId="56" fillId="0" borderId="63" xfId="0" applyNumberFormat="1" applyFont="1" applyBorder="1" applyAlignment="1">
      <alignment horizontal="center" wrapText="1"/>
    </xf>
    <xf numFmtId="9" fontId="69" fillId="0" borderId="63" xfId="0" applyNumberFormat="1" applyFont="1" applyBorder="1" applyAlignment="1">
      <alignment horizontal="center" vertical="center" wrapText="1"/>
    </xf>
    <xf numFmtId="9" fontId="69" fillId="0" borderId="63" xfId="0" applyNumberFormat="1" applyFont="1" applyBorder="1" applyAlignment="1">
      <alignment horizontal="center" vertical="center"/>
    </xf>
    <xf numFmtId="0" fontId="55" fillId="53" borderId="87" xfId="0" applyFont="1" applyFill="1" applyBorder="1" applyAlignment="1">
      <alignment horizontal="center" vertical="center" wrapText="1"/>
    </xf>
    <xf numFmtId="0" fontId="55" fillId="39" borderId="87" xfId="0" applyFont="1" applyFill="1" applyBorder="1" applyAlignment="1">
      <alignment horizontal="center" vertical="center" wrapText="1"/>
    </xf>
    <xf numFmtId="0" fontId="55" fillId="39" borderId="86" xfId="0" applyFont="1" applyFill="1" applyBorder="1" applyAlignment="1">
      <alignment horizontal="center" vertical="center" wrapText="1"/>
    </xf>
    <xf numFmtId="0" fontId="55" fillId="40" borderId="87" xfId="0" applyFont="1" applyFill="1" applyBorder="1" applyAlignment="1">
      <alignment horizontal="center" vertical="center" wrapText="1"/>
    </xf>
    <xf numFmtId="0" fontId="36" fillId="0" borderId="63" xfId="0" applyFont="1" applyBorder="1"/>
    <xf numFmtId="0" fontId="36" fillId="3" borderId="63" xfId="0" applyFont="1" applyFill="1" applyBorder="1"/>
    <xf numFmtId="0" fontId="36" fillId="39" borderId="67" xfId="0" applyFont="1" applyFill="1" applyBorder="1" applyAlignment="1">
      <alignment horizontal="center" vertical="center"/>
    </xf>
    <xf numFmtId="0" fontId="36" fillId="39" borderId="64" xfId="0" applyFont="1" applyFill="1" applyBorder="1" applyAlignment="1">
      <alignment horizontal="center" vertical="center"/>
    </xf>
    <xf numFmtId="0" fontId="36" fillId="39" borderId="62" xfId="0" applyFont="1" applyFill="1" applyBorder="1" applyAlignment="1">
      <alignment horizontal="center" vertical="center"/>
    </xf>
    <xf numFmtId="0" fontId="55" fillId="53" borderId="62" xfId="0" applyFont="1" applyFill="1" applyBorder="1" applyAlignment="1">
      <alignment horizontal="left" vertical="center"/>
    </xf>
    <xf numFmtId="0" fontId="55" fillId="53" borderId="63" xfId="0" applyFont="1" applyFill="1" applyBorder="1" applyAlignment="1">
      <alignment vertical="center"/>
    </xf>
    <xf numFmtId="0" fontId="55" fillId="52" borderId="62" xfId="0" applyFont="1" applyFill="1" applyBorder="1" applyAlignment="1">
      <alignment horizontal="left" vertical="center"/>
    </xf>
    <xf numFmtId="0" fontId="55" fillId="52" borderId="63" xfId="0" applyFont="1" applyFill="1" applyBorder="1" applyAlignment="1">
      <alignment horizontal="left" vertical="center"/>
    </xf>
    <xf numFmtId="0" fontId="55" fillId="52" borderId="63" xfId="0" applyFont="1" applyFill="1" applyBorder="1" applyAlignment="1">
      <alignment vertical="center"/>
    </xf>
    <xf numFmtId="0" fontId="41" fillId="53" borderId="62" xfId="0" applyFont="1" applyFill="1" applyBorder="1" applyAlignment="1">
      <alignment horizontal="left" vertical="center"/>
    </xf>
    <xf numFmtId="0" fontId="55" fillId="53" borderId="63" xfId="0" applyFont="1" applyFill="1" applyBorder="1" applyAlignment="1">
      <alignment horizontal="center" vertical="center"/>
    </xf>
    <xf numFmtId="0" fontId="41" fillId="52" borderId="62" xfId="0" applyFont="1" applyFill="1" applyBorder="1" applyAlignment="1">
      <alignment horizontal="left" vertical="center"/>
    </xf>
    <xf numFmtId="0" fontId="55" fillId="52" borderId="63" xfId="0" applyFont="1" applyFill="1" applyBorder="1" applyAlignment="1">
      <alignment horizontal="center" vertical="center"/>
    </xf>
    <xf numFmtId="0" fontId="88" fillId="52" borderId="62" xfId="0" applyFont="1" applyFill="1" applyBorder="1" applyAlignment="1">
      <alignment horizontal="center" vertical="center" wrapText="1"/>
    </xf>
    <xf numFmtId="0" fontId="88" fillId="53" borderId="62" xfId="0" applyFont="1" applyFill="1" applyBorder="1" applyAlignment="1">
      <alignment horizontal="center" vertical="center" wrapText="1"/>
    </xf>
    <xf numFmtId="0" fontId="107" fillId="52" borderId="62" xfId="0" applyFont="1" applyFill="1" applyBorder="1" applyAlignment="1">
      <alignment horizontal="center" vertical="center" wrapText="1"/>
    </xf>
    <xf numFmtId="0" fontId="107" fillId="53" borderId="62" xfId="0" applyFont="1" applyFill="1" applyBorder="1" applyAlignment="1">
      <alignment horizontal="center" vertical="center" wrapText="1"/>
    </xf>
    <xf numFmtId="0" fontId="107" fillId="20" borderId="62" xfId="0" applyFont="1" applyFill="1" applyBorder="1" applyAlignment="1">
      <alignment horizontal="center" vertical="center" wrapText="1"/>
    </xf>
    <xf numFmtId="0" fontId="107" fillId="52" borderId="62" xfId="0" applyFont="1" applyFill="1" applyBorder="1" applyAlignment="1">
      <alignment horizontal="center" vertical="center"/>
    </xf>
    <xf numFmtId="0" fontId="107" fillId="53" borderId="62" xfId="0" applyFont="1" applyFill="1" applyBorder="1" applyAlignment="1">
      <alignment horizontal="center" vertical="center"/>
    </xf>
    <xf numFmtId="0" fontId="70" fillId="8" borderId="62" xfId="0" applyFont="1" applyFill="1" applyBorder="1" applyAlignment="1">
      <alignment vertical="center" wrapText="1"/>
    </xf>
    <xf numFmtId="0" fontId="70" fillId="0" borderId="62" xfId="0" applyFont="1" applyBorder="1" applyAlignment="1">
      <alignment vertical="center" wrapText="1"/>
    </xf>
    <xf numFmtId="0" fontId="70" fillId="0" borderId="62" xfId="0" applyFont="1" applyBorder="1" applyAlignment="1">
      <alignment vertical="center"/>
    </xf>
    <xf numFmtId="0" fontId="108" fillId="0" borderId="62" xfId="0" applyFont="1" applyBorder="1" applyAlignment="1">
      <alignment vertical="center" wrapText="1"/>
    </xf>
    <xf numFmtId="0" fontId="42" fillId="0" borderId="62" xfId="0" applyFont="1" applyBorder="1" applyAlignment="1">
      <alignment vertical="center" wrapText="1"/>
    </xf>
    <xf numFmtId="0" fontId="70" fillId="8" borderId="62" xfId="0" applyFont="1" applyFill="1" applyBorder="1" applyAlignment="1">
      <alignment horizontal="left" vertical="center" wrapText="1"/>
    </xf>
    <xf numFmtId="0" fontId="70" fillId="0" borderId="62" xfId="0" applyFont="1" applyBorder="1" applyAlignment="1">
      <alignment horizontal="left" vertical="center"/>
    </xf>
    <xf numFmtId="0" fontId="70" fillId="0" borderId="62" xfId="0" applyFont="1" applyBorder="1" applyAlignment="1">
      <alignment horizontal="left" vertical="center" wrapText="1"/>
    </xf>
    <xf numFmtId="0" fontId="108" fillId="0" borderId="62" xfId="0" applyFont="1" applyBorder="1" applyAlignment="1">
      <alignment horizontal="left" vertical="center" wrapText="1"/>
    </xf>
    <xf numFmtId="0" fontId="62" fillId="0" borderId="62" xfId="0" applyFont="1" applyBorder="1" applyAlignment="1">
      <alignment vertical="top" wrapText="1"/>
    </xf>
    <xf numFmtId="0" fontId="55" fillId="13" borderId="62" xfId="0" applyFont="1" applyFill="1" applyBorder="1" applyAlignment="1">
      <alignment vertical="center"/>
    </xf>
    <xf numFmtId="0" fontId="55" fillId="14" borderId="62" xfId="0" applyFont="1" applyFill="1" applyBorder="1" applyAlignment="1">
      <alignment horizontal="left" vertical="center"/>
    </xf>
    <xf numFmtId="0" fontId="41" fillId="17" borderId="62" xfId="0" applyFont="1" applyFill="1" applyBorder="1" applyAlignment="1">
      <alignment horizontal="left" vertical="center"/>
    </xf>
    <xf numFmtId="0" fontId="41" fillId="62" borderId="63" xfId="0" applyFont="1" applyFill="1" applyBorder="1" applyAlignment="1">
      <alignment horizontal="center" vertical="center"/>
    </xf>
    <xf numFmtId="0" fontId="41" fillId="62" borderId="62" xfId="0" applyFont="1" applyFill="1" applyBorder="1" applyAlignment="1">
      <alignment vertical="center"/>
    </xf>
    <xf numFmtId="0" fontId="41" fillId="62" borderId="64" xfId="0" applyFont="1" applyFill="1" applyBorder="1" applyAlignment="1">
      <alignment horizontal="left" vertical="center"/>
    </xf>
    <xf numFmtId="0" fontId="36" fillId="62" borderId="64" xfId="0" applyFont="1" applyFill="1" applyBorder="1"/>
    <xf numFmtId="0" fontId="36" fillId="62" borderId="58" xfId="0" applyFont="1" applyFill="1" applyBorder="1"/>
    <xf numFmtId="49" fontId="69" fillId="0" borderId="63" xfId="0" applyNumberFormat="1" applyFont="1" applyBorder="1" applyAlignment="1">
      <alignment horizontal="right"/>
    </xf>
    <xf numFmtId="49" fontId="69" fillId="0" borderId="58" xfId="0" applyNumberFormat="1" applyFont="1" applyBorder="1" applyAlignment="1">
      <alignment horizontal="right"/>
    </xf>
    <xf numFmtId="0" fontId="55" fillId="38" borderId="62" xfId="0" applyFont="1" applyFill="1" applyBorder="1" applyAlignment="1">
      <alignment horizontal="left" vertical="center"/>
    </xf>
    <xf numFmtId="0" fontId="41" fillId="38" borderId="62" xfId="0" applyFont="1" applyFill="1" applyBorder="1" applyAlignment="1">
      <alignment horizontal="left" vertical="center"/>
    </xf>
    <xf numFmtId="0" fontId="69" fillId="0" borderId="63" xfId="0" applyFont="1" applyBorder="1" applyAlignment="1">
      <alignment horizontal="center"/>
    </xf>
    <xf numFmtId="49" fontId="69" fillId="0" borderId="58" xfId="0" applyNumberFormat="1" applyFont="1" applyBorder="1" applyAlignment="1">
      <alignment horizontal="center"/>
    </xf>
    <xf numFmtId="0" fontId="69" fillId="0" borderId="58" xfId="0" applyFont="1" applyBorder="1" applyAlignment="1">
      <alignment horizontal="center"/>
    </xf>
    <xf numFmtId="0" fontId="55" fillId="49" borderId="62" xfId="0" applyFont="1" applyFill="1" applyBorder="1" applyAlignment="1">
      <alignment vertical="center"/>
    </xf>
    <xf numFmtId="0" fontId="69" fillId="0" borderId="63" xfId="0" applyFont="1" applyBorder="1" applyAlignment="1">
      <alignment horizontal="center" vertical="center"/>
    </xf>
    <xf numFmtId="0" fontId="69" fillId="0" borderId="58" xfId="0" applyFont="1" applyBorder="1" applyAlignment="1">
      <alignment horizontal="center" vertical="center"/>
    </xf>
    <xf numFmtId="49" fontId="69" fillId="0" borderId="58" xfId="0" applyNumberFormat="1" applyFont="1" applyBorder="1" applyAlignment="1">
      <alignment horizontal="center" vertical="center"/>
    </xf>
    <xf numFmtId="0" fontId="55" fillId="49" borderId="67" xfId="0" applyFont="1" applyFill="1" applyBorder="1" applyAlignment="1">
      <alignment vertical="center"/>
    </xf>
    <xf numFmtId="0" fontId="41" fillId="49" borderId="64" xfId="0" applyFont="1" applyFill="1" applyBorder="1" applyAlignment="1">
      <alignment vertical="center"/>
    </xf>
    <xf numFmtId="0" fontId="55" fillId="49" borderId="62" xfId="0" applyFont="1" applyFill="1" applyBorder="1" applyAlignment="1">
      <alignment horizontal="center" vertical="top"/>
    </xf>
    <xf numFmtId="0" fontId="41" fillId="49" borderId="63" xfId="0" applyFont="1" applyFill="1" applyBorder="1" applyAlignment="1">
      <alignment horizontal="center" vertical="center"/>
    </xf>
    <xf numFmtId="0" fontId="41" fillId="49" borderId="63" xfId="0" applyFont="1" applyFill="1" applyBorder="1" applyAlignment="1">
      <alignment horizontal="left" vertical="center"/>
    </xf>
    <xf numFmtId="0" fontId="41" fillId="49" borderId="64" xfId="0" applyFont="1" applyFill="1" applyBorder="1" applyAlignment="1">
      <alignment horizontal="left" vertical="center" wrapText="1"/>
    </xf>
    <xf numFmtId="0" fontId="41" fillId="49" borderId="58" xfId="0" applyFont="1" applyFill="1" applyBorder="1" applyAlignment="1">
      <alignment horizontal="left" vertical="center" wrapText="1"/>
    </xf>
    <xf numFmtId="0" fontId="18" fillId="53" borderId="64" xfId="0" applyFont="1" applyFill="1" applyBorder="1" applyAlignment="1">
      <alignment horizontal="left" vertical="center"/>
    </xf>
    <xf numFmtId="0" fontId="0" fillId="53" borderId="64" xfId="0" applyFill="1" applyBorder="1"/>
    <xf numFmtId="0" fontId="0" fillId="53" borderId="58" xfId="0" applyFill="1" applyBorder="1"/>
    <xf numFmtId="0" fontId="18" fillId="9" borderId="67" xfId="0" applyFont="1" applyFill="1" applyBorder="1" applyAlignment="1">
      <alignment vertical="center"/>
    </xf>
    <xf numFmtId="0" fontId="18" fillId="9" borderId="64" xfId="0" applyFont="1" applyFill="1" applyBorder="1" applyAlignment="1">
      <alignment vertical="center"/>
    </xf>
    <xf numFmtId="0" fontId="17" fillId="9" borderId="62" xfId="0" applyFont="1" applyFill="1" applyBorder="1" applyAlignment="1">
      <alignment vertical="center"/>
    </xf>
    <xf numFmtId="0" fontId="18" fillId="9" borderId="63" xfId="0" applyFont="1" applyFill="1" applyBorder="1" applyAlignment="1">
      <alignment horizontal="center" vertical="center"/>
    </xf>
    <xf numFmtId="0" fontId="17" fillId="9" borderId="62" xfId="0" applyFont="1" applyFill="1" applyBorder="1" applyAlignment="1">
      <alignment horizontal="left" vertical="center"/>
    </xf>
    <xf numFmtId="0" fontId="17" fillId="9" borderId="63" xfId="0" applyFont="1" applyFill="1" applyBorder="1" applyAlignment="1">
      <alignment horizontal="left" vertical="center"/>
    </xf>
    <xf numFmtId="0" fontId="17" fillId="9" borderId="63" xfId="0" applyFont="1" applyFill="1" applyBorder="1" applyAlignment="1">
      <alignment vertical="center"/>
    </xf>
    <xf numFmtId="0" fontId="17" fillId="9" borderId="62" xfId="0" applyFont="1" applyFill="1" applyBorder="1" applyAlignment="1">
      <alignment vertical="top"/>
    </xf>
    <xf numFmtId="0" fontId="18" fillId="9" borderId="63" xfId="0" applyFont="1" applyFill="1" applyBorder="1" applyAlignment="1">
      <alignment horizontal="left" vertical="center"/>
    </xf>
    <xf numFmtId="0" fontId="17" fillId="9" borderId="64" xfId="0" applyFont="1" applyFill="1" applyBorder="1" applyAlignment="1">
      <alignment horizontal="left" vertical="center" wrapText="1"/>
    </xf>
    <xf numFmtId="0" fontId="18" fillId="9" borderId="67" xfId="0" applyFont="1" applyFill="1" applyBorder="1" applyAlignment="1">
      <alignment horizontal="left" vertical="center" wrapText="1"/>
    </xf>
    <xf numFmtId="0" fontId="18" fillId="9" borderId="64" xfId="0" applyFont="1" applyFill="1" applyBorder="1" applyAlignment="1">
      <alignment horizontal="left" vertical="center" wrapText="1"/>
    </xf>
    <xf numFmtId="0" fontId="18" fillId="9" borderId="58" xfId="0" applyFont="1" applyFill="1" applyBorder="1" applyAlignment="1">
      <alignment horizontal="left" vertical="center" wrapText="1"/>
    </xf>
    <xf numFmtId="0" fontId="29" fillId="0" borderId="63" xfId="0" applyFont="1" applyBorder="1"/>
    <xf numFmtId="0" fontId="28" fillId="0" borderId="63" xfId="0" applyFont="1" applyBorder="1"/>
    <xf numFmtId="0" fontId="29" fillId="0" borderId="58" xfId="0" applyFont="1" applyBorder="1"/>
    <xf numFmtId="0" fontId="28" fillId="0" borderId="58" xfId="0" applyFont="1" applyBorder="1"/>
    <xf numFmtId="0" fontId="99" fillId="32" borderId="62" xfId="0" applyFont="1" applyFill="1" applyBorder="1" applyAlignment="1">
      <alignment horizontal="left" vertical="center"/>
    </xf>
    <xf numFmtId="0" fontId="99" fillId="33" borderId="62" xfId="0" applyFont="1" applyFill="1" applyBorder="1" applyAlignment="1">
      <alignment horizontal="left" vertical="center"/>
    </xf>
    <xf numFmtId="0" fontId="123" fillId="57" borderId="0" xfId="0" applyFont="1" applyFill="1" applyAlignment="1">
      <alignment wrapText="1"/>
    </xf>
    <xf numFmtId="0" fontId="126" fillId="57" borderId="0" xfId="0" applyFont="1" applyFill="1" applyAlignment="1">
      <alignment vertical="center" wrapText="1"/>
    </xf>
    <xf numFmtId="0" fontId="13" fillId="61" borderId="0" xfId="12" applyFill="1" applyBorder="1" applyAlignment="1">
      <alignment vertical="center"/>
    </xf>
    <xf numFmtId="0" fontId="13" fillId="61" borderId="0" xfId="12" applyFont="1" applyFill="1" applyBorder="1" applyAlignment="1">
      <alignment vertical="center"/>
    </xf>
    <xf numFmtId="0" fontId="136" fillId="61" borderId="0" xfId="0" applyFont="1" applyFill="1" applyAlignment="1">
      <alignment horizontal="left" vertical="center"/>
    </xf>
    <xf numFmtId="0" fontId="135" fillId="61" borderId="0" xfId="0" applyFont="1" applyFill="1" applyAlignment="1">
      <alignment horizontal="center" vertical="center" wrapText="1"/>
    </xf>
    <xf numFmtId="0" fontId="13" fillId="56" borderId="0" xfId="12" applyFill="1" applyBorder="1" applyAlignment="1">
      <alignment vertical="center"/>
    </xf>
    <xf numFmtId="0" fontId="13" fillId="56" borderId="0" xfId="12" applyFont="1" applyFill="1" applyBorder="1" applyAlignment="1">
      <alignment vertical="center"/>
    </xf>
    <xf numFmtId="0" fontId="125" fillId="56" borderId="0" xfId="0" applyFont="1" applyFill="1" applyAlignment="1">
      <alignment horizontal="left" vertical="center" wrapText="1"/>
    </xf>
    <xf numFmtId="0" fontId="13" fillId="57" borderId="0" xfId="12" applyFill="1" applyBorder="1" applyAlignment="1">
      <alignment vertical="center" wrapText="1"/>
    </xf>
    <xf numFmtId="0" fontId="13" fillId="57" borderId="0" xfId="12" applyFont="1" applyFill="1" applyBorder="1" applyAlignment="1">
      <alignment vertical="center" wrapText="1"/>
    </xf>
    <xf numFmtId="0" fontId="126" fillId="57" borderId="0" xfId="0" applyFont="1" applyFill="1" applyAlignment="1">
      <alignment horizontal="left" vertical="center" wrapText="1"/>
    </xf>
    <xf numFmtId="0" fontId="13" fillId="60" borderId="0" xfId="12" applyFill="1" applyBorder="1" applyAlignment="1">
      <alignment vertical="center" wrapText="1"/>
    </xf>
    <xf numFmtId="0" fontId="13" fillId="60" borderId="0" xfId="12" applyFont="1" applyFill="1" applyBorder="1" applyAlignment="1">
      <alignment vertical="center" wrapText="1"/>
    </xf>
    <xf numFmtId="0" fontId="133" fillId="60" borderId="0" xfId="0" applyFont="1" applyFill="1" applyAlignment="1">
      <alignment vertical="center" wrapText="1"/>
    </xf>
    <xf numFmtId="0" fontId="132" fillId="60" borderId="0" xfId="0" applyFont="1" applyFill="1" applyAlignment="1">
      <alignment horizontal="center" vertical="center" wrapText="1"/>
    </xf>
    <xf numFmtId="0" fontId="133" fillId="60" borderId="0" xfId="0" applyFont="1" applyFill="1" applyAlignment="1">
      <alignment vertical="center"/>
    </xf>
    <xf numFmtId="0" fontId="133" fillId="60" borderId="0" xfId="0" applyFont="1" applyFill="1" applyAlignment="1">
      <alignment wrapText="1"/>
    </xf>
    <xf numFmtId="0" fontId="133" fillId="60" borderId="0" xfId="0" applyFont="1" applyFill="1" applyAlignment="1">
      <alignment horizontal="left" vertical="center" wrapText="1"/>
    </xf>
    <xf numFmtId="0" fontId="130" fillId="58" borderId="0" xfId="0" applyFont="1" applyFill="1" applyAlignment="1">
      <alignment vertical="center"/>
    </xf>
    <xf numFmtId="0" fontId="130" fillId="58" borderId="0" xfId="0" applyFont="1" applyFill="1" applyAlignment="1">
      <alignment vertical="center" wrapText="1"/>
    </xf>
    <xf numFmtId="0" fontId="13" fillId="58" borderId="0" xfId="12" applyFill="1" applyBorder="1" applyAlignment="1">
      <alignment vertical="center" wrapText="1"/>
    </xf>
    <xf numFmtId="0" fontId="13" fillId="58" borderId="0" xfId="12" applyFont="1" applyFill="1" applyBorder="1" applyAlignment="1">
      <alignment vertical="center" wrapText="1"/>
    </xf>
    <xf numFmtId="0" fontId="131" fillId="59" borderId="0" xfId="0" applyFont="1" applyFill="1" applyAlignment="1">
      <alignment horizontal="center" vertical="center" wrapText="1"/>
    </xf>
    <xf numFmtId="0" fontId="13" fillId="59" borderId="0" xfId="12" applyFill="1" applyBorder="1" applyAlignment="1">
      <alignment vertical="center" wrapText="1"/>
    </xf>
    <xf numFmtId="0" fontId="13" fillId="59" borderId="0" xfId="12" applyFont="1" applyFill="1" applyBorder="1" applyAlignment="1">
      <alignment vertical="center" wrapText="1"/>
    </xf>
    <xf numFmtId="0" fontId="125" fillId="59" borderId="0" xfId="0" applyFont="1" applyFill="1" applyAlignment="1">
      <alignment vertical="center"/>
    </xf>
    <xf numFmtId="0" fontId="130" fillId="58" borderId="0" xfId="0" applyFont="1" applyFill="1" applyAlignment="1">
      <alignment horizontal="left" vertical="center"/>
    </xf>
    <xf numFmtId="0" fontId="124" fillId="56" borderId="0" xfId="0" applyFont="1" applyFill="1" applyAlignment="1">
      <alignment horizontal="left" vertical="center"/>
    </xf>
    <xf numFmtId="0" fontId="122" fillId="57" borderId="0" xfId="0" applyFont="1" applyFill="1" applyAlignment="1">
      <alignment horizontal="center" vertical="center" wrapText="1"/>
    </xf>
    <xf numFmtId="0" fontId="126" fillId="57" borderId="0" xfId="0" applyFont="1" applyFill="1" applyAlignment="1">
      <alignment wrapText="1"/>
    </xf>
    <xf numFmtId="0" fontId="126" fillId="57" borderId="0" xfId="0" applyFont="1" applyFill="1" applyAlignment="1">
      <alignment vertical="center" wrapText="1"/>
    </xf>
    <xf numFmtId="0" fontId="126" fillId="57" borderId="0" xfId="0" applyFont="1" applyFill="1" applyAlignment="1">
      <alignment vertical="center"/>
    </xf>
    <xf numFmtId="0" fontId="13" fillId="57" borderId="0" xfId="12" applyFill="1" applyBorder="1" applyAlignment="1">
      <alignment horizontal="left" vertical="center" wrapText="1"/>
    </xf>
    <xf numFmtId="0" fontId="129" fillId="58" borderId="0" xfId="0" applyFont="1" applyFill="1" applyAlignment="1">
      <alignment horizontal="center" vertical="center" wrapText="1"/>
    </xf>
    <xf numFmtId="0" fontId="88" fillId="54" borderId="37" xfId="0" applyFont="1" applyFill="1" applyBorder="1" applyAlignment="1">
      <alignment horizontal="center"/>
    </xf>
    <xf numFmtId="0" fontId="88" fillId="54" borderId="63" xfId="0" applyFont="1" applyFill="1" applyBorder="1" applyAlignment="1">
      <alignment horizontal="center"/>
    </xf>
    <xf numFmtId="0" fontId="70" fillId="0" borderId="62" xfId="0" applyFont="1" applyBorder="1" applyAlignment="1">
      <alignment horizontal="center"/>
    </xf>
    <xf numFmtId="0" fontId="70" fillId="0" borderId="37" xfId="0" applyFont="1" applyBorder="1" applyAlignment="1">
      <alignment horizontal="center"/>
    </xf>
    <xf numFmtId="0" fontId="70" fillId="0" borderId="63" xfId="0" applyFont="1" applyBorder="1" applyAlignment="1">
      <alignment horizontal="center"/>
    </xf>
    <xf numFmtId="0" fontId="88" fillId="54" borderId="62" xfId="0" applyFont="1" applyFill="1" applyBorder="1" applyAlignment="1">
      <alignment horizontal="center"/>
    </xf>
    <xf numFmtId="0" fontId="70" fillId="0" borderId="15" xfId="0" applyFont="1" applyBorder="1" applyAlignment="1">
      <alignment horizontal="center"/>
    </xf>
    <xf numFmtId="0" fontId="70" fillId="0" borderId="12" xfId="0" applyFont="1" applyBorder="1" applyAlignment="1">
      <alignment horizontal="center"/>
    </xf>
    <xf numFmtId="0" fontId="70" fillId="0" borderId="16" xfId="0" applyFont="1" applyBorder="1" applyAlignment="1">
      <alignment horizontal="center"/>
    </xf>
    <xf numFmtId="0" fontId="88" fillId="54" borderId="16" xfId="0" applyFont="1" applyFill="1" applyBorder="1" applyAlignment="1">
      <alignment horizontal="center"/>
    </xf>
    <xf numFmtId="0" fontId="37" fillId="0" borderId="62" xfId="0" applyFont="1" applyBorder="1" applyAlignment="1">
      <alignment horizontal="center"/>
    </xf>
    <xf numFmtId="0" fontId="37" fillId="0" borderId="37" xfId="0" applyFont="1" applyBorder="1" applyAlignment="1">
      <alignment horizontal="center"/>
    </xf>
    <xf numFmtId="0" fontId="37" fillId="0" borderId="63" xfId="0" applyFont="1" applyBorder="1" applyAlignment="1">
      <alignment horizontal="center"/>
    </xf>
    <xf numFmtId="0" fontId="55" fillId="3" borderId="65" xfId="0" applyFont="1" applyFill="1" applyBorder="1" applyAlignment="1">
      <alignment horizontal="center" vertical="center"/>
    </xf>
    <xf numFmtId="0" fontId="55" fillId="3" borderId="2" xfId="0" applyFont="1" applyFill="1" applyBorder="1" applyAlignment="1">
      <alignment horizontal="center" vertical="center"/>
    </xf>
    <xf numFmtId="0" fontId="55" fillId="3" borderId="66" xfId="0" applyFont="1" applyFill="1" applyBorder="1" applyAlignment="1">
      <alignment horizontal="center" vertical="center"/>
    </xf>
    <xf numFmtId="0" fontId="55" fillId="3" borderId="67" xfId="0" applyFont="1" applyFill="1" applyBorder="1" applyAlignment="1">
      <alignment horizontal="center" vertical="center"/>
    </xf>
    <xf numFmtId="0" fontId="55" fillId="3" borderId="64" xfId="0" applyFont="1" applyFill="1" applyBorder="1" applyAlignment="1">
      <alignment horizontal="center" vertical="center"/>
    </xf>
    <xf numFmtId="0" fontId="55" fillId="3" borderId="58" xfId="0" applyFont="1" applyFill="1" applyBorder="1" applyAlignment="1">
      <alignment horizontal="center" vertical="center"/>
    </xf>
    <xf numFmtId="0" fontId="55" fillId="3" borderId="12" xfId="0" applyFont="1" applyFill="1" applyBorder="1" applyAlignment="1">
      <alignment horizontal="center"/>
    </xf>
    <xf numFmtId="0" fontId="55" fillId="3" borderId="2" xfId="0" applyFont="1" applyFill="1" applyBorder="1" applyAlignment="1">
      <alignment horizontal="center"/>
    </xf>
    <xf numFmtId="0" fontId="55" fillId="3" borderId="66" xfId="0" applyFont="1" applyFill="1" applyBorder="1" applyAlignment="1">
      <alignment horizontal="center"/>
    </xf>
    <xf numFmtId="0" fontId="55" fillId="3" borderId="64" xfId="0" applyFont="1" applyFill="1" applyBorder="1" applyAlignment="1">
      <alignment horizontal="center"/>
    </xf>
    <xf numFmtId="0" fontId="55" fillId="3" borderId="58" xfId="0" applyFont="1" applyFill="1" applyBorder="1" applyAlignment="1">
      <alignment horizontal="center"/>
    </xf>
    <xf numFmtId="0" fontId="55" fillId="3" borderId="65" xfId="0" applyFont="1" applyFill="1" applyBorder="1" applyAlignment="1">
      <alignment horizontal="center"/>
    </xf>
    <xf numFmtId="0" fontId="55" fillId="3" borderId="67" xfId="0" applyFont="1" applyFill="1" applyBorder="1" applyAlignment="1">
      <alignment horizontal="center"/>
    </xf>
    <xf numFmtId="0" fontId="55" fillId="3" borderId="17" xfId="0" applyFont="1" applyFill="1" applyBorder="1" applyAlignment="1">
      <alignment horizontal="left"/>
    </xf>
    <xf numFmtId="0" fontId="55" fillId="3" borderId="17" xfId="0" applyFont="1" applyFill="1" applyBorder="1" applyAlignment="1">
      <alignment horizontal="center" vertical="center"/>
    </xf>
    <xf numFmtId="0" fontId="55" fillId="3" borderId="43" xfId="0" applyFont="1" applyFill="1" applyBorder="1" applyAlignment="1">
      <alignment horizontal="center"/>
    </xf>
    <xf numFmtId="0" fontId="55" fillId="3" borderId="17" xfId="0" applyFont="1" applyFill="1" applyBorder="1" applyAlignment="1">
      <alignment horizontal="center"/>
    </xf>
    <xf numFmtId="0" fontId="52" fillId="0" borderId="0" xfId="0" applyFont="1" applyAlignment="1">
      <alignment horizontal="left" vertical="top" wrapText="1"/>
    </xf>
    <xf numFmtId="0" fontId="55" fillId="3" borderId="62" xfId="0" applyFont="1" applyFill="1" applyBorder="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top" wrapText="1"/>
    </xf>
    <xf numFmtId="0" fontId="57" fillId="3" borderId="14" xfId="0" applyFont="1" applyFill="1" applyBorder="1" applyAlignment="1">
      <alignment horizontal="center"/>
    </xf>
    <xf numFmtId="0" fontId="57" fillId="3" borderId="13" xfId="0" applyFont="1" applyFill="1" applyBorder="1" applyAlignment="1">
      <alignment horizontal="center"/>
    </xf>
    <xf numFmtId="0" fontId="57" fillId="3" borderId="43" xfId="0" applyFont="1" applyFill="1" applyBorder="1" applyAlignment="1">
      <alignment horizontal="center"/>
    </xf>
    <xf numFmtId="0" fontId="54" fillId="3" borderId="17" xfId="0" applyFont="1" applyFill="1" applyBorder="1" applyAlignment="1">
      <alignment horizontal="center" vertical="center" wrapText="1"/>
    </xf>
    <xf numFmtId="0" fontId="54" fillId="3" borderId="17" xfId="0" applyFont="1" applyFill="1" applyBorder="1" applyAlignment="1">
      <alignment horizontal="center" wrapText="1"/>
    </xf>
    <xf numFmtId="0" fontId="58" fillId="3" borderId="43" xfId="0" applyFont="1" applyFill="1" applyBorder="1" applyAlignment="1">
      <alignment horizontal="center" vertical="center" wrapText="1"/>
    </xf>
    <xf numFmtId="0" fontId="58" fillId="3" borderId="42" xfId="0" applyFont="1" applyFill="1" applyBorder="1" applyAlignment="1">
      <alignment horizontal="center" vertical="center" wrapText="1"/>
    </xf>
    <xf numFmtId="0" fontId="58" fillId="3" borderId="17" xfId="0" applyFont="1" applyFill="1" applyBorder="1" applyAlignment="1">
      <alignment horizontal="center" vertical="center"/>
    </xf>
    <xf numFmtId="0" fontId="57" fillId="3" borderId="17" xfId="0" applyFont="1" applyFill="1" applyBorder="1" applyAlignment="1">
      <alignment horizontal="center"/>
    </xf>
    <xf numFmtId="0" fontId="58" fillId="3" borderId="17" xfId="0" applyFont="1" applyFill="1" applyBorder="1" applyAlignment="1">
      <alignment horizontal="center" vertical="center" wrapText="1"/>
    </xf>
    <xf numFmtId="0" fontId="57" fillId="3" borderId="62" xfId="0" applyFont="1" applyFill="1" applyBorder="1" applyAlignment="1">
      <alignment horizontal="center"/>
    </xf>
    <xf numFmtId="0" fontId="57" fillId="3" borderId="63" xfId="0" applyFont="1" applyFill="1" applyBorder="1" applyAlignment="1">
      <alignment horizontal="center"/>
    </xf>
    <xf numFmtId="0" fontId="57" fillId="3" borderId="65" xfId="0" applyFont="1" applyFill="1" applyBorder="1" applyAlignment="1">
      <alignment horizontal="center"/>
    </xf>
    <xf numFmtId="0" fontId="57" fillId="3" borderId="66" xfId="0" applyFont="1" applyFill="1" applyBorder="1" applyAlignment="1">
      <alignment horizontal="center"/>
    </xf>
    <xf numFmtId="0" fontId="58" fillId="3" borderId="17" xfId="0" applyFont="1" applyFill="1" applyBorder="1" applyAlignment="1">
      <alignment horizontal="center"/>
    </xf>
    <xf numFmtId="0" fontId="58" fillId="3" borderId="17" xfId="0" applyFont="1" applyFill="1" applyBorder="1" applyAlignment="1">
      <alignment wrapText="1"/>
    </xf>
    <xf numFmtId="0" fontId="54" fillId="3" borderId="65" xfId="0" applyFont="1" applyFill="1" applyBorder="1" applyAlignment="1">
      <alignment horizontal="center" vertical="center"/>
    </xf>
    <xf numFmtId="0" fontId="54" fillId="3" borderId="66" xfId="0" applyFont="1" applyFill="1" applyBorder="1" applyAlignment="1">
      <alignment horizontal="center" vertical="center"/>
    </xf>
    <xf numFmtId="0" fontId="54" fillId="3" borderId="67" xfId="0" applyFont="1" applyFill="1" applyBorder="1" applyAlignment="1">
      <alignment horizontal="center" vertical="center"/>
    </xf>
    <xf numFmtId="0" fontId="54" fillId="3" borderId="58" xfId="0" applyFont="1" applyFill="1" applyBorder="1" applyAlignment="1">
      <alignment horizontal="center" vertical="center"/>
    </xf>
    <xf numFmtId="0" fontId="40" fillId="0" borderId="0" xfId="0" applyFont="1" applyAlignment="1">
      <alignment horizontal="left"/>
    </xf>
    <xf numFmtId="0" fontId="54" fillId="3" borderId="17" xfId="0" applyFont="1" applyFill="1" applyBorder="1" applyAlignment="1">
      <alignment horizontal="center" vertical="center"/>
    </xf>
    <xf numFmtId="0" fontId="54" fillId="3" borderId="17" xfId="0" applyFont="1" applyFill="1" applyBorder="1" applyAlignment="1">
      <alignment horizontal="center"/>
    </xf>
    <xf numFmtId="0" fontId="39" fillId="4" borderId="0" xfId="0" applyFont="1" applyFill="1" applyAlignment="1">
      <alignment horizontal="left" wrapText="1"/>
    </xf>
    <xf numFmtId="0" fontId="58" fillId="3" borderId="43" xfId="0" applyFont="1" applyFill="1" applyBorder="1" applyAlignment="1">
      <alignment vertical="center" wrapText="1"/>
    </xf>
    <xf numFmtId="0" fontId="58" fillId="3" borderId="42" xfId="0" applyFont="1" applyFill="1" applyBorder="1" applyAlignment="1">
      <alignment vertical="center" wrapText="1"/>
    </xf>
    <xf numFmtId="0" fontId="58" fillId="3" borderId="43" xfId="0" applyFont="1" applyFill="1" applyBorder="1" applyAlignment="1">
      <alignment horizontal="center" vertical="center"/>
    </xf>
    <xf numFmtId="0" fontId="58" fillId="3" borderId="42" xfId="0" applyFont="1" applyFill="1" applyBorder="1" applyAlignment="1">
      <alignment horizontal="center" vertical="center"/>
    </xf>
    <xf numFmtId="0" fontId="74" fillId="0" borderId="0" xfId="6" applyFont="1" applyAlignment="1">
      <alignment horizontal="left"/>
    </xf>
    <xf numFmtId="0" fontId="75" fillId="0" borderId="0" xfId="0" applyFont="1" applyAlignment="1">
      <alignment horizontal="left"/>
    </xf>
    <xf numFmtId="0" fontId="50" fillId="4" borderId="0" xfId="0" applyFont="1" applyFill="1" applyAlignment="1">
      <alignment horizontal="left" wrapText="1"/>
    </xf>
    <xf numFmtId="0" fontId="19" fillId="4" borderId="0" xfId="0" applyFont="1" applyFill="1" applyAlignment="1">
      <alignment horizontal="left" wrapText="1"/>
    </xf>
    <xf numFmtId="0" fontId="74" fillId="0" borderId="0" xfId="6" applyFont="1" applyAlignment="1">
      <alignment horizontal="left" wrapText="1"/>
    </xf>
    <xf numFmtId="0" fontId="75" fillId="0" borderId="0" xfId="0" applyFont="1" applyAlignment="1">
      <alignment horizontal="left" wrapText="1"/>
    </xf>
    <xf numFmtId="0" fontId="74" fillId="3" borderId="17" xfId="6" applyFont="1" applyFill="1" applyBorder="1" applyAlignment="1">
      <alignment horizontal="center"/>
    </xf>
    <xf numFmtId="0" fontId="40" fillId="3" borderId="17" xfId="0" applyFont="1" applyFill="1" applyBorder="1" applyAlignment="1">
      <alignment horizontal="center"/>
    </xf>
    <xf numFmtId="0" fontId="54" fillId="3" borderId="18" xfId="0" applyFont="1" applyFill="1" applyBorder="1" applyAlignment="1">
      <alignment horizontal="center" vertical="center"/>
    </xf>
    <xf numFmtId="0" fontId="54" fillId="3" borderId="37" xfId="0" applyFont="1" applyFill="1" applyBorder="1" applyAlignment="1">
      <alignment horizontal="center" vertical="center"/>
    </xf>
    <xf numFmtId="0" fontId="54" fillId="3" borderId="29" xfId="0" applyFont="1" applyFill="1" applyBorder="1" applyAlignment="1">
      <alignment horizontal="center" vertical="center"/>
    </xf>
    <xf numFmtId="0" fontId="40" fillId="0" borderId="35" xfId="0" applyFont="1" applyBorder="1" applyAlignment="1">
      <alignment horizontal="left"/>
    </xf>
    <xf numFmtId="0" fontId="36" fillId="0" borderId="64" xfId="0" applyFont="1" applyBorder="1" applyAlignment="1">
      <alignment horizontal="left"/>
    </xf>
    <xf numFmtId="0" fontId="36" fillId="0" borderId="61" xfId="0" applyFont="1" applyBorder="1" applyAlignment="1">
      <alignment horizontal="left"/>
    </xf>
    <xf numFmtId="49" fontId="40" fillId="8" borderId="6" xfId="0" applyNumberFormat="1" applyFont="1" applyFill="1" applyBorder="1" applyAlignment="1"/>
    <xf numFmtId="0" fontId="75" fillId="0" borderId="3" xfId="0" applyFont="1" applyBorder="1" applyAlignment="1"/>
    <xf numFmtId="0" fontId="75" fillId="0" borderId="7" xfId="0" applyFont="1" applyBorder="1" applyAlignment="1"/>
    <xf numFmtId="0" fontId="40" fillId="0" borderId="24" xfId="0" applyFont="1" applyBorder="1" applyAlignment="1">
      <alignment horizontal="left"/>
    </xf>
    <xf numFmtId="0" fontId="94" fillId="0" borderId="25" xfId="0" applyFont="1" applyBorder="1" applyAlignment="1">
      <alignment horizontal="left"/>
    </xf>
    <xf numFmtId="0" fontId="94" fillId="0" borderId="26" xfId="0" applyFont="1" applyBorder="1" applyAlignment="1">
      <alignment horizontal="left"/>
    </xf>
    <xf numFmtId="0" fontId="40" fillId="8" borderId="33" xfId="0" applyFont="1" applyFill="1" applyBorder="1" applyAlignment="1">
      <alignment horizontal="left"/>
    </xf>
    <xf numFmtId="0" fontId="40" fillId="8" borderId="0" xfId="0" applyFont="1" applyFill="1" applyAlignment="1">
      <alignment horizontal="left"/>
    </xf>
    <xf numFmtId="0" fontId="40" fillId="0" borderId="36" xfId="0" applyFont="1" applyBorder="1" applyAlignment="1">
      <alignment horizontal="left" vertical="center" shrinkToFit="1"/>
    </xf>
    <xf numFmtId="0" fontId="40" fillId="0" borderId="42" xfId="0" applyFont="1" applyBorder="1" applyAlignment="1">
      <alignment horizontal="left" vertical="center" shrinkToFit="1"/>
    </xf>
    <xf numFmtId="0" fontId="75" fillId="0" borderId="42" xfId="0" applyFont="1" applyBorder="1" applyAlignment="1">
      <alignment horizontal="left" vertical="center" shrinkToFit="1"/>
    </xf>
    <xf numFmtId="0" fontId="75" fillId="0" borderId="67" xfId="0" applyFont="1" applyBorder="1" applyAlignment="1">
      <alignment horizontal="left" vertical="center" shrinkToFit="1"/>
    </xf>
    <xf numFmtId="49" fontId="40" fillId="8" borderId="17" xfId="0" applyNumberFormat="1" applyFont="1" applyFill="1" applyBorder="1" applyAlignment="1">
      <alignment horizontal="left"/>
    </xf>
    <xf numFmtId="0" fontId="75" fillId="8" borderId="17" xfId="0" applyFont="1" applyFill="1" applyBorder="1" applyAlignment="1">
      <alignment horizontal="left"/>
    </xf>
    <xf numFmtId="0" fontId="95" fillId="0" borderId="0" xfId="0" applyFont="1" applyAlignment="1">
      <alignment horizontal="left" vertical="center" wrapText="1"/>
    </xf>
    <xf numFmtId="0" fontId="54" fillId="3" borderId="17" xfId="0" applyFont="1" applyFill="1" applyBorder="1" applyAlignment="1">
      <alignment horizontal="center" vertical="center" shrinkToFit="1"/>
    </xf>
    <xf numFmtId="49" fontId="67" fillId="8" borderId="31" xfId="0" applyNumberFormat="1" applyFont="1" applyFill="1" applyBorder="1" applyAlignment="1">
      <alignment horizontal="left"/>
    </xf>
    <xf numFmtId="0" fontId="36" fillId="0" borderId="31" xfId="0" applyFont="1" applyBorder="1" applyAlignment="1"/>
    <xf numFmtId="0" fontId="54" fillId="3" borderId="42" xfId="0" applyFont="1" applyFill="1" applyBorder="1" applyAlignment="1">
      <alignment horizontal="center" vertical="center" shrinkToFit="1"/>
    </xf>
    <xf numFmtId="0" fontId="35" fillId="3" borderId="62" xfId="0" applyFont="1" applyFill="1" applyBorder="1" applyAlignment="1">
      <alignment horizontal="center"/>
    </xf>
    <xf numFmtId="0" fontId="35" fillId="3" borderId="37" xfId="0" applyFont="1" applyFill="1" applyBorder="1" applyAlignment="1">
      <alignment horizontal="center"/>
    </xf>
    <xf numFmtId="0" fontId="35" fillId="3" borderId="63" xfId="0" applyFont="1" applyFill="1" applyBorder="1" applyAlignment="1">
      <alignment horizontal="center"/>
    </xf>
    <xf numFmtId="0" fontId="35" fillId="3" borderId="17" xfId="0" applyFont="1" applyFill="1" applyBorder="1" applyAlignment="1">
      <alignment horizontal="center"/>
    </xf>
    <xf numFmtId="0" fontId="39" fillId="0" borderId="0" xfId="2" applyFont="1" applyAlignment="1">
      <alignment horizontal="left" vertical="center" wrapText="1"/>
    </xf>
    <xf numFmtId="0" fontId="55" fillId="42" borderId="43" xfId="0" applyFont="1" applyFill="1" applyBorder="1" applyAlignment="1">
      <alignment horizontal="center" vertical="top"/>
    </xf>
    <xf numFmtId="0" fontId="55" fillId="42" borderId="42" xfId="0" applyFont="1" applyFill="1" applyBorder="1" applyAlignment="1">
      <alignment horizontal="center" vertical="top"/>
    </xf>
    <xf numFmtId="0" fontId="52" fillId="0" borderId="0" xfId="0" applyFont="1" applyAlignment="1">
      <alignment horizontal="left" vertical="center" wrapText="1"/>
    </xf>
    <xf numFmtId="0" fontId="52" fillId="0" borderId="0" xfId="0" applyFont="1" applyAlignment="1">
      <alignment horizontal="left" vertical="center"/>
    </xf>
    <xf numFmtId="0" fontId="54" fillId="41" borderId="17" xfId="0" applyFont="1" applyFill="1" applyBorder="1" applyAlignment="1">
      <alignment horizontal="center" textRotation="90"/>
    </xf>
    <xf numFmtId="0" fontId="54" fillId="41" borderId="17" xfId="0" applyFont="1" applyFill="1" applyBorder="1" applyAlignment="1">
      <alignment horizontal="center"/>
    </xf>
    <xf numFmtId="0" fontId="54" fillId="41" borderId="17" xfId="0" applyFont="1" applyFill="1" applyBorder="1" applyAlignment="1">
      <alignment horizontal="center" vertical="center"/>
    </xf>
    <xf numFmtId="0" fontId="96" fillId="0" borderId="64" xfId="0" applyFont="1" applyBorder="1" applyAlignment="1">
      <alignment horizontal="left" vertical="top" wrapText="1"/>
    </xf>
    <xf numFmtId="0" fontId="36" fillId="0" borderId="64" xfId="0" applyFont="1" applyBorder="1" applyAlignment="1">
      <alignment horizontal="left" vertical="top" wrapText="1"/>
    </xf>
    <xf numFmtId="0" fontId="54" fillId="41" borderId="37" xfId="0" applyFont="1" applyFill="1" applyBorder="1" applyAlignment="1">
      <alignment horizontal="center" vertical="top" wrapText="1"/>
    </xf>
    <xf numFmtId="0" fontId="54" fillId="41" borderId="63" xfId="0" applyFont="1" applyFill="1" applyBorder="1" applyAlignment="1">
      <alignment horizontal="center" vertical="top" wrapText="1"/>
    </xf>
    <xf numFmtId="0" fontId="54" fillId="41" borderId="62" xfId="0" applyFont="1" applyFill="1" applyBorder="1" applyAlignment="1">
      <alignment horizontal="center" vertical="center" wrapText="1"/>
    </xf>
    <xf numFmtId="0" fontId="54" fillId="41" borderId="63" xfId="0" applyFont="1" applyFill="1" applyBorder="1" applyAlignment="1">
      <alignment horizontal="center" vertical="center" wrapText="1"/>
    </xf>
    <xf numFmtId="49" fontId="57" fillId="37" borderId="62" xfId="0" applyNumberFormat="1" applyFont="1" applyFill="1" applyBorder="1" applyAlignment="1">
      <alignment horizontal="left"/>
    </xf>
    <xf numFmtId="49" fontId="57" fillId="37" borderId="37" xfId="0" applyNumberFormat="1" applyFont="1" applyFill="1" applyBorder="1" applyAlignment="1">
      <alignment horizontal="left"/>
    </xf>
    <xf numFmtId="49" fontId="57" fillId="37" borderId="63" xfId="0" applyNumberFormat="1" applyFont="1" applyFill="1" applyBorder="1" applyAlignment="1">
      <alignment horizontal="left"/>
    </xf>
    <xf numFmtId="49" fontId="57" fillId="41" borderId="62" xfId="0" applyNumberFormat="1" applyFont="1" applyFill="1" applyBorder="1" applyAlignment="1">
      <alignment horizontal="left"/>
    </xf>
    <xf numFmtId="49" fontId="57" fillId="41" borderId="37" xfId="0" applyNumberFormat="1" applyFont="1" applyFill="1" applyBorder="1" applyAlignment="1">
      <alignment horizontal="left"/>
    </xf>
    <xf numFmtId="49" fontId="57" fillId="41" borderId="63" xfId="0" applyNumberFormat="1" applyFont="1" applyFill="1" applyBorder="1" applyAlignment="1">
      <alignment horizontal="left"/>
    </xf>
    <xf numFmtId="0" fontId="57" fillId="43" borderId="62" xfId="0" applyFont="1" applyFill="1" applyBorder="1" applyAlignment="1">
      <alignment horizontal="left"/>
    </xf>
    <xf numFmtId="0" fontId="57" fillId="43" borderId="37" xfId="0" applyFont="1" applyFill="1" applyBorder="1" applyAlignment="1">
      <alignment horizontal="left"/>
    </xf>
    <xf numFmtId="0" fontId="57" fillId="43" borderId="63" xfId="0" applyFont="1" applyFill="1" applyBorder="1" applyAlignment="1">
      <alignment horizontal="left"/>
    </xf>
    <xf numFmtId="0" fontId="53" fillId="0" borderId="0" xfId="0" applyFont="1" applyAlignment="1">
      <alignment horizontal="left" vertical="top"/>
    </xf>
    <xf numFmtId="0" fontId="55" fillId="45" borderId="28" xfId="0" applyFont="1" applyFill="1" applyBorder="1" applyAlignment="1">
      <alignment horizontal="center" vertical="top"/>
    </xf>
    <xf numFmtId="0" fontId="55" fillId="45" borderId="16" xfId="0" applyFont="1" applyFill="1" applyBorder="1" applyAlignment="1">
      <alignment horizontal="center" vertical="top"/>
    </xf>
    <xf numFmtId="0" fontId="54" fillId="46" borderId="62" xfId="0" applyFont="1" applyFill="1" applyBorder="1" applyAlignment="1"/>
    <xf numFmtId="0" fontId="54" fillId="46" borderId="37" xfId="0" applyFont="1" applyFill="1" applyBorder="1" applyAlignment="1"/>
    <xf numFmtId="0" fontId="54" fillId="46" borderId="27" xfId="0" applyFont="1" applyFill="1" applyBorder="1" applyAlignment="1"/>
    <xf numFmtId="0" fontId="54" fillId="45" borderId="62" xfId="0" applyFont="1" applyFill="1" applyBorder="1" applyAlignment="1"/>
    <xf numFmtId="0" fontId="54" fillId="45" borderId="37" xfId="0" applyFont="1" applyFill="1" applyBorder="1" applyAlignment="1"/>
    <xf numFmtId="0" fontId="54" fillId="45" borderId="27" xfId="0" applyFont="1" applyFill="1" applyBorder="1" applyAlignment="1"/>
    <xf numFmtId="0" fontId="54" fillId="44" borderId="62" xfId="0" applyFont="1" applyFill="1" applyBorder="1" applyAlignment="1">
      <alignment horizontal="center" vertical="center" wrapText="1"/>
    </xf>
    <xf numFmtId="0" fontId="54" fillId="44" borderId="63" xfId="0" applyFont="1" applyFill="1" applyBorder="1" applyAlignment="1">
      <alignment horizontal="center" vertical="center" wrapText="1"/>
    </xf>
    <xf numFmtId="0" fontId="55" fillId="0" borderId="43"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top"/>
    </xf>
    <xf numFmtId="0" fontId="55" fillId="0" borderId="42" xfId="0" applyFont="1" applyBorder="1" applyAlignment="1">
      <alignment horizontal="center" vertical="top"/>
    </xf>
    <xf numFmtId="0" fontId="55" fillId="0" borderId="9" xfId="0" applyFont="1" applyBorder="1" applyAlignment="1">
      <alignment horizontal="center" vertical="top"/>
    </xf>
    <xf numFmtId="0" fontId="54" fillId="44" borderId="62" xfId="0" applyFont="1" applyFill="1" applyBorder="1" applyAlignment="1"/>
    <xf numFmtId="0" fontId="54" fillId="44" borderId="37" xfId="0" applyFont="1" applyFill="1" applyBorder="1" applyAlignment="1"/>
    <xf numFmtId="0" fontId="54" fillId="44" borderId="27" xfId="0" applyFont="1" applyFill="1" applyBorder="1" applyAlignment="1"/>
    <xf numFmtId="0" fontId="53" fillId="0" borderId="64" xfId="0" applyFont="1" applyBorder="1" applyAlignment="1">
      <alignment horizontal="left" vertical="top" wrapText="1"/>
    </xf>
    <xf numFmtId="0" fontId="54" fillId="44" borderId="17" xfId="0" applyFont="1" applyFill="1" applyBorder="1" applyAlignment="1">
      <alignment horizontal="center" textRotation="90"/>
    </xf>
    <xf numFmtId="0" fontId="54" fillId="44" borderId="17" xfId="0" applyFont="1" applyFill="1" applyBorder="1" applyAlignment="1">
      <alignment horizontal="center"/>
    </xf>
    <xf numFmtId="0" fontId="54" fillId="44" borderId="17" xfId="0" applyFont="1" applyFill="1" applyBorder="1" applyAlignment="1">
      <alignment horizontal="center" vertical="center"/>
    </xf>
    <xf numFmtId="0" fontId="58" fillId="44" borderId="37" xfId="0" applyFont="1" applyFill="1" applyBorder="1" applyAlignment="1">
      <alignment horizontal="center" vertical="center" wrapText="1"/>
    </xf>
    <xf numFmtId="0" fontId="58" fillId="44" borderId="63" xfId="0" applyFont="1" applyFill="1" applyBorder="1" applyAlignment="1">
      <alignment horizontal="center" vertical="center" wrapText="1"/>
    </xf>
    <xf numFmtId="0" fontId="55" fillId="47" borderId="17" xfId="0" applyFont="1" applyFill="1" applyBorder="1" applyAlignment="1">
      <alignment horizontal="center" vertical="top"/>
    </xf>
    <xf numFmtId="0" fontId="59" fillId="0" borderId="0" xfId="0" applyFont="1" applyAlignment="1">
      <alignment horizontal="left" vertical="top"/>
    </xf>
    <xf numFmtId="49" fontId="54" fillId="47" borderId="62" xfId="0" applyNumberFormat="1" applyFont="1" applyFill="1" applyBorder="1" applyAlignment="1">
      <alignment horizontal="left"/>
    </xf>
    <xf numFmtId="49" fontId="54" fillId="47" borderId="37" xfId="0" applyNumberFormat="1" applyFont="1" applyFill="1" applyBorder="1" applyAlignment="1">
      <alignment horizontal="left"/>
    </xf>
    <xf numFmtId="49" fontId="54" fillId="47" borderId="63" xfId="0" applyNumberFormat="1" applyFont="1" applyFill="1" applyBorder="1" applyAlignment="1">
      <alignment horizontal="left"/>
    </xf>
    <xf numFmtId="49" fontId="54" fillId="2" borderId="62" xfId="0" applyNumberFormat="1" applyFont="1" applyFill="1" applyBorder="1" applyAlignment="1">
      <alignment horizontal="left"/>
    </xf>
    <xf numFmtId="49" fontId="54" fillId="2" borderId="37" xfId="0" applyNumberFormat="1" applyFont="1" applyFill="1" applyBorder="1" applyAlignment="1">
      <alignment horizontal="left"/>
    </xf>
    <xf numFmtId="49" fontId="54" fillId="2" borderId="63" xfId="0" applyNumberFormat="1" applyFont="1" applyFill="1" applyBorder="1" applyAlignment="1">
      <alignment horizontal="left"/>
    </xf>
    <xf numFmtId="0" fontId="54" fillId="48" borderId="62" xfId="0" applyFont="1" applyFill="1" applyBorder="1" applyAlignment="1">
      <alignment horizontal="left"/>
    </xf>
    <xf numFmtId="0" fontId="54" fillId="48" borderId="37" xfId="0" applyFont="1" applyFill="1" applyBorder="1" applyAlignment="1">
      <alignment horizontal="left"/>
    </xf>
    <xf numFmtId="0" fontId="54" fillId="48" borderId="63" xfId="0" applyFont="1" applyFill="1" applyBorder="1" applyAlignment="1">
      <alignment horizontal="left"/>
    </xf>
    <xf numFmtId="0" fontId="59" fillId="0" borderId="64" xfId="0" applyFont="1" applyBorder="1" applyAlignment="1">
      <alignment horizontal="left" vertical="top" wrapText="1"/>
    </xf>
    <xf numFmtId="0" fontId="54" fillId="47" borderId="17" xfId="0" applyFont="1" applyFill="1" applyBorder="1" applyAlignment="1">
      <alignment horizontal="center" textRotation="90"/>
    </xf>
    <xf numFmtId="0" fontId="54" fillId="47" borderId="17" xfId="0" applyFont="1" applyFill="1" applyBorder="1" applyAlignment="1">
      <alignment horizontal="center"/>
    </xf>
    <xf numFmtId="0" fontId="54" fillId="47" borderId="17" xfId="0" applyFont="1" applyFill="1" applyBorder="1" applyAlignment="1">
      <alignment horizontal="center" vertical="center"/>
    </xf>
    <xf numFmtId="0" fontId="60" fillId="47" borderId="37" xfId="0" applyFont="1" applyFill="1" applyBorder="1" applyAlignment="1">
      <alignment horizontal="center" vertical="top" wrapText="1"/>
    </xf>
    <xf numFmtId="0" fontId="60" fillId="47" borderId="63" xfId="0" applyFont="1" applyFill="1" applyBorder="1" applyAlignment="1">
      <alignment horizontal="center" vertical="top" wrapText="1"/>
    </xf>
    <xf numFmtId="0" fontId="60" fillId="47" borderId="62" xfId="0" applyFont="1" applyFill="1" applyBorder="1" applyAlignment="1">
      <alignment horizontal="center" vertical="center" wrapText="1"/>
    </xf>
    <xf numFmtId="0" fontId="60" fillId="47" borderId="63" xfId="0" applyFont="1" applyFill="1" applyBorder="1" applyAlignment="1">
      <alignment horizontal="center" vertical="center" wrapText="1"/>
    </xf>
    <xf numFmtId="0" fontId="61" fillId="0" borderId="0" xfId="0" applyFont="1" applyAlignment="1">
      <alignment horizontal="left" vertical="top"/>
    </xf>
    <xf numFmtId="0" fontId="55" fillId="49" borderId="17" xfId="0" applyFont="1" applyFill="1" applyBorder="1" applyAlignment="1">
      <alignment horizontal="center" vertical="top"/>
    </xf>
    <xf numFmtId="0" fontId="61" fillId="0" borderId="64" xfId="0" applyFont="1" applyBorder="1" applyAlignment="1">
      <alignment horizontal="left" vertical="top" wrapText="1"/>
    </xf>
    <xf numFmtId="0" fontId="54" fillId="11" borderId="17" xfId="0" applyFont="1" applyFill="1" applyBorder="1" applyAlignment="1">
      <alignment horizontal="center" textRotation="90"/>
    </xf>
    <xf numFmtId="0" fontId="54" fillId="11" borderId="17" xfId="0" applyFont="1" applyFill="1" applyBorder="1" applyAlignment="1">
      <alignment horizontal="center" vertical="center"/>
    </xf>
    <xf numFmtId="0" fontId="60" fillId="11" borderId="37" xfId="0" applyFont="1" applyFill="1" applyBorder="1" applyAlignment="1">
      <alignment horizontal="center" vertical="center" wrapText="1"/>
    </xf>
    <xf numFmtId="0" fontId="60" fillId="11" borderId="63" xfId="0" applyFont="1" applyFill="1" applyBorder="1" applyAlignment="1">
      <alignment horizontal="center" vertical="center" wrapText="1"/>
    </xf>
    <xf numFmtId="0" fontId="60" fillId="11" borderId="62" xfId="0" applyFont="1" applyFill="1" applyBorder="1" applyAlignment="1">
      <alignment horizontal="left" vertical="center" wrapText="1"/>
    </xf>
    <xf numFmtId="0" fontId="60" fillId="11" borderId="63" xfId="0" applyFont="1" applyFill="1" applyBorder="1" applyAlignment="1">
      <alignment horizontal="left" vertical="center" wrapText="1"/>
    </xf>
    <xf numFmtId="49" fontId="10" fillId="8" borderId="0" xfId="0" applyNumberFormat="1" applyFont="1" applyFill="1" applyAlignment="1">
      <alignment horizontal="left"/>
    </xf>
    <xf numFmtId="49" fontId="54" fillId="38" borderId="62" xfId="0" applyNumberFormat="1" applyFont="1" applyFill="1" applyBorder="1" applyAlignment="1">
      <alignment horizontal="left"/>
    </xf>
    <xf numFmtId="49" fontId="54" fillId="38" borderId="37" xfId="0" applyNumberFormat="1" applyFont="1" applyFill="1" applyBorder="1" applyAlignment="1">
      <alignment horizontal="left"/>
    </xf>
    <xf numFmtId="49" fontId="54" fillId="38" borderId="63" xfId="0" applyNumberFormat="1" applyFont="1" applyFill="1" applyBorder="1" applyAlignment="1">
      <alignment horizontal="left"/>
    </xf>
    <xf numFmtId="49" fontId="54" fillId="49" borderId="62" xfId="0" applyNumberFormat="1" applyFont="1" applyFill="1" applyBorder="1" applyAlignment="1">
      <alignment horizontal="left"/>
    </xf>
    <xf numFmtId="49" fontId="54" fillId="49" borderId="37" xfId="0" applyNumberFormat="1" applyFont="1" applyFill="1" applyBorder="1" applyAlignment="1">
      <alignment horizontal="left"/>
    </xf>
    <xf numFmtId="49" fontId="54" fillId="49" borderId="63" xfId="0" applyNumberFormat="1" applyFont="1" applyFill="1" applyBorder="1" applyAlignment="1">
      <alignment horizontal="left"/>
    </xf>
    <xf numFmtId="0" fontId="54" fillId="11" borderId="62" xfId="0" applyFont="1" applyFill="1" applyBorder="1" applyAlignment="1">
      <alignment horizontal="left"/>
    </xf>
    <xf numFmtId="0" fontId="54" fillId="11" borderId="37" xfId="0" applyFont="1" applyFill="1" applyBorder="1" applyAlignment="1">
      <alignment horizontal="left"/>
    </xf>
    <xf numFmtId="0" fontId="54" fillId="11" borderId="63" xfId="0" applyFont="1" applyFill="1" applyBorder="1" applyAlignment="1">
      <alignment horizontal="left"/>
    </xf>
    <xf numFmtId="2" fontId="10" fillId="8" borderId="0" xfId="0" applyNumberFormat="1" applyFont="1" applyFill="1" applyAlignment="1">
      <alignment horizontal="left"/>
    </xf>
    <xf numFmtId="49" fontId="54" fillId="8" borderId="0" xfId="0" applyNumberFormat="1" applyFont="1" applyFill="1" applyAlignment="1">
      <alignment horizontal="left"/>
    </xf>
    <xf numFmtId="0" fontId="81" fillId="0" borderId="43" xfId="0" applyFont="1" applyBorder="1" applyAlignment="1">
      <alignment horizontal="center" vertical="top"/>
    </xf>
    <xf numFmtId="0" fontId="81" fillId="0" borderId="42" xfId="0" applyFont="1" applyBorder="1" applyAlignment="1">
      <alignment horizontal="center" vertical="top"/>
    </xf>
    <xf numFmtId="0" fontId="81" fillId="51" borderId="17" xfId="0" applyFont="1" applyFill="1" applyBorder="1" applyAlignment="1">
      <alignment horizontal="center" vertical="top"/>
    </xf>
    <xf numFmtId="49" fontId="54" fillId="52" borderId="62" xfId="0" applyNumberFormat="1" applyFont="1" applyFill="1" applyBorder="1" applyAlignment="1">
      <alignment horizontal="left"/>
    </xf>
    <xf numFmtId="49" fontId="54" fillId="52" borderId="37" xfId="0" applyNumberFormat="1" applyFont="1" applyFill="1" applyBorder="1" applyAlignment="1">
      <alignment horizontal="left"/>
    </xf>
    <xf numFmtId="49" fontId="54" fillId="52" borderId="63" xfId="0" applyNumberFormat="1" applyFont="1" applyFill="1" applyBorder="1" applyAlignment="1">
      <alignment horizontal="left"/>
    </xf>
    <xf numFmtId="0" fontId="40" fillId="0" borderId="64" xfId="0" applyFont="1" applyBorder="1" applyAlignment="1">
      <alignment horizontal="left" vertical="top" wrapText="1"/>
    </xf>
    <xf numFmtId="0" fontId="54" fillId="50" borderId="17" xfId="0" applyFont="1" applyFill="1" applyBorder="1" applyAlignment="1">
      <alignment horizontal="center" textRotation="90"/>
    </xf>
    <xf numFmtId="0" fontId="54" fillId="50" borderId="17" xfId="0" applyFont="1" applyFill="1" applyBorder="1" applyAlignment="1">
      <alignment horizontal="center" vertical="center"/>
    </xf>
    <xf numFmtId="0" fontId="60" fillId="50" borderId="37" xfId="0" applyFont="1" applyFill="1" applyBorder="1" applyAlignment="1">
      <alignment horizontal="center" vertical="center" wrapText="1"/>
    </xf>
    <xf numFmtId="0" fontId="60" fillId="50" borderId="63" xfId="0" applyFont="1" applyFill="1" applyBorder="1" applyAlignment="1">
      <alignment horizontal="center" vertical="center" wrapText="1"/>
    </xf>
    <xf numFmtId="0" fontId="60" fillId="50" borderId="62" xfId="0" applyFont="1" applyFill="1" applyBorder="1" applyAlignment="1">
      <alignment horizontal="left" vertical="center" wrapText="1"/>
    </xf>
    <xf numFmtId="0" fontId="60" fillId="50" borderId="63" xfId="0" applyFont="1" applyFill="1" applyBorder="1" applyAlignment="1">
      <alignment horizontal="left" vertical="center" wrapText="1"/>
    </xf>
    <xf numFmtId="49" fontId="54" fillId="51" borderId="62" xfId="0" applyNumberFormat="1" applyFont="1" applyFill="1" applyBorder="1" applyAlignment="1">
      <alignment horizontal="left"/>
    </xf>
    <xf numFmtId="49" fontId="54" fillId="51" borderId="37" xfId="0" applyNumberFormat="1" applyFont="1" applyFill="1" applyBorder="1" applyAlignment="1">
      <alignment horizontal="left"/>
    </xf>
    <xf numFmtId="49" fontId="54" fillId="51" borderId="63" xfId="0" applyNumberFormat="1" applyFont="1" applyFill="1" applyBorder="1" applyAlignment="1">
      <alignment horizontal="left"/>
    </xf>
    <xf numFmtId="0" fontId="54" fillId="50" borderId="62" xfId="0" applyFont="1" applyFill="1" applyBorder="1" applyAlignment="1">
      <alignment horizontal="left"/>
    </xf>
    <xf numFmtId="0" fontId="54" fillId="50" borderId="37" xfId="0" applyFont="1" applyFill="1" applyBorder="1" applyAlignment="1">
      <alignment horizontal="left"/>
    </xf>
    <xf numFmtId="0" fontId="54" fillId="50" borderId="63" xfId="0" applyFont="1" applyFill="1" applyBorder="1" applyAlignment="1">
      <alignment horizontal="left"/>
    </xf>
    <xf numFmtId="0" fontId="52" fillId="0" borderId="0" xfId="0" applyFont="1" applyAlignment="1">
      <alignment horizontal="left" wrapText="1"/>
    </xf>
    <xf numFmtId="0" fontId="40" fillId="0" borderId="64" xfId="0" applyFont="1" applyBorder="1" applyAlignment="1">
      <alignment horizontal="left" vertical="center" wrapText="1"/>
    </xf>
    <xf numFmtId="0" fontId="35" fillId="3" borderId="17" xfId="0" applyFont="1" applyFill="1" applyBorder="1" applyAlignment="1">
      <alignment horizontal="left"/>
    </xf>
    <xf numFmtId="0" fontId="35" fillId="3" borderId="17" xfId="0" applyFont="1" applyFill="1" applyBorder="1" applyAlignment="1">
      <alignment horizontal="center" vertical="center"/>
    </xf>
    <xf numFmtId="0" fontId="35" fillId="3" borderId="17" xfId="0" applyFont="1" applyFill="1" applyBorder="1" applyAlignment="1">
      <alignment horizontal="center" vertical="center" wrapText="1"/>
    </xf>
    <xf numFmtId="0" fontId="55" fillId="3" borderId="17" xfId="0" applyFont="1" applyFill="1" applyBorder="1" applyAlignment="1">
      <alignment horizontal="center" vertical="center" wrapText="1"/>
    </xf>
    <xf numFmtId="0" fontId="72" fillId="0" borderId="0" xfId="0" applyFont="1" applyAlignment="1">
      <alignment horizontal="left"/>
    </xf>
    <xf numFmtId="0" fontId="52" fillId="0" borderId="0" xfId="0" applyFont="1" applyAlignment="1">
      <alignment horizontal="left"/>
    </xf>
    <xf numFmtId="0" fontId="55" fillId="3" borderId="14" xfId="0" applyFont="1" applyFill="1" applyBorder="1" applyAlignment="1">
      <alignment horizontal="left"/>
    </xf>
    <xf numFmtId="0" fontId="55" fillId="3" borderId="13" xfId="0" applyFont="1" applyFill="1" applyBorder="1" applyAlignment="1">
      <alignment horizontal="left"/>
    </xf>
    <xf numFmtId="49" fontId="40" fillId="5" borderId="42" xfId="0" applyNumberFormat="1" applyFont="1" applyFill="1" applyBorder="1" applyAlignment="1">
      <alignment horizontal="left"/>
    </xf>
    <xf numFmtId="0" fontId="54" fillId="0" borderId="70" xfId="0" applyFont="1" applyBorder="1" applyAlignment="1">
      <alignment vertical="center" textRotation="90"/>
    </xf>
    <xf numFmtId="0" fontId="54" fillId="0" borderId="10" xfId="0" applyFont="1" applyBorder="1" applyAlignment="1">
      <alignment vertical="center" textRotation="90"/>
    </xf>
    <xf numFmtId="0" fontId="54" fillId="0" borderId="67" xfId="0" applyFont="1" applyBorder="1" applyAlignment="1">
      <alignment vertical="center" textRotation="90"/>
    </xf>
    <xf numFmtId="49" fontId="54" fillId="53" borderId="74" xfId="0" applyNumberFormat="1" applyFont="1" applyFill="1" applyBorder="1" applyAlignment="1">
      <alignment horizontal="left"/>
    </xf>
    <xf numFmtId="49" fontId="54" fillId="53" borderId="75" xfId="0" applyNumberFormat="1" applyFont="1" applyFill="1" applyBorder="1" applyAlignment="1">
      <alignment horizontal="left"/>
    </xf>
    <xf numFmtId="49" fontId="54" fillId="50" borderId="73" xfId="0" applyNumberFormat="1" applyFont="1" applyFill="1" applyBorder="1" applyAlignment="1">
      <alignment horizontal="left"/>
    </xf>
    <xf numFmtId="3" fontId="54" fillId="4" borderId="78" xfId="0" applyNumberFormat="1" applyFont="1" applyFill="1" applyBorder="1" applyAlignment="1">
      <alignment horizontal="center" vertical="center" textRotation="90"/>
    </xf>
    <xf numFmtId="3" fontId="54" fillId="4" borderId="0" xfId="0" applyNumberFormat="1" applyFont="1" applyFill="1" applyAlignment="1">
      <alignment horizontal="center" vertical="center" textRotation="90"/>
    </xf>
    <xf numFmtId="3" fontId="54" fillId="4" borderId="64" xfId="0" applyNumberFormat="1" applyFont="1" applyFill="1" applyBorder="1" applyAlignment="1">
      <alignment horizontal="center" vertical="center" textRotation="90"/>
    </xf>
    <xf numFmtId="49" fontId="54" fillId="53" borderId="72" xfId="0" applyNumberFormat="1" applyFont="1" applyFill="1" applyBorder="1" applyAlignment="1">
      <alignment horizontal="left"/>
    </xf>
    <xf numFmtId="49" fontId="54" fillId="53" borderId="79" xfId="0" applyNumberFormat="1" applyFont="1" applyFill="1" applyBorder="1" applyAlignment="1">
      <alignment horizontal="left"/>
    </xf>
    <xf numFmtId="49" fontId="54" fillId="50" borderId="43" xfId="0" applyNumberFormat="1" applyFont="1" applyFill="1" applyBorder="1" applyAlignment="1">
      <alignment horizontal="left"/>
    </xf>
    <xf numFmtId="0" fontId="74" fillId="3" borderId="43" xfId="0" applyFont="1" applyFill="1" applyBorder="1" applyAlignment="1">
      <alignment horizontal="center" vertical="center"/>
    </xf>
    <xf numFmtId="0" fontId="74" fillId="3" borderId="83" xfId="0" applyFont="1" applyFill="1" applyBorder="1" applyAlignment="1">
      <alignment horizontal="center" vertical="center"/>
    </xf>
    <xf numFmtId="0" fontId="74" fillId="40" borderId="43" xfId="0" applyFont="1" applyFill="1" applyBorder="1" applyAlignment="1">
      <alignment horizontal="center" vertical="center"/>
    </xf>
    <xf numFmtId="0" fontId="74" fillId="40" borderId="83" xfId="0" applyFont="1" applyFill="1" applyBorder="1" applyAlignment="1">
      <alignment horizontal="center" vertical="center"/>
    </xf>
    <xf numFmtId="0" fontId="40" fillId="0" borderId="84" xfId="0" applyFont="1" applyBorder="1" applyAlignment="1">
      <alignment horizontal="left" vertical="top"/>
    </xf>
    <xf numFmtId="0" fontId="40" fillId="0" borderId="0" xfId="0" applyFont="1" applyAlignment="1">
      <alignment horizontal="left" vertical="center"/>
    </xf>
    <xf numFmtId="0" fontId="55" fillId="3" borderId="12" xfId="0" applyFont="1" applyFill="1" applyBorder="1" applyAlignment="1">
      <alignment horizontal="center" vertical="center" wrapText="1"/>
    </xf>
    <xf numFmtId="0" fontId="55" fillId="3" borderId="62" xfId="0" applyFont="1" applyFill="1" applyBorder="1" applyAlignment="1">
      <alignment horizontal="center" vertical="center" wrapText="1"/>
    </xf>
    <xf numFmtId="0" fontId="74" fillId="3" borderId="17" xfId="0" applyFont="1" applyFill="1" applyBorder="1" applyAlignment="1">
      <alignment horizontal="left"/>
    </xf>
    <xf numFmtId="0" fontId="55" fillId="3" borderId="17" xfId="0" applyFont="1" applyFill="1" applyBorder="1" applyAlignment="1">
      <alignment horizontal="center" wrapText="1"/>
    </xf>
    <xf numFmtId="0" fontId="35" fillId="3" borderId="62" xfId="0" applyFont="1" applyFill="1" applyBorder="1" applyAlignment="1">
      <alignment horizontal="center" wrapText="1"/>
    </xf>
    <xf numFmtId="0" fontId="35" fillId="3" borderId="37" xfId="0" applyFont="1" applyFill="1" applyBorder="1" applyAlignment="1">
      <alignment horizontal="center" wrapText="1"/>
    </xf>
    <xf numFmtId="0" fontId="35" fillId="3" borderId="63" xfId="0" applyFont="1" applyFill="1" applyBorder="1" applyAlignment="1">
      <alignment horizontal="center" wrapText="1"/>
    </xf>
    <xf numFmtId="0" fontId="55" fillId="3" borderId="37" xfId="0" applyFont="1" applyFill="1" applyBorder="1" applyAlignment="1">
      <alignment horizontal="center" vertical="center" wrapText="1"/>
    </xf>
    <xf numFmtId="0" fontId="55" fillId="3" borderId="63" xfId="0" applyFont="1" applyFill="1" applyBorder="1" applyAlignment="1">
      <alignment horizontal="center" vertical="center" wrapText="1"/>
    </xf>
    <xf numFmtId="0" fontId="63" fillId="0" borderId="0" xfId="0" applyFont="1" applyAlignment="1">
      <alignment horizontal="left" vertical="top"/>
    </xf>
    <xf numFmtId="0" fontId="57" fillId="53" borderId="17" xfId="0" applyFont="1" applyFill="1" applyBorder="1" applyAlignment="1">
      <alignment horizontal="center"/>
    </xf>
    <xf numFmtId="0" fontId="52" fillId="0" borderId="0" xfId="2" applyFont="1" applyAlignment="1">
      <alignment horizontal="left" vertical="center" wrapText="1"/>
    </xf>
    <xf numFmtId="0" fontId="57" fillId="39" borderId="17" xfId="0" applyFont="1" applyFill="1" applyBorder="1" applyAlignment="1">
      <alignment horizontal="center"/>
    </xf>
    <xf numFmtId="0" fontId="40" fillId="0" borderId="0" xfId="0" applyFont="1" applyAlignment="1">
      <alignment horizontal="left" vertical="center" wrapText="1"/>
    </xf>
    <xf numFmtId="0" fontId="40" fillId="3" borderId="17" xfId="0" applyFont="1" applyFill="1" applyBorder="1" applyAlignment="1">
      <alignment horizontal="center" vertical="center" wrapText="1"/>
    </xf>
    <xf numFmtId="0" fontId="57" fillId="3" borderId="17" xfId="0" applyFont="1" applyFill="1" applyBorder="1" applyAlignment="1">
      <alignment horizontal="center" vertical="center" wrapText="1"/>
    </xf>
    <xf numFmtId="0" fontId="74" fillId="3" borderId="12" xfId="0" applyFont="1" applyFill="1" applyBorder="1" applyAlignment="1">
      <alignment horizontal="center" wrapText="1"/>
    </xf>
    <xf numFmtId="0" fontId="35" fillId="3" borderId="31" xfId="0" applyFont="1" applyFill="1" applyBorder="1" applyAlignment="1">
      <alignment horizontal="left" vertical="center"/>
    </xf>
    <xf numFmtId="0" fontId="35" fillId="3" borderId="84" xfId="0" applyFont="1" applyFill="1" applyBorder="1" applyAlignment="1">
      <alignment horizontal="left" vertical="center"/>
    </xf>
    <xf numFmtId="0" fontId="36" fillId="0" borderId="0" xfId="0" applyFont="1" applyAlignment="1">
      <alignment horizontal="center"/>
    </xf>
    <xf numFmtId="0" fontId="74" fillId="0" borderId="0" xfId="0" applyFont="1" applyAlignment="1">
      <alignment horizontal="left" wrapText="1"/>
    </xf>
    <xf numFmtId="0" fontId="74" fillId="0" borderId="0" xfId="0" applyFont="1" applyAlignment="1">
      <alignment horizontal="left" vertical="center"/>
    </xf>
    <xf numFmtId="0" fontId="76" fillId="0" borderId="0" xfId="0" applyFont="1" applyAlignment="1">
      <alignment horizontal="left" vertical="center"/>
    </xf>
    <xf numFmtId="0" fontId="40" fillId="3" borderId="62" xfId="3" applyFont="1" applyFill="1" applyBorder="1" applyAlignment="1">
      <alignment horizontal="center"/>
    </xf>
    <xf numFmtId="0" fontId="40" fillId="3" borderId="63" xfId="3" applyFont="1" applyFill="1" applyBorder="1" applyAlignment="1">
      <alignment horizontal="center"/>
    </xf>
    <xf numFmtId="0" fontId="74" fillId="0" borderId="84" xfId="0" applyFont="1" applyBorder="1" applyAlignment="1">
      <alignment horizontal="left"/>
    </xf>
    <xf numFmtId="0" fontId="67" fillId="3" borderId="43" xfId="3" applyFont="1" applyFill="1" applyBorder="1" applyAlignment="1">
      <alignment horizontal="center" vertical="center"/>
    </xf>
    <xf numFmtId="0" fontId="67" fillId="3" borderId="83" xfId="3" applyFont="1" applyFill="1" applyBorder="1" applyAlignment="1">
      <alignment horizontal="center" vertical="center"/>
    </xf>
    <xf numFmtId="0" fontId="67" fillId="40" borderId="62" xfId="3" applyFont="1" applyFill="1" applyBorder="1" applyAlignment="1">
      <alignment horizontal="left"/>
    </xf>
    <xf numFmtId="0" fontId="67" fillId="40" borderId="63" xfId="3" applyFont="1" applyFill="1" applyBorder="1" applyAlignment="1">
      <alignment horizontal="left"/>
    </xf>
    <xf numFmtId="0" fontId="67" fillId="3" borderId="43" xfId="3" applyFont="1" applyFill="1" applyBorder="1" applyAlignment="1">
      <alignment horizontal="center" vertical="center" wrapText="1"/>
    </xf>
    <xf numFmtId="0" fontId="67" fillId="3" borderId="83" xfId="3" applyFont="1" applyFill="1" applyBorder="1" applyAlignment="1">
      <alignment horizontal="center" vertical="center" wrapText="1"/>
    </xf>
    <xf numFmtId="0" fontId="36" fillId="0" borderId="43" xfId="0" applyFont="1" applyBorder="1" applyAlignment="1">
      <alignment horizontal="center"/>
    </xf>
    <xf numFmtId="0" fontId="36" fillId="0" borderId="9" xfId="0" applyFont="1" applyBorder="1" applyAlignment="1">
      <alignment horizontal="center"/>
    </xf>
    <xf numFmtId="0" fontId="36" fillId="0" borderId="83" xfId="0" applyFont="1" applyBorder="1" applyAlignment="1">
      <alignment horizontal="center"/>
    </xf>
    <xf numFmtId="0" fontId="67" fillId="3" borderId="17" xfId="3" applyFont="1" applyFill="1" applyBorder="1" applyAlignment="1"/>
    <xf numFmtId="0" fontId="67" fillId="3" borderId="12" xfId="0" applyFont="1" applyFill="1" applyBorder="1" applyAlignment="1">
      <alignment horizontal="left"/>
    </xf>
    <xf numFmtId="0" fontId="67" fillId="3" borderId="12" xfId="0" applyFont="1" applyFill="1" applyBorder="1" applyAlignment="1">
      <alignment horizontal="center" vertical="center" wrapText="1"/>
    </xf>
    <xf numFmtId="0" fontId="67" fillId="40" borderId="17" xfId="4" applyFont="1" applyFill="1" applyBorder="1" applyAlignment="1">
      <alignment horizontal="left"/>
    </xf>
    <xf numFmtId="0" fontId="67" fillId="3" borderId="86" xfId="3" applyFont="1" applyFill="1" applyBorder="1" applyAlignment="1">
      <alignment horizontal="center" vertical="center"/>
    </xf>
    <xf numFmtId="0" fontId="67" fillId="3" borderId="87" xfId="3" applyFont="1" applyFill="1" applyBorder="1" applyAlignment="1">
      <alignment horizontal="center" vertical="center"/>
    </xf>
    <xf numFmtId="0" fontId="67" fillId="3" borderId="67" xfId="3" applyFont="1" applyFill="1" applyBorder="1" applyAlignment="1">
      <alignment horizontal="center" vertical="center"/>
    </xf>
    <xf numFmtId="0" fontId="67" fillId="3" borderId="58" xfId="3" applyFont="1" applyFill="1" applyBorder="1" applyAlignment="1">
      <alignment horizontal="center" vertical="center"/>
    </xf>
    <xf numFmtId="0" fontId="67" fillId="3" borderId="17" xfId="4" applyFont="1" applyFill="1" applyBorder="1" applyAlignment="1">
      <alignment horizontal="left"/>
    </xf>
    <xf numFmtId="0" fontId="67" fillId="3" borderId="62" xfId="3" applyFont="1" applyFill="1" applyBorder="1" applyAlignment="1">
      <alignment horizontal="center"/>
    </xf>
    <xf numFmtId="0" fontId="67" fillId="3" borderId="63" xfId="3" applyFont="1" applyFill="1" applyBorder="1" applyAlignment="1">
      <alignment horizontal="center"/>
    </xf>
    <xf numFmtId="0" fontId="41" fillId="3" borderId="12" xfId="0" applyFont="1" applyFill="1" applyBorder="1" applyAlignment="1">
      <alignment horizontal="center" vertical="center"/>
    </xf>
    <xf numFmtId="0" fontId="81" fillId="3" borderId="12" xfId="0" applyFont="1" applyFill="1" applyBorder="1" applyAlignment="1">
      <alignment horizontal="center" vertical="center" wrapText="1"/>
    </xf>
    <xf numFmtId="0" fontId="41" fillId="3" borderId="17" xfId="0" applyFont="1" applyFill="1" applyBorder="1" applyAlignment="1">
      <alignment horizontal="center" vertical="center"/>
    </xf>
    <xf numFmtId="0" fontId="81" fillId="3" borderId="17" xfId="0" applyFont="1" applyFill="1" applyBorder="1" applyAlignment="1">
      <alignment horizontal="center" vertical="center" wrapText="1"/>
    </xf>
    <xf numFmtId="0" fontId="81" fillId="3" borderId="43" xfId="0" applyFont="1" applyFill="1" applyBorder="1" applyAlignment="1">
      <alignment horizontal="center" vertical="center" wrapText="1"/>
    </xf>
    <xf numFmtId="0" fontId="81" fillId="3" borderId="63" xfId="0" applyFont="1" applyFill="1" applyBorder="1" applyAlignment="1">
      <alignment horizontal="center" vertical="center" wrapText="1"/>
    </xf>
    <xf numFmtId="0" fontId="81" fillId="3" borderId="62" xfId="0" applyFont="1" applyFill="1" applyBorder="1" applyAlignment="1">
      <alignment horizontal="center" vertical="center" wrapText="1"/>
    </xf>
    <xf numFmtId="0" fontId="74" fillId="0" borderId="0" xfId="0" applyFont="1" applyAlignment="1">
      <alignment horizontal="left" vertical="center" wrapText="1"/>
    </xf>
    <xf numFmtId="0" fontId="41" fillId="3" borderId="17" xfId="0" applyFont="1" applyFill="1" applyBorder="1" applyAlignment="1">
      <alignment horizontal="center" vertical="center" wrapText="1"/>
    </xf>
    <xf numFmtId="0" fontId="55" fillId="3" borderId="17" xfId="0" applyFont="1" applyFill="1" applyBorder="1" applyAlignment="1">
      <alignment horizontal="center" vertical="center" textRotation="90" wrapText="1"/>
    </xf>
    <xf numFmtId="0" fontId="62" fillId="3" borderId="17" xfId="0" applyFont="1" applyFill="1" applyBorder="1" applyAlignment="1">
      <alignment horizontal="center" vertical="center" wrapText="1"/>
    </xf>
    <xf numFmtId="0" fontId="55" fillId="3" borderId="86" xfId="0" applyFont="1" applyFill="1" applyBorder="1" applyAlignment="1">
      <alignment horizontal="center" vertical="center" wrapText="1"/>
    </xf>
    <xf numFmtId="0" fontId="55" fillId="3" borderId="2" xfId="0" applyFont="1" applyFill="1" applyBorder="1" applyAlignment="1">
      <alignment horizontal="center" vertical="center" wrapText="1"/>
    </xf>
    <xf numFmtId="0" fontId="55" fillId="3" borderId="87" xfId="0" applyFont="1" applyFill="1" applyBorder="1" applyAlignment="1">
      <alignment horizontal="center" vertical="center" wrapText="1"/>
    </xf>
    <xf numFmtId="0" fontId="55" fillId="3" borderId="67" xfId="0" applyFont="1" applyFill="1" applyBorder="1" applyAlignment="1">
      <alignment horizontal="center" vertical="center" wrapText="1"/>
    </xf>
    <xf numFmtId="0" fontId="55" fillId="3" borderId="64" xfId="0" applyFont="1" applyFill="1" applyBorder="1" applyAlignment="1">
      <alignment horizontal="center" vertical="center" wrapText="1"/>
    </xf>
    <xf numFmtId="0" fontId="55" fillId="3" borderId="58" xfId="0" applyFont="1" applyFill="1" applyBorder="1" applyAlignment="1">
      <alignment horizontal="center" vertical="center" wrapText="1"/>
    </xf>
    <xf numFmtId="0" fontId="40" fillId="3" borderId="43" xfId="3" applyFont="1" applyFill="1" applyBorder="1" applyAlignment="1">
      <alignment horizontal="center"/>
    </xf>
    <xf numFmtId="0" fontId="40" fillId="3" borderId="42" xfId="3" applyFont="1" applyFill="1" applyBorder="1" applyAlignment="1">
      <alignment horizontal="center"/>
    </xf>
    <xf numFmtId="0" fontId="54" fillId="3" borderId="43" xfId="3" applyFont="1" applyFill="1" applyBorder="1" applyAlignment="1">
      <alignment horizontal="center" wrapText="1"/>
    </xf>
    <xf numFmtId="0" fontId="54" fillId="3" borderId="42" xfId="3" applyFont="1" applyFill="1" applyBorder="1" applyAlignment="1">
      <alignment horizontal="center" wrapText="1"/>
    </xf>
    <xf numFmtId="0" fontId="75" fillId="36" borderId="0" xfId="2" applyFont="1" applyFill="1" applyAlignment="1">
      <alignment horizontal="center" vertical="center" wrapText="1"/>
    </xf>
    <xf numFmtId="0" fontId="52" fillId="36" borderId="0" xfId="2" applyFont="1" applyFill="1" applyAlignment="1">
      <alignment horizontal="center" vertical="center" wrapText="1"/>
    </xf>
    <xf numFmtId="0" fontId="40" fillId="3" borderId="17" xfId="3" applyFont="1" applyFill="1" applyBorder="1" applyAlignment="1"/>
    <xf numFmtId="0" fontId="40" fillId="6" borderId="62" xfId="3" applyFont="1" applyFill="1" applyBorder="1" applyAlignment="1">
      <alignment horizontal="left"/>
    </xf>
    <xf numFmtId="0" fontId="40" fillId="6" borderId="63" xfId="3" applyFont="1" applyFill="1" applyBorder="1" applyAlignment="1">
      <alignment horizontal="left"/>
    </xf>
    <xf numFmtId="0" fontId="54" fillId="3" borderId="43" xfId="3" applyFont="1" applyFill="1" applyBorder="1" applyAlignment="1">
      <alignment horizontal="center" vertical="center" wrapText="1"/>
    </xf>
    <xf numFmtId="0" fontId="54" fillId="3" borderId="42" xfId="3" applyFont="1" applyFill="1" applyBorder="1" applyAlignment="1">
      <alignment horizontal="center" vertical="center" wrapText="1"/>
    </xf>
    <xf numFmtId="0" fontId="40" fillId="6" borderId="17" xfId="4" applyFont="1" applyFill="1" applyBorder="1" applyAlignment="1">
      <alignment horizontal="left"/>
    </xf>
    <xf numFmtId="0" fontId="40" fillId="40" borderId="17" xfId="4" applyFont="1" applyFill="1" applyBorder="1" applyAlignment="1">
      <alignment horizontal="left"/>
    </xf>
    <xf numFmtId="0" fontId="40" fillId="3" borderId="62" xfId="3" applyFont="1" applyFill="1" applyBorder="1" applyAlignment="1">
      <alignment horizontal="left"/>
    </xf>
    <xf numFmtId="0" fontId="40" fillId="3" borderId="63" xfId="3" applyFont="1" applyFill="1" applyBorder="1" applyAlignment="1">
      <alignment horizontal="left"/>
    </xf>
    <xf numFmtId="0" fontId="41" fillId="0" borderId="17" xfId="0" applyFont="1" applyBorder="1" applyAlignment="1">
      <alignment horizontal="center" vertical="center"/>
    </xf>
    <xf numFmtId="0" fontId="74" fillId="36" borderId="0" xfId="0" applyFont="1" applyFill="1" applyAlignment="1">
      <alignment horizontal="left"/>
    </xf>
    <xf numFmtId="0" fontId="41" fillId="0" borderId="62" xfId="0" applyFont="1" applyBorder="1" applyAlignment="1">
      <alignment horizontal="center" vertical="center"/>
    </xf>
    <xf numFmtId="0" fontId="41" fillId="0" borderId="37" xfId="0" applyFont="1" applyBorder="1" applyAlignment="1">
      <alignment horizontal="center" vertical="center"/>
    </xf>
    <xf numFmtId="0" fontId="41" fillId="0" borderId="63" xfId="0" applyFont="1" applyBorder="1" applyAlignment="1">
      <alignment horizontal="center" vertical="center"/>
    </xf>
    <xf numFmtId="0" fontId="41" fillId="0" borderId="62" xfId="0" applyFont="1" applyBorder="1" applyAlignment="1">
      <alignment horizontal="left" vertical="center"/>
    </xf>
    <xf numFmtId="0" fontId="41" fillId="0" borderId="37" xfId="0" applyFont="1" applyBorder="1" applyAlignment="1">
      <alignment horizontal="left" vertical="center"/>
    </xf>
    <xf numFmtId="0" fontId="41" fillId="0" borderId="63" xfId="0" applyFont="1" applyBorder="1" applyAlignment="1">
      <alignment horizontal="left" vertical="center"/>
    </xf>
    <xf numFmtId="0" fontId="52" fillId="0" borderId="0" xfId="0" applyFont="1" applyAlignment="1">
      <alignment wrapText="1"/>
    </xf>
    <xf numFmtId="0" fontId="85" fillId="0" borderId="0" xfId="0" applyFont="1" applyAlignment="1">
      <alignment wrapText="1"/>
    </xf>
    <xf numFmtId="0" fontId="74" fillId="0" borderId="0" xfId="0" applyFont="1" applyAlignment="1">
      <alignment horizontal="left"/>
    </xf>
    <xf numFmtId="0" fontId="55" fillId="39" borderId="47" xfId="0" applyFont="1" applyFill="1" applyBorder="1" applyAlignment="1">
      <alignment horizontal="center" vertical="center" wrapText="1"/>
    </xf>
    <xf numFmtId="0" fontId="55" fillId="39" borderId="45" xfId="0" applyFont="1" applyFill="1" applyBorder="1" applyAlignment="1">
      <alignment horizontal="center" vertical="center" wrapText="1"/>
    </xf>
    <xf numFmtId="0" fontId="55" fillId="39" borderId="63" xfId="0" applyFont="1" applyFill="1" applyBorder="1" applyAlignment="1">
      <alignment horizontal="center" vertical="center" wrapText="1"/>
    </xf>
    <xf numFmtId="0" fontId="55" fillId="39" borderId="62" xfId="0" applyFont="1" applyFill="1" applyBorder="1" applyAlignment="1">
      <alignment horizontal="center" vertical="center" wrapText="1"/>
    </xf>
    <xf numFmtId="0" fontId="55" fillId="54" borderId="51" xfId="0" applyFont="1" applyFill="1" applyBorder="1" applyAlignment="1">
      <alignment horizontal="center" vertical="center" wrapText="1"/>
    </xf>
    <xf numFmtId="0" fontId="55" fillId="54" borderId="68" xfId="0" applyFont="1" applyFill="1" applyBorder="1" applyAlignment="1">
      <alignment horizontal="center" vertical="center" wrapText="1"/>
    </xf>
    <xf numFmtId="0" fontId="55" fillId="40" borderId="47" xfId="0" applyFont="1" applyFill="1" applyBorder="1" applyAlignment="1">
      <alignment horizontal="center" vertical="center" wrapText="1"/>
    </xf>
    <xf numFmtId="0" fontId="55" fillId="40" borderId="52" xfId="0" applyFont="1" applyFill="1" applyBorder="1" applyAlignment="1">
      <alignment horizontal="center" vertical="center" wrapText="1"/>
    </xf>
    <xf numFmtId="0" fontId="55" fillId="40" borderId="63" xfId="0" applyFont="1" applyFill="1" applyBorder="1" applyAlignment="1">
      <alignment horizontal="center" vertical="center" wrapText="1"/>
    </xf>
    <xf numFmtId="0" fontId="55" fillId="40" borderId="30" xfId="0" applyFont="1" applyFill="1" applyBorder="1" applyAlignment="1">
      <alignment horizontal="center" vertical="center" wrapText="1"/>
    </xf>
    <xf numFmtId="0" fontId="55" fillId="51" borderId="49" xfId="0" applyFont="1" applyFill="1" applyBorder="1" applyAlignment="1">
      <alignment horizontal="center" vertical="center" wrapText="1"/>
    </xf>
    <xf numFmtId="0" fontId="55" fillId="51" borderId="50" xfId="0" applyFont="1" applyFill="1" applyBorder="1" applyAlignment="1">
      <alignment horizontal="center" vertical="center" wrapText="1"/>
    </xf>
    <xf numFmtId="0" fontId="55" fillId="51" borderId="19" xfId="0" applyFont="1" applyFill="1" applyBorder="1" applyAlignment="1">
      <alignment horizontal="center" vertical="center" wrapText="1"/>
    </xf>
    <xf numFmtId="0" fontId="55" fillId="51" borderId="20" xfId="0" applyFont="1" applyFill="1" applyBorder="1" applyAlignment="1">
      <alignment horizontal="center" vertical="center" wrapText="1"/>
    </xf>
    <xf numFmtId="0" fontId="55" fillId="3" borderId="44" xfId="0" applyFont="1" applyFill="1" applyBorder="1" applyAlignment="1">
      <alignment horizontal="left" vertical="center"/>
    </xf>
    <xf numFmtId="0" fontId="55" fillId="3" borderId="53" xfId="0" applyFont="1" applyFill="1" applyBorder="1" applyAlignment="1">
      <alignment horizontal="left" vertical="center"/>
    </xf>
    <xf numFmtId="0" fontId="55" fillId="53" borderId="47" xfId="0" applyFont="1" applyFill="1" applyBorder="1" applyAlignment="1">
      <alignment horizontal="center" vertical="center" wrapText="1"/>
    </xf>
    <xf numFmtId="0" fontId="55" fillId="53" borderId="45" xfId="0" applyFont="1" applyFill="1" applyBorder="1" applyAlignment="1">
      <alignment horizontal="center" vertical="center" wrapText="1"/>
    </xf>
    <xf numFmtId="0" fontId="55" fillId="53" borderId="63" xfId="0" applyFont="1" applyFill="1" applyBorder="1" applyAlignment="1">
      <alignment horizontal="center" vertical="center" wrapText="1"/>
    </xf>
    <xf numFmtId="0" fontId="55" fillId="53" borderId="62" xfId="0" applyFont="1" applyFill="1" applyBorder="1" applyAlignment="1">
      <alignment horizontal="center" vertical="center" wrapText="1"/>
    </xf>
    <xf numFmtId="0" fontId="35" fillId="3" borderId="45" xfId="0" applyFont="1" applyFill="1" applyBorder="1" applyAlignment="1">
      <alignment horizontal="center" vertical="center"/>
    </xf>
    <xf numFmtId="0" fontId="35" fillId="3" borderId="46" xfId="0" applyFont="1" applyFill="1" applyBorder="1" applyAlignment="1">
      <alignment horizontal="center" vertical="center"/>
    </xf>
    <xf numFmtId="0" fontId="35" fillId="3" borderId="47" xfId="0" applyFont="1" applyFill="1" applyBorder="1" applyAlignment="1">
      <alignment horizontal="center" vertical="center"/>
    </xf>
    <xf numFmtId="0" fontId="55" fillId="52" borderId="48" xfId="0" applyFont="1" applyFill="1" applyBorder="1" applyAlignment="1">
      <alignment horizontal="center" vertical="center" wrapText="1"/>
    </xf>
    <xf numFmtId="0" fontId="55" fillId="52" borderId="17" xfId="0" applyFont="1" applyFill="1" applyBorder="1" applyAlignment="1">
      <alignment horizontal="center" vertical="center" wrapText="1"/>
    </xf>
    <xf numFmtId="0" fontId="63" fillId="0" borderId="0" xfId="0" applyFont="1" applyAlignment="1">
      <alignment horizontal="left" vertical="center" wrapText="1"/>
    </xf>
    <xf numFmtId="0" fontId="55" fillId="3" borderId="37" xfId="0" applyFont="1" applyFill="1" applyBorder="1" applyAlignment="1">
      <alignment horizontal="center" vertical="center"/>
    </xf>
    <xf numFmtId="0" fontId="55" fillId="3" borderId="63" xfId="0" applyFont="1" applyFill="1" applyBorder="1" applyAlignment="1">
      <alignment horizontal="center" vertical="center"/>
    </xf>
    <xf numFmtId="0" fontId="74" fillId="0" borderId="64" xfId="0" applyFont="1" applyBorder="1" applyAlignment="1">
      <alignment horizontal="left" vertical="center"/>
    </xf>
    <xf numFmtId="0" fontId="74" fillId="0" borderId="64" xfId="0" applyFont="1" applyBorder="1" applyAlignment="1">
      <alignment horizontal="left" vertical="center" wrapText="1"/>
    </xf>
    <xf numFmtId="0" fontId="74" fillId="0" borderId="34" xfId="0" applyFont="1" applyBorder="1" applyAlignment="1">
      <alignment horizontal="left" vertical="center" wrapText="1"/>
    </xf>
    <xf numFmtId="0" fontId="35" fillId="3" borderId="12" xfId="0" applyFont="1" applyFill="1" applyBorder="1" applyAlignment="1">
      <alignment horizontal="center" vertical="center"/>
    </xf>
    <xf numFmtId="0" fontId="38" fillId="0" borderId="0" xfId="0" applyFont="1" applyAlignment="1">
      <alignment horizontal="center" vertical="center" wrapText="1"/>
    </xf>
    <xf numFmtId="0" fontId="35" fillId="3" borderId="12" xfId="0" applyFont="1" applyFill="1" applyBorder="1" applyAlignment="1">
      <alignment horizontal="center" vertical="center" wrapText="1"/>
    </xf>
    <xf numFmtId="0" fontId="88" fillId="3" borderId="12" xfId="0" applyFont="1" applyFill="1" applyBorder="1" applyAlignment="1">
      <alignment horizontal="center" vertical="center" wrapText="1"/>
    </xf>
    <xf numFmtId="0" fontId="88" fillId="3" borderId="12" xfId="0" applyFont="1" applyFill="1" applyBorder="1" applyAlignment="1">
      <alignment vertical="center" wrapText="1"/>
    </xf>
    <xf numFmtId="0" fontId="36" fillId="3" borderId="17" xfId="0" applyFont="1" applyFill="1" applyBorder="1" applyAlignment="1">
      <alignment horizontal="center" vertical="center" wrapText="1"/>
    </xf>
    <xf numFmtId="0" fontId="36" fillId="8" borderId="17" xfId="0" applyFont="1" applyFill="1" applyBorder="1" applyAlignment="1">
      <alignment horizontal="center" vertical="center" wrapText="1"/>
    </xf>
    <xf numFmtId="0" fontId="70" fillId="8" borderId="17" xfId="0" applyFont="1" applyFill="1" applyBorder="1" applyAlignment="1">
      <alignment vertical="center" wrapText="1"/>
    </xf>
    <xf numFmtId="0" fontId="36" fillId="8" borderId="17" xfId="0" applyFont="1" applyFill="1" applyBorder="1" applyAlignment="1">
      <alignment vertical="center" wrapText="1"/>
    </xf>
    <xf numFmtId="0" fontId="36" fillId="39" borderId="62" xfId="0" applyFont="1" applyFill="1" applyBorder="1" applyAlignment="1">
      <alignment horizontal="center" vertical="center"/>
    </xf>
    <xf numFmtId="0" fontId="36" fillId="39" borderId="63" xfId="0" applyFont="1" applyFill="1" applyBorder="1" applyAlignment="1">
      <alignment horizontal="center" vertical="center"/>
    </xf>
    <xf numFmtId="0" fontId="36" fillId="39" borderId="67" xfId="0" applyFont="1" applyFill="1" applyBorder="1" applyAlignment="1">
      <alignment horizontal="center" vertical="center"/>
    </xf>
    <xf numFmtId="0" fontId="36" fillId="39" borderId="58" xfId="0" applyFont="1" applyFill="1" applyBorder="1" applyAlignment="1">
      <alignment horizontal="center" vertical="center"/>
    </xf>
    <xf numFmtId="0" fontId="41" fillId="39" borderId="67" xfId="0" applyFont="1" applyFill="1" applyBorder="1" applyAlignment="1">
      <alignment horizontal="center" vertical="center"/>
    </xf>
    <xf numFmtId="0" fontId="41" fillId="39" borderId="58" xfId="0" applyFont="1" applyFill="1" applyBorder="1" applyAlignment="1">
      <alignment horizontal="center" vertical="center"/>
    </xf>
    <xf numFmtId="0" fontId="70" fillId="52" borderId="12" xfId="0" applyFont="1" applyFill="1" applyBorder="1" applyAlignment="1">
      <alignment horizontal="left" vertical="top" wrapText="1"/>
    </xf>
    <xf numFmtId="0" fontId="55" fillId="52" borderId="12" xfId="0" applyFont="1" applyFill="1" applyBorder="1" applyAlignment="1">
      <alignment horizontal="center" vertical="center" wrapText="1"/>
    </xf>
    <xf numFmtId="0" fontId="35" fillId="53" borderId="12" xfId="0" applyFont="1" applyFill="1" applyBorder="1" applyAlignment="1">
      <alignment vertical="center"/>
    </xf>
    <xf numFmtId="0" fontId="41" fillId="53" borderId="12" xfId="0" applyFont="1" applyFill="1" applyBorder="1" applyAlignment="1">
      <alignment horizontal="left" vertical="center" wrapText="1"/>
    </xf>
    <xf numFmtId="0" fontId="41" fillId="53" borderId="12" xfId="0" applyFont="1" applyFill="1" applyBorder="1" applyAlignment="1">
      <alignment horizontal="left" vertical="center"/>
    </xf>
    <xf numFmtId="0" fontId="55" fillId="53" borderId="12" xfId="0" applyFont="1" applyFill="1" applyBorder="1" applyAlignment="1">
      <alignment horizontal="left" vertical="center"/>
    </xf>
    <xf numFmtId="0" fontId="70" fillId="53" borderId="12" xfId="0" applyFont="1" applyFill="1" applyBorder="1" applyAlignment="1">
      <alignment horizontal="left" vertical="top" wrapText="1"/>
    </xf>
    <xf numFmtId="0" fontId="55" fillId="53" borderId="12" xfId="0" applyFont="1" applyFill="1" applyBorder="1" applyAlignment="1">
      <alignment horizontal="center" vertical="center" wrapText="1"/>
    </xf>
    <xf numFmtId="0" fontId="41" fillId="52" borderId="12" xfId="0" applyFont="1" applyFill="1" applyBorder="1" applyAlignment="1">
      <alignment horizontal="left" vertical="center"/>
    </xf>
    <xf numFmtId="0" fontId="55" fillId="52" borderId="12" xfId="0" applyFont="1" applyFill="1" applyBorder="1" applyAlignment="1">
      <alignment horizontal="left" vertical="center"/>
    </xf>
    <xf numFmtId="0" fontId="41" fillId="40" borderId="12" xfId="0" applyFont="1" applyFill="1" applyBorder="1" applyAlignment="1">
      <alignment horizontal="left" vertical="center"/>
    </xf>
    <xf numFmtId="0" fontId="55" fillId="40" borderId="12" xfId="0" applyFont="1" applyFill="1" applyBorder="1" applyAlignment="1">
      <alignment horizontal="center" vertical="center" wrapText="1"/>
    </xf>
    <xf numFmtId="0" fontId="55" fillId="54" borderId="12" xfId="0" applyFont="1" applyFill="1" applyBorder="1" applyAlignment="1">
      <alignment horizontal="center" vertical="center" wrapText="1"/>
    </xf>
    <xf numFmtId="0" fontId="35" fillId="54" borderId="12" xfId="0" applyFont="1" applyFill="1" applyBorder="1" applyAlignment="1">
      <alignment vertical="center"/>
    </xf>
    <xf numFmtId="0" fontId="41" fillId="54" borderId="12" xfId="0" applyFont="1" applyFill="1" applyBorder="1" applyAlignment="1">
      <alignment horizontal="left" vertical="center"/>
    </xf>
    <xf numFmtId="0" fontId="55" fillId="54" borderId="12" xfId="0" applyFont="1" applyFill="1" applyBorder="1" applyAlignment="1">
      <alignment horizontal="left" vertical="center"/>
    </xf>
    <xf numFmtId="0" fontId="55" fillId="40" borderId="12" xfId="0" applyFont="1" applyFill="1" applyBorder="1" applyAlignment="1">
      <alignment horizontal="left" vertical="center" wrapText="1"/>
    </xf>
    <xf numFmtId="0" fontId="55" fillId="40" borderId="12" xfId="0" applyFont="1" applyFill="1" applyBorder="1" applyAlignment="1">
      <alignment horizontal="left" vertical="center"/>
    </xf>
    <xf numFmtId="0" fontId="35" fillId="51" borderId="12" xfId="0" applyFont="1" applyFill="1" applyBorder="1" applyAlignment="1">
      <alignment vertical="center"/>
    </xf>
    <xf numFmtId="0" fontId="41" fillId="51" borderId="12" xfId="0" applyFont="1" applyFill="1" applyBorder="1" applyAlignment="1">
      <alignment horizontal="left" vertical="center"/>
    </xf>
    <xf numFmtId="0" fontId="55" fillId="51" borderId="12" xfId="0" applyFont="1" applyFill="1" applyBorder="1" applyAlignment="1">
      <alignment horizontal="left" vertical="center"/>
    </xf>
    <xf numFmtId="0" fontId="41" fillId="51" borderId="12" xfId="0" applyFont="1" applyFill="1" applyBorder="1" applyAlignment="1">
      <alignment horizontal="left" vertical="top" wrapText="1"/>
    </xf>
    <xf numFmtId="0" fontId="55" fillId="51" borderId="12" xfId="0" applyFont="1" applyFill="1" applyBorder="1" applyAlignment="1">
      <alignment horizontal="center" vertical="center" wrapText="1"/>
    </xf>
    <xf numFmtId="0" fontId="70" fillId="52" borderId="12" xfId="0" applyFont="1" applyFill="1" applyBorder="1" applyAlignment="1">
      <alignment vertical="top" wrapText="1"/>
    </xf>
    <xf numFmtId="0" fontId="55" fillId="53" borderId="12" xfId="0" applyFont="1" applyFill="1" applyBorder="1" applyAlignment="1">
      <alignment horizontal="left" vertical="center" wrapText="1"/>
    </xf>
    <xf numFmtId="0" fontId="35" fillId="39" borderId="12" xfId="0" applyFont="1" applyFill="1" applyBorder="1" applyAlignment="1">
      <alignment vertical="center"/>
    </xf>
    <xf numFmtId="0" fontId="41" fillId="39" borderId="12" xfId="0" applyFont="1" applyFill="1" applyBorder="1" applyAlignment="1">
      <alignment vertical="center"/>
    </xf>
    <xf numFmtId="0" fontId="55" fillId="39" borderId="12" xfId="0" applyFont="1" applyFill="1" applyBorder="1" applyAlignment="1">
      <alignment vertical="center"/>
    </xf>
    <xf numFmtId="0" fontId="70" fillId="39" borderId="12" xfId="0" applyFont="1" applyFill="1" applyBorder="1" applyAlignment="1">
      <alignment vertical="center" wrapText="1"/>
    </xf>
    <xf numFmtId="0" fontId="70" fillId="39" borderId="12" xfId="0" applyFont="1" applyFill="1" applyBorder="1" applyAlignment="1">
      <alignment vertical="center"/>
    </xf>
    <xf numFmtId="0" fontId="55" fillId="39" borderId="12" xfId="0" applyFont="1" applyFill="1" applyBorder="1" applyAlignment="1">
      <alignment horizontal="center" vertical="center" wrapText="1"/>
    </xf>
    <xf numFmtId="0" fontId="41" fillId="53" borderId="12" xfId="0" applyFont="1" applyFill="1" applyBorder="1" applyAlignment="1">
      <alignment vertical="center"/>
    </xf>
    <xf numFmtId="0" fontId="55" fillId="53" borderId="12" xfId="0" applyFont="1" applyFill="1" applyBorder="1" applyAlignment="1">
      <alignment vertical="center"/>
    </xf>
    <xf numFmtId="0" fontId="41" fillId="52" borderId="12" xfId="0" applyFont="1" applyFill="1" applyBorder="1" applyAlignment="1">
      <alignment vertical="center"/>
    </xf>
    <xf numFmtId="0" fontId="55" fillId="52" borderId="12" xfId="0" applyFont="1" applyFill="1" applyBorder="1" applyAlignment="1">
      <alignment vertical="center"/>
    </xf>
    <xf numFmtId="0" fontId="62" fillId="54" borderId="12" xfId="0" applyFont="1" applyFill="1" applyBorder="1" applyAlignment="1">
      <alignment vertical="top" wrapText="1"/>
    </xf>
    <xf numFmtId="0" fontId="41" fillId="54" borderId="12" xfId="0" applyFont="1" applyFill="1" applyBorder="1" applyAlignment="1">
      <alignment vertical="center"/>
    </xf>
    <xf numFmtId="0" fontId="55" fillId="54" borderId="12" xfId="0" applyFont="1" applyFill="1" applyBorder="1" applyAlignment="1">
      <alignment vertical="center"/>
    </xf>
    <xf numFmtId="0" fontId="35" fillId="40" borderId="12" xfId="0" applyFont="1" applyFill="1" applyBorder="1" applyAlignment="1">
      <alignment vertical="center"/>
    </xf>
    <xf numFmtId="0" fontId="41" fillId="40" borderId="12" xfId="0" applyFont="1" applyFill="1" applyBorder="1" applyAlignment="1">
      <alignment vertical="top" wrapText="1"/>
    </xf>
    <xf numFmtId="0" fontId="41" fillId="40" borderId="12" xfId="0" applyFont="1" applyFill="1" applyBorder="1" applyAlignment="1">
      <alignment vertical="center" wrapText="1"/>
    </xf>
    <xf numFmtId="0" fontId="55" fillId="40" borderId="12" xfId="0" applyFont="1" applyFill="1" applyBorder="1" applyAlignment="1">
      <alignment vertical="center" wrapText="1"/>
    </xf>
    <xf numFmtId="0" fontId="35" fillId="52" borderId="12" xfId="0" applyFont="1" applyFill="1" applyBorder="1" applyAlignment="1">
      <alignment vertical="center"/>
    </xf>
    <xf numFmtId="0" fontId="55" fillId="54" borderId="12" xfId="0" applyFont="1" applyFill="1" applyBorder="1" applyAlignment="1">
      <alignment vertical="center" wrapText="1"/>
    </xf>
    <xf numFmtId="0" fontId="55" fillId="3" borderId="12" xfId="0" applyFont="1" applyFill="1" applyBorder="1" applyAlignment="1">
      <alignment horizontal="center" vertical="center" textRotation="90" wrapText="1"/>
    </xf>
    <xf numFmtId="0" fontId="55" fillId="21" borderId="9" xfId="0" applyFont="1" applyFill="1" applyBorder="1" applyAlignment="1">
      <alignment horizontal="center" vertical="center" textRotation="90"/>
    </xf>
    <xf numFmtId="0" fontId="55" fillId="21" borderId="42" xfId="0" applyFont="1" applyFill="1" applyBorder="1" applyAlignment="1">
      <alignment horizontal="center" vertical="center" textRotation="90"/>
    </xf>
    <xf numFmtId="0" fontId="41" fillId="52" borderId="12" xfId="0" applyFont="1" applyFill="1" applyBorder="1" applyAlignment="1">
      <alignment horizontal="left" vertical="center" wrapText="1"/>
    </xf>
    <xf numFmtId="0" fontId="41" fillId="39" borderId="62" xfId="0" applyFont="1" applyFill="1" applyBorder="1" applyAlignment="1">
      <alignment horizontal="center" vertical="center"/>
    </xf>
    <xf numFmtId="0" fontId="41" fillId="39" borderId="63" xfId="0" applyFont="1" applyFill="1" applyBorder="1" applyAlignment="1">
      <alignment horizontal="center" vertical="center"/>
    </xf>
    <xf numFmtId="0" fontId="41" fillId="40" borderId="12" xfId="0" applyFont="1" applyFill="1" applyBorder="1" applyAlignment="1">
      <alignment horizontal="left" vertical="center" wrapText="1"/>
    </xf>
    <xf numFmtId="0" fontId="41" fillId="40" borderId="12" xfId="0" applyFont="1" applyFill="1" applyBorder="1" applyAlignment="1">
      <alignment horizontal="center" vertical="center"/>
    </xf>
    <xf numFmtId="0" fontId="36" fillId="12" borderId="62" xfId="0" applyFont="1" applyFill="1" applyBorder="1" applyAlignment="1">
      <alignment horizontal="center" vertical="center"/>
    </xf>
    <xf numFmtId="0" fontId="36" fillId="12" borderId="63" xfId="0" applyFont="1" applyFill="1" applyBorder="1" applyAlignment="1">
      <alignment horizontal="center" vertical="center"/>
    </xf>
    <xf numFmtId="0" fontId="69" fillId="12" borderId="62" xfId="0" applyFont="1" applyFill="1" applyBorder="1" applyAlignment="1">
      <alignment horizontal="center" vertical="center"/>
    </xf>
    <xf numFmtId="0" fontId="69" fillId="12" borderId="63" xfId="0" applyFont="1" applyFill="1" applyBorder="1" applyAlignment="1">
      <alignment horizontal="center" vertical="center"/>
    </xf>
    <xf numFmtId="0" fontId="63" fillId="3" borderId="12" xfId="0" applyFont="1" applyFill="1" applyBorder="1" applyAlignment="1">
      <alignment vertical="center" wrapText="1"/>
    </xf>
    <xf numFmtId="0" fontId="63" fillId="3" borderId="12" xfId="0" applyFont="1" applyFill="1" applyBorder="1" applyAlignment="1">
      <alignment horizontal="center" vertical="center"/>
    </xf>
    <xf numFmtId="0" fontId="73" fillId="0" borderId="0" xfId="0" applyFont="1" applyAlignment="1">
      <alignment horizontal="left" vertical="center"/>
    </xf>
    <xf numFmtId="0" fontId="63" fillId="3" borderId="17" xfId="0" applyFont="1" applyFill="1" applyBorder="1" applyAlignment="1">
      <alignment vertical="center" wrapText="1"/>
    </xf>
    <xf numFmtId="0" fontId="63" fillId="3" borderId="17" xfId="0" applyFont="1" applyFill="1" applyBorder="1" applyAlignment="1">
      <alignment horizontal="center" vertical="center"/>
    </xf>
    <xf numFmtId="0" fontId="55" fillId="52" borderId="62" xfId="0" applyFont="1" applyFill="1" applyBorder="1" applyAlignment="1">
      <alignment horizontal="left" vertical="center"/>
    </xf>
    <xf numFmtId="0" fontId="55" fillId="52" borderId="37" xfId="0" applyFont="1" applyFill="1" applyBorder="1" applyAlignment="1">
      <alignment horizontal="left" vertical="center"/>
    </xf>
    <xf numFmtId="0" fontId="55" fillId="52" borderId="63" xfId="0" applyFont="1" applyFill="1" applyBorder="1" applyAlignment="1">
      <alignment horizontal="left" vertical="center"/>
    </xf>
    <xf numFmtId="0" fontId="55" fillId="52" borderId="62" xfId="0" applyFont="1" applyFill="1" applyBorder="1" applyAlignment="1">
      <alignment horizontal="left" vertical="top" wrapText="1"/>
    </xf>
    <xf numFmtId="0" fontId="55" fillId="52" borderId="37" xfId="0" applyFont="1" applyFill="1" applyBorder="1" applyAlignment="1">
      <alignment horizontal="left" vertical="top" wrapText="1"/>
    </xf>
    <xf numFmtId="0" fontId="55" fillId="52" borderId="63" xfId="0" applyFont="1" applyFill="1" applyBorder="1" applyAlignment="1">
      <alignment horizontal="left" vertical="top" wrapText="1"/>
    </xf>
    <xf numFmtId="0" fontId="41" fillId="52" borderId="62" xfId="0" applyFont="1" applyFill="1" applyBorder="1" applyAlignment="1">
      <alignment horizontal="left" vertical="center" wrapText="1"/>
    </xf>
    <xf numFmtId="0" fontId="41" fillId="52" borderId="37" xfId="0" applyFont="1" applyFill="1" applyBorder="1" applyAlignment="1">
      <alignment horizontal="left" vertical="center" wrapText="1"/>
    </xf>
    <xf numFmtId="0" fontId="41" fillId="52" borderId="63" xfId="0" applyFont="1" applyFill="1" applyBorder="1" applyAlignment="1">
      <alignment horizontal="left" vertical="center" wrapText="1"/>
    </xf>
    <xf numFmtId="0" fontId="55" fillId="52" borderId="62" xfId="0" applyFont="1" applyFill="1" applyBorder="1" applyAlignment="1">
      <alignment horizontal="left" vertical="center" wrapText="1"/>
    </xf>
    <xf numFmtId="0" fontId="55" fillId="52" borderId="37" xfId="0" applyFont="1" applyFill="1" applyBorder="1" applyAlignment="1">
      <alignment horizontal="left" vertical="center" wrapText="1"/>
    </xf>
    <xf numFmtId="0" fontId="55" fillId="52" borderId="63" xfId="0" applyFont="1" applyFill="1" applyBorder="1" applyAlignment="1">
      <alignment horizontal="left" vertical="center" wrapText="1"/>
    </xf>
    <xf numFmtId="0" fontId="55" fillId="53" borderId="62" xfId="0" applyFont="1" applyFill="1" applyBorder="1" applyAlignment="1">
      <alignment horizontal="left" vertical="center"/>
    </xf>
    <xf numFmtId="0" fontId="55" fillId="53" borderId="37" xfId="0" applyFont="1" applyFill="1" applyBorder="1" applyAlignment="1">
      <alignment horizontal="left" vertical="center"/>
    </xf>
    <xf numFmtId="0" fontId="55" fillId="53" borderId="63" xfId="0" applyFont="1" applyFill="1" applyBorder="1" applyAlignment="1">
      <alignment horizontal="left" vertical="center"/>
    </xf>
    <xf numFmtId="0" fontId="41" fillId="53" borderId="62" xfId="0" applyFont="1" applyFill="1" applyBorder="1" applyAlignment="1">
      <alignment horizontal="left" vertical="center"/>
    </xf>
    <xf numFmtId="0" fontId="41" fillId="53" borderId="37" xfId="0" applyFont="1" applyFill="1" applyBorder="1" applyAlignment="1">
      <alignment horizontal="left" vertical="center"/>
    </xf>
    <xf numFmtId="0" fontId="41" fillId="53" borderId="63" xfId="0" applyFont="1" applyFill="1" applyBorder="1" applyAlignment="1">
      <alignment horizontal="left" vertical="center"/>
    </xf>
    <xf numFmtId="0" fontId="55" fillId="9" borderId="62" xfId="0" applyFont="1" applyFill="1" applyBorder="1" applyAlignment="1">
      <alignment horizontal="left" vertical="center" wrapText="1"/>
    </xf>
    <xf numFmtId="0" fontId="55" fillId="9" borderId="37" xfId="0" applyFont="1" applyFill="1" applyBorder="1" applyAlignment="1">
      <alignment horizontal="left" vertical="center" wrapText="1"/>
    </xf>
    <xf numFmtId="0" fontId="55" fillId="9" borderId="63" xfId="0" applyFont="1" applyFill="1" applyBorder="1" applyAlignment="1">
      <alignment horizontal="left" vertical="center" wrapText="1"/>
    </xf>
    <xf numFmtId="0" fontId="55" fillId="9" borderId="62" xfId="0" applyFont="1" applyFill="1" applyBorder="1" applyAlignment="1">
      <alignment horizontal="left" vertical="center"/>
    </xf>
    <xf numFmtId="0" fontId="55" fillId="9" borderId="37" xfId="0" applyFont="1" applyFill="1" applyBorder="1" applyAlignment="1">
      <alignment horizontal="left" vertical="center"/>
    </xf>
    <xf numFmtId="0" fontId="55" fillId="9" borderId="63" xfId="0" applyFont="1" applyFill="1" applyBorder="1" applyAlignment="1">
      <alignment horizontal="left" vertical="center"/>
    </xf>
    <xf numFmtId="0" fontId="55" fillId="53" borderId="28" xfId="0" applyFont="1" applyFill="1" applyBorder="1" applyAlignment="1">
      <alignment horizontal="left" vertical="center"/>
    </xf>
    <xf numFmtId="0" fontId="41" fillId="53" borderId="10" xfId="0" applyFont="1" applyFill="1" applyBorder="1" applyAlignment="1">
      <alignment horizontal="left" vertical="center"/>
    </xf>
    <xf numFmtId="0" fontId="41" fillId="53" borderId="0" xfId="0" applyFont="1" applyFill="1" applyAlignment="1">
      <alignment horizontal="left" vertical="center"/>
    </xf>
    <xf numFmtId="0" fontId="41" fillId="53" borderId="11" xfId="0" applyFont="1" applyFill="1" applyBorder="1" applyAlignment="1">
      <alignment horizontal="left" vertical="center"/>
    </xf>
    <xf numFmtId="0" fontId="41" fillId="9" borderId="62" xfId="0" applyFont="1" applyFill="1" applyBorder="1" applyAlignment="1">
      <alignment horizontal="left" vertical="center"/>
    </xf>
    <xf numFmtId="0" fontId="41" fillId="9" borderId="37" xfId="0" applyFont="1" applyFill="1" applyBorder="1" applyAlignment="1">
      <alignment horizontal="left" vertical="center"/>
    </xf>
    <xf numFmtId="0" fontId="41" fillId="9" borderId="63" xfId="0" applyFont="1" applyFill="1" applyBorder="1" applyAlignment="1">
      <alignment horizontal="left" vertical="center"/>
    </xf>
    <xf numFmtId="0" fontId="41" fillId="52" borderId="37" xfId="0" applyFont="1" applyFill="1" applyBorder="1" applyAlignment="1">
      <alignment horizontal="left" vertical="center"/>
    </xf>
    <xf numFmtId="0" fontId="41" fillId="52" borderId="63" xfId="0" applyFont="1" applyFill="1" applyBorder="1" applyAlignment="1">
      <alignment horizontal="left" vertical="center"/>
    </xf>
    <xf numFmtId="0" fontId="41" fillId="52" borderId="62" xfId="0" applyFont="1" applyFill="1" applyBorder="1" applyAlignment="1">
      <alignment horizontal="left" vertical="center"/>
    </xf>
    <xf numFmtId="0" fontId="41" fillId="53" borderId="62" xfId="0" applyFont="1" applyFill="1" applyBorder="1" applyAlignment="1">
      <alignment horizontal="left" vertical="center" wrapText="1"/>
    </xf>
    <xf numFmtId="0" fontId="41" fillId="53" borderId="37" xfId="0" applyFont="1" applyFill="1" applyBorder="1" applyAlignment="1">
      <alignment horizontal="left" vertical="center" wrapText="1"/>
    </xf>
    <xf numFmtId="0" fontId="41" fillId="53" borderId="63" xfId="0" applyFont="1" applyFill="1" applyBorder="1" applyAlignment="1">
      <alignment horizontal="left" vertical="center" wrapText="1"/>
    </xf>
    <xf numFmtId="0" fontId="99" fillId="0" borderId="62" xfId="0" applyFont="1" applyBorder="1" applyAlignment="1">
      <alignment horizontal="left" vertical="top" wrapText="1"/>
    </xf>
    <xf numFmtId="0" fontId="62" fillId="0" borderId="37" xfId="0" applyFont="1" applyBorder="1" applyAlignment="1">
      <alignment horizontal="left" vertical="top"/>
    </xf>
    <xf numFmtId="0" fontId="62" fillId="0" borderId="63" xfId="0" applyFont="1" applyBorder="1" applyAlignment="1">
      <alignment horizontal="left" vertical="top"/>
    </xf>
    <xf numFmtId="0" fontId="62" fillId="0" borderId="17" xfId="0" applyFont="1" applyBorder="1" applyAlignment="1">
      <alignment horizontal="left" vertical="top" wrapText="1"/>
    </xf>
    <xf numFmtId="0" fontId="36" fillId="0" borderId="17" xfId="0" applyFont="1" applyBorder="1" applyAlignment="1">
      <alignment horizontal="left" vertical="top" wrapText="1"/>
    </xf>
    <xf numFmtId="0" fontId="36" fillId="0" borderId="17" xfId="0" applyFont="1" applyBorder="1" applyAlignment="1">
      <alignment horizontal="center"/>
    </xf>
    <xf numFmtId="0" fontId="36" fillId="52" borderId="17" xfId="0" applyFont="1" applyFill="1" applyBorder="1" applyAlignment="1">
      <alignment horizontal="center" vertical="top" wrapText="1"/>
    </xf>
    <xf numFmtId="0" fontId="99" fillId="0" borderId="17" xfId="0" applyFont="1" applyBorder="1" applyAlignment="1">
      <alignment horizontal="left" vertical="top" wrapText="1"/>
    </xf>
    <xf numFmtId="0" fontId="62" fillId="0" borderId="17" xfId="0" applyFont="1" applyBorder="1" applyAlignment="1">
      <alignment horizontal="left" vertical="top"/>
    </xf>
    <xf numFmtId="0" fontId="62" fillId="52" borderId="17" xfId="0" applyFont="1" applyFill="1" applyBorder="1" applyAlignment="1">
      <alignment horizontal="center" vertical="top" wrapText="1"/>
    </xf>
    <xf numFmtId="0" fontId="55" fillId="52" borderId="62" xfId="0" applyFont="1" applyFill="1" applyBorder="1" applyAlignment="1">
      <alignment horizontal="center" vertical="center"/>
    </xf>
    <xf numFmtId="0" fontId="55" fillId="52" borderId="37" xfId="0" applyFont="1" applyFill="1" applyBorder="1" applyAlignment="1">
      <alignment horizontal="center" vertical="center"/>
    </xf>
    <xf numFmtId="0" fontId="55" fillId="52" borderId="63" xfId="0" applyFont="1" applyFill="1" applyBorder="1" applyAlignment="1">
      <alignment horizontal="center" vertical="center"/>
    </xf>
    <xf numFmtId="0" fontId="55" fillId="53" borderId="62" xfId="0" applyFont="1" applyFill="1" applyBorder="1" applyAlignment="1">
      <alignment horizontal="center" vertical="center"/>
    </xf>
    <xf numFmtId="0" fontId="55" fillId="53" borderId="37" xfId="0" applyFont="1" applyFill="1" applyBorder="1" applyAlignment="1">
      <alignment horizontal="center" vertical="center"/>
    </xf>
    <xf numFmtId="0" fontId="55" fillId="53" borderId="63" xfId="0" applyFont="1" applyFill="1" applyBorder="1" applyAlignment="1">
      <alignment horizontal="center" vertical="center"/>
    </xf>
    <xf numFmtId="0" fontId="62" fillId="0" borderId="86" xfId="0" applyFont="1" applyBorder="1" applyAlignment="1">
      <alignment horizontal="left" vertical="top" wrapText="1"/>
    </xf>
    <xf numFmtId="0" fontId="62" fillId="0" borderId="2" xfId="0" applyFont="1" applyBorder="1" applyAlignment="1">
      <alignment horizontal="left" vertical="top" wrapText="1"/>
    </xf>
    <xf numFmtId="0" fontId="62" fillId="0" borderId="87" xfId="0" applyFont="1" applyBorder="1" applyAlignment="1">
      <alignment horizontal="left" vertical="top" wrapText="1"/>
    </xf>
    <xf numFmtId="0" fontId="36" fillId="53" borderId="17" xfId="0" applyFont="1" applyFill="1" applyBorder="1" applyAlignment="1">
      <alignment horizontal="center"/>
    </xf>
    <xf numFmtId="0" fontId="103" fillId="0" borderId="86" xfId="0" applyFont="1" applyBorder="1" applyAlignment="1">
      <alignment horizontal="left" vertical="top" wrapText="1"/>
    </xf>
    <xf numFmtId="0" fontId="109" fillId="0" borderId="2" xfId="0" applyFont="1" applyBorder="1" applyAlignment="1">
      <alignment horizontal="left" vertical="top" wrapText="1"/>
    </xf>
    <xf numFmtId="0" fontId="36" fillId="53" borderId="10" xfId="0" applyFont="1" applyFill="1" applyBorder="1" applyAlignment="1">
      <alignment horizontal="center" vertical="top" wrapText="1"/>
    </xf>
    <xf numFmtId="0" fontId="36" fillId="53" borderId="0" xfId="0" applyFont="1" applyFill="1" applyAlignment="1">
      <alignment horizontal="center" vertical="top" wrapText="1"/>
    </xf>
    <xf numFmtId="0" fontId="36" fillId="53" borderId="11" xfId="0" applyFont="1" applyFill="1" applyBorder="1" applyAlignment="1">
      <alignment horizontal="center" vertical="top" wrapText="1"/>
    </xf>
    <xf numFmtId="0" fontId="36" fillId="0" borderId="86" xfId="0" applyFont="1" applyBorder="1" applyAlignment="1">
      <alignment horizontal="left" vertical="top" wrapText="1"/>
    </xf>
    <xf numFmtId="0" fontId="36" fillId="0" borderId="2" xfId="0" applyFont="1" applyBorder="1" applyAlignment="1">
      <alignment horizontal="left" vertical="top" wrapText="1"/>
    </xf>
    <xf numFmtId="0" fontId="36" fillId="0" borderId="87" xfId="0" applyFont="1" applyBorder="1" applyAlignment="1">
      <alignment horizontal="left" vertical="top" wrapText="1"/>
    </xf>
    <xf numFmtId="0" fontId="62" fillId="53" borderId="17" xfId="0" applyFont="1" applyFill="1" applyBorder="1" applyAlignment="1">
      <alignment horizontal="center" vertical="top" wrapText="1"/>
    </xf>
    <xf numFmtId="0" fontId="101" fillId="0" borderId="17" xfId="0" applyFont="1" applyBorder="1" applyAlignment="1">
      <alignment horizontal="left" vertical="top" wrapText="1"/>
    </xf>
    <xf numFmtId="0" fontId="55" fillId="9" borderId="62" xfId="0" applyFont="1" applyFill="1" applyBorder="1" applyAlignment="1">
      <alignment horizontal="center" vertical="center"/>
    </xf>
    <xf numFmtId="0" fontId="55" fillId="9" borderId="37" xfId="0" applyFont="1" applyFill="1" applyBorder="1" applyAlignment="1">
      <alignment horizontal="center" vertical="center"/>
    </xf>
    <xf numFmtId="0" fontId="55" fillId="9" borderId="63" xfId="0" applyFont="1" applyFill="1" applyBorder="1" applyAlignment="1">
      <alignment horizontal="center" vertical="center"/>
    </xf>
    <xf numFmtId="0" fontId="62" fillId="9" borderId="17" xfId="0" applyFont="1" applyFill="1" applyBorder="1" applyAlignment="1">
      <alignment horizontal="center" vertical="top" wrapText="1"/>
    </xf>
    <xf numFmtId="0" fontId="55" fillId="53" borderId="37" xfId="0" applyFont="1" applyFill="1" applyBorder="1" applyAlignment="1">
      <alignment horizontal="center" vertical="center" wrapText="1"/>
    </xf>
    <xf numFmtId="0" fontId="103" fillId="0" borderId="17" xfId="0" applyFont="1" applyBorder="1" applyAlignment="1">
      <alignment horizontal="left" vertical="top" wrapText="1"/>
    </xf>
    <xf numFmtId="0" fontId="109" fillId="0" borderId="17" xfId="0" applyFont="1" applyBorder="1" applyAlignment="1">
      <alignment horizontal="left" vertical="top" wrapText="1"/>
    </xf>
    <xf numFmtId="0" fontId="36" fillId="53" borderId="17" xfId="0" applyFont="1" applyFill="1" applyBorder="1" applyAlignment="1">
      <alignment horizontal="center" vertical="top" wrapText="1"/>
    </xf>
    <xf numFmtId="0" fontId="62" fillId="52" borderId="62" xfId="0" applyFont="1" applyFill="1" applyBorder="1" applyAlignment="1">
      <alignment horizontal="center" vertical="top" wrapText="1"/>
    </xf>
    <xf numFmtId="0" fontId="62" fillId="52" borderId="37" xfId="0" applyFont="1" applyFill="1" applyBorder="1" applyAlignment="1">
      <alignment horizontal="center" vertical="top" wrapText="1"/>
    </xf>
    <xf numFmtId="0" fontId="62" fillId="52" borderId="63" xfId="0" applyFont="1" applyFill="1" applyBorder="1" applyAlignment="1">
      <alignment horizontal="center" vertical="top" wrapText="1"/>
    </xf>
    <xf numFmtId="0" fontId="111" fillId="0" borderId="86" xfId="0" applyFont="1" applyBorder="1" applyAlignment="1">
      <alignment horizontal="left" vertical="top" wrapText="1"/>
    </xf>
    <xf numFmtId="0" fontId="111" fillId="0" borderId="2" xfId="0" applyFont="1" applyBorder="1" applyAlignment="1">
      <alignment horizontal="left" vertical="top" wrapText="1"/>
    </xf>
    <xf numFmtId="0" fontId="111" fillId="0" borderId="87" xfId="0" applyFont="1" applyBorder="1" applyAlignment="1">
      <alignment horizontal="left" vertical="top" wrapText="1"/>
    </xf>
    <xf numFmtId="0" fontId="111" fillId="53" borderId="17" xfId="0" applyFont="1" applyFill="1" applyBorder="1" applyAlignment="1">
      <alignment horizontal="center" vertical="top" wrapText="1"/>
    </xf>
    <xf numFmtId="0" fontId="55" fillId="53" borderId="67" xfId="0" applyFont="1" applyFill="1" applyBorder="1" applyAlignment="1">
      <alignment horizontal="center" vertical="center" wrapText="1"/>
    </xf>
    <xf numFmtId="0" fontId="55" fillId="53" borderId="64" xfId="0" applyFont="1" applyFill="1" applyBorder="1" applyAlignment="1">
      <alignment horizontal="center" vertical="center" wrapText="1"/>
    </xf>
    <xf numFmtId="0" fontId="55" fillId="53" borderId="58" xfId="0" applyFont="1" applyFill="1" applyBorder="1" applyAlignment="1">
      <alignment horizontal="center" vertical="center" wrapText="1"/>
    </xf>
    <xf numFmtId="0" fontId="87" fillId="0" borderId="86" xfId="0" applyFont="1" applyBorder="1" applyAlignment="1">
      <alignment horizontal="left" vertical="top" wrapText="1"/>
    </xf>
    <xf numFmtId="0" fontId="87" fillId="0" borderId="2" xfId="0" applyFont="1" applyBorder="1" applyAlignment="1">
      <alignment horizontal="left" vertical="top" wrapText="1"/>
    </xf>
    <xf numFmtId="0" fontId="87" fillId="0" borderId="87" xfId="0" applyFont="1" applyBorder="1" applyAlignment="1">
      <alignment horizontal="left" vertical="top" wrapText="1"/>
    </xf>
    <xf numFmtId="0" fontId="99" fillId="8" borderId="17" xfId="0" applyFont="1" applyFill="1" applyBorder="1" applyAlignment="1">
      <alignment horizontal="left" vertical="top" wrapText="1"/>
    </xf>
    <xf numFmtId="0" fontId="62" fillId="8" borderId="17" xfId="0" applyFont="1" applyFill="1" applyBorder="1" applyAlignment="1">
      <alignment horizontal="left" vertical="top" wrapText="1"/>
    </xf>
    <xf numFmtId="0" fontId="109" fillId="0" borderId="17" xfId="0" applyFont="1" applyBorder="1" applyAlignment="1">
      <alignment horizontal="left" vertical="center" wrapText="1"/>
    </xf>
    <xf numFmtId="0" fontId="62" fillId="0" borderId="17" xfId="0" applyFont="1" applyBorder="1" applyAlignment="1">
      <alignment horizontal="center" vertical="top" wrapText="1"/>
    </xf>
    <xf numFmtId="0" fontId="87" fillId="52" borderId="17" xfId="0" applyFont="1" applyFill="1" applyBorder="1" applyAlignment="1">
      <alignment horizontal="center" vertical="top" wrapText="1"/>
    </xf>
    <xf numFmtId="0" fontId="87" fillId="53" borderId="17" xfId="0" applyFont="1" applyFill="1" applyBorder="1" applyAlignment="1">
      <alignment horizontal="center" vertical="top" wrapText="1"/>
    </xf>
    <xf numFmtId="0" fontId="87" fillId="0" borderId="17" xfId="0" applyFont="1" applyBorder="1" applyAlignment="1">
      <alignment horizontal="left" vertical="top" wrapText="1"/>
    </xf>
    <xf numFmtId="0" fontId="87" fillId="52" borderId="62" xfId="0" applyFont="1" applyFill="1" applyBorder="1" applyAlignment="1">
      <alignment horizontal="center" vertical="top" wrapText="1"/>
    </xf>
    <xf numFmtId="0" fontId="87" fillId="52" borderId="37" xfId="0" applyFont="1" applyFill="1" applyBorder="1" applyAlignment="1">
      <alignment horizontal="center" vertical="top" wrapText="1"/>
    </xf>
    <xf numFmtId="0" fontId="87" fillId="52" borderId="63" xfId="0" applyFont="1" applyFill="1" applyBorder="1" applyAlignment="1">
      <alignment horizontal="center" vertical="top" wrapText="1"/>
    </xf>
    <xf numFmtId="0" fontId="97" fillId="8" borderId="67" xfId="0" applyFont="1" applyFill="1" applyBorder="1" applyAlignment="1">
      <alignment horizontal="left" vertical="top" wrapText="1"/>
    </xf>
    <xf numFmtId="0" fontId="62" fillId="8" borderId="64" xfId="0" applyFont="1" applyFill="1" applyBorder="1" applyAlignment="1">
      <alignment horizontal="left" vertical="top" wrapText="1"/>
    </xf>
    <xf numFmtId="0" fontId="62" fillId="8" borderId="58" xfId="0" applyFont="1" applyFill="1" applyBorder="1" applyAlignment="1">
      <alignment horizontal="left" vertical="top" wrapText="1"/>
    </xf>
    <xf numFmtId="0" fontId="36" fillId="0" borderId="0" xfId="0" applyFont="1" applyAlignment="1">
      <alignment horizontal="left" vertical="top" wrapText="1"/>
    </xf>
    <xf numFmtId="0" fontId="55" fillId="53" borderId="86" xfId="0" applyFont="1" applyFill="1" applyBorder="1" applyAlignment="1">
      <alignment horizontal="left" vertical="center"/>
    </xf>
    <xf numFmtId="0" fontId="55" fillId="53" borderId="2" xfId="0" applyFont="1" applyFill="1" applyBorder="1" applyAlignment="1">
      <alignment horizontal="left" vertical="center"/>
    </xf>
    <xf numFmtId="0" fontId="55" fillId="53" borderId="87" xfId="0" applyFont="1" applyFill="1" applyBorder="1" applyAlignment="1">
      <alignment horizontal="left" vertical="center"/>
    </xf>
    <xf numFmtId="0" fontId="81" fillId="8" borderId="62" xfId="0" applyFont="1" applyFill="1" applyBorder="1" applyAlignment="1">
      <alignment horizontal="left" vertical="top" wrapText="1"/>
    </xf>
    <xf numFmtId="0" fontId="81" fillId="8" borderId="37" xfId="0" applyFont="1" applyFill="1" applyBorder="1" applyAlignment="1">
      <alignment horizontal="left" vertical="top" wrapText="1"/>
    </xf>
    <xf numFmtId="0" fontId="81" fillId="8" borderId="63" xfId="0" applyFont="1" applyFill="1" applyBorder="1" applyAlignment="1">
      <alignment horizontal="left" vertical="top" wrapText="1"/>
    </xf>
    <xf numFmtId="0" fontId="55" fillId="53" borderId="17" xfId="0" applyFont="1" applyFill="1" applyBorder="1" applyAlignment="1">
      <alignment horizontal="center" vertical="center" wrapText="1"/>
    </xf>
    <xf numFmtId="0" fontId="36" fillId="8" borderId="17" xfId="0" applyFont="1" applyFill="1" applyBorder="1" applyAlignment="1">
      <alignment horizontal="center"/>
    </xf>
    <xf numFmtId="0" fontId="62" fillId="8" borderId="67" xfId="0" applyFont="1" applyFill="1" applyBorder="1" applyAlignment="1">
      <alignment horizontal="left" vertical="top" wrapText="1"/>
    </xf>
    <xf numFmtId="0" fontId="103" fillId="8" borderId="17" xfId="0" applyFont="1" applyFill="1" applyBorder="1" applyAlignment="1">
      <alignment horizontal="left" vertical="top" wrapText="1"/>
    </xf>
    <xf numFmtId="0" fontId="109" fillId="8" borderId="17" xfId="0" applyFont="1" applyFill="1" applyBorder="1" applyAlignment="1">
      <alignment horizontal="left" vertical="top" wrapText="1"/>
    </xf>
    <xf numFmtId="0" fontId="35" fillId="3" borderId="62" xfId="0" applyFont="1" applyFill="1" applyBorder="1" applyAlignment="1">
      <alignment horizontal="center" vertical="center" wrapText="1"/>
    </xf>
    <xf numFmtId="0" fontId="35" fillId="3" borderId="63" xfId="0" applyFont="1" applyFill="1" applyBorder="1" applyAlignment="1">
      <alignment horizontal="center" vertical="center" wrapText="1"/>
    </xf>
    <xf numFmtId="0" fontId="35" fillId="3" borderId="43" xfId="0" applyFont="1" applyFill="1" applyBorder="1" applyAlignment="1">
      <alignment horizontal="center" vertical="center"/>
    </xf>
    <xf numFmtId="0" fontId="35" fillId="3" borderId="42" xfId="0" applyFont="1" applyFill="1" applyBorder="1" applyAlignment="1">
      <alignment horizontal="center" vertical="center"/>
    </xf>
    <xf numFmtId="0" fontId="87" fillId="0" borderId="0" xfId="0" applyFont="1" applyAlignment="1">
      <alignment horizontal="left" vertical="center"/>
    </xf>
    <xf numFmtId="0" fontId="55" fillId="6" borderId="17" xfId="0" applyFont="1" applyFill="1" applyBorder="1" applyAlignment="1">
      <alignment horizontal="center" vertical="center"/>
    </xf>
    <xf numFmtId="0" fontId="74" fillId="3" borderId="17" xfId="0" applyFont="1" applyFill="1" applyBorder="1" applyAlignment="1">
      <alignment horizontal="center" vertical="center"/>
    </xf>
    <xf numFmtId="0" fontId="88" fillId="3" borderId="17" xfId="0" applyFont="1" applyFill="1" applyBorder="1" applyAlignment="1">
      <alignment horizontal="center" wrapText="1"/>
    </xf>
    <xf numFmtId="0" fontId="88" fillId="3" borderId="9" xfId="0" applyFont="1" applyFill="1" applyBorder="1" applyAlignment="1">
      <alignment horizontal="center" vertical="center"/>
    </xf>
    <xf numFmtId="0" fontId="88" fillId="6" borderId="9" xfId="0" applyFont="1" applyFill="1" applyBorder="1" applyAlignment="1">
      <alignment horizontal="center" vertical="center"/>
    </xf>
    <xf numFmtId="0" fontId="88" fillId="3" borderId="9" xfId="0" applyFont="1" applyFill="1" applyBorder="1" applyAlignment="1">
      <alignment horizontal="center" vertical="center" wrapText="1"/>
    </xf>
    <xf numFmtId="0" fontId="74" fillId="0" borderId="64" xfId="0" applyFont="1" applyBorder="1" applyAlignment="1">
      <alignment horizontal="left"/>
    </xf>
    <xf numFmtId="0" fontId="55" fillId="40" borderId="17" xfId="0" applyFont="1" applyFill="1" applyBorder="1" applyAlignment="1">
      <alignment horizontal="center" vertical="center"/>
    </xf>
    <xf numFmtId="0" fontId="55" fillId="3" borderId="42" xfId="0" applyFont="1" applyFill="1" applyBorder="1" applyAlignment="1">
      <alignment horizontal="center" vertical="center"/>
    </xf>
    <xf numFmtId="0" fontId="55" fillId="3" borderId="42" xfId="0" applyFont="1" applyFill="1" applyBorder="1" applyAlignment="1">
      <alignment horizontal="center" vertical="center" wrapText="1"/>
    </xf>
    <xf numFmtId="0" fontId="74" fillId="6" borderId="9" xfId="0" applyFont="1" applyFill="1" applyBorder="1" applyAlignment="1">
      <alignment horizontal="center" vertical="center"/>
    </xf>
    <xf numFmtId="0" fontId="55" fillId="3" borderId="17" xfId="0" applyFont="1" applyFill="1" applyBorder="1" applyAlignment="1">
      <alignment horizontal="right" vertical="center"/>
    </xf>
    <xf numFmtId="0" fontId="55" fillId="13" borderId="62" xfId="0" applyFont="1" applyFill="1" applyBorder="1" applyAlignment="1">
      <alignment horizontal="left" vertical="center"/>
    </xf>
    <xf numFmtId="0" fontId="55" fillId="13" borderId="37" xfId="0" applyFont="1" applyFill="1" applyBorder="1" applyAlignment="1">
      <alignment horizontal="left" vertical="center"/>
    </xf>
    <xf numFmtId="0" fontId="55" fillId="13" borderId="63" xfId="0" applyFont="1" applyFill="1" applyBorder="1" applyAlignment="1">
      <alignment horizontal="left" vertical="center"/>
    </xf>
    <xf numFmtId="0" fontId="55" fillId="3" borderId="43" xfId="0" applyFont="1" applyFill="1" applyBorder="1" applyAlignment="1">
      <alignment horizontal="center" vertical="center" wrapText="1"/>
    </xf>
    <xf numFmtId="0" fontId="55" fillId="17" borderId="43" xfId="0" applyFont="1" applyFill="1" applyBorder="1" applyAlignment="1">
      <alignment horizontal="center" vertical="center" wrapText="1"/>
    </xf>
    <xf numFmtId="0" fontId="55" fillId="17" borderId="42" xfId="0" applyFont="1" applyFill="1" applyBorder="1" applyAlignment="1">
      <alignment horizontal="center" vertical="center" wrapText="1"/>
    </xf>
    <xf numFmtId="0" fontId="55" fillId="14" borderId="43" xfId="0" applyFont="1" applyFill="1" applyBorder="1" applyAlignment="1">
      <alignment horizontal="center" vertical="center" wrapText="1"/>
    </xf>
    <xf numFmtId="0" fontId="55" fillId="14" borderId="42" xfId="0" applyFont="1" applyFill="1" applyBorder="1" applyAlignment="1">
      <alignment horizontal="center" vertical="center" wrapText="1"/>
    </xf>
    <xf numFmtId="0" fontId="55" fillId="13" borderId="43" xfId="0" applyFont="1" applyFill="1" applyBorder="1" applyAlignment="1">
      <alignment horizontal="center" vertical="center" wrapText="1"/>
    </xf>
    <xf numFmtId="0" fontId="55" fillId="13" borderId="42" xfId="0" applyFont="1" applyFill="1" applyBorder="1" applyAlignment="1">
      <alignment horizontal="center" vertical="center" wrapText="1"/>
    </xf>
    <xf numFmtId="0" fontId="55" fillId="14" borderId="62" xfId="0" applyFont="1" applyFill="1" applyBorder="1" applyAlignment="1">
      <alignment horizontal="center" vertical="center" wrapText="1"/>
    </xf>
    <xf numFmtId="0" fontId="55" fillId="14" borderId="63" xfId="0" applyFont="1" applyFill="1" applyBorder="1" applyAlignment="1">
      <alignment horizontal="center" vertical="center" wrapText="1"/>
    </xf>
    <xf numFmtId="0" fontId="55" fillId="3" borderId="62" xfId="0" applyFont="1" applyFill="1" applyBorder="1" applyAlignment="1">
      <alignment horizontal="left" vertical="center"/>
    </xf>
    <xf numFmtId="0" fontId="55" fillId="3" borderId="37" xfId="0" applyFont="1" applyFill="1" applyBorder="1" applyAlignment="1">
      <alignment horizontal="left" vertical="center"/>
    </xf>
    <xf numFmtId="0" fontId="41" fillId="13" borderId="62" xfId="0" applyFont="1" applyFill="1" applyBorder="1" applyAlignment="1">
      <alignment horizontal="left" vertical="center"/>
    </xf>
    <xf numFmtId="0" fontId="41" fillId="13" borderId="37" xfId="0" applyFont="1" applyFill="1" applyBorder="1" applyAlignment="1">
      <alignment horizontal="left" vertical="center"/>
    </xf>
    <xf numFmtId="0" fontId="41" fillId="13" borderId="63" xfId="0" applyFont="1" applyFill="1" applyBorder="1" applyAlignment="1">
      <alignment horizontal="left" vertical="center"/>
    </xf>
    <xf numFmtId="0" fontId="55" fillId="13" borderId="62" xfId="0" applyFont="1" applyFill="1" applyBorder="1" applyAlignment="1">
      <alignment horizontal="center" vertical="center" wrapText="1"/>
    </xf>
    <xf numFmtId="0" fontId="55" fillId="13" borderId="63" xfId="0" applyFont="1" applyFill="1" applyBorder="1" applyAlignment="1">
      <alignment horizontal="center" vertical="center" wrapText="1"/>
    </xf>
    <xf numFmtId="0" fontId="55" fillId="17" borderId="62" xfId="0" applyFont="1" applyFill="1" applyBorder="1" applyAlignment="1">
      <alignment horizontal="center" vertical="center" wrapText="1"/>
    </xf>
    <xf numFmtId="0" fontId="55" fillId="17" borderId="63" xfId="0" applyFont="1" applyFill="1" applyBorder="1" applyAlignment="1">
      <alignment horizontal="center" vertical="center" wrapText="1"/>
    </xf>
    <xf numFmtId="0" fontId="55" fillId="17" borderId="62" xfId="0" applyFont="1" applyFill="1" applyBorder="1" applyAlignment="1">
      <alignment horizontal="left" vertical="center"/>
    </xf>
    <xf numFmtId="0" fontId="55" fillId="17" borderId="37" xfId="0" applyFont="1" applyFill="1" applyBorder="1" applyAlignment="1">
      <alignment horizontal="left" vertical="center"/>
    </xf>
    <xf numFmtId="0" fontId="55" fillId="3" borderId="17" xfId="0" applyFont="1" applyFill="1" applyBorder="1" applyAlignment="1">
      <alignment horizontal="left" vertical="center"/>
    </xf>
    <xf numFmtId="0" fontId="41" fillId="3" borderId="62" xfId="0" applyFont="1" applyFill="1" applyBorder="1" applyAlignment="1">
      <alignment horizontal="left" vertical="center"/>
    </xf>
    <xf numFmtId="0" fontId="41" fillId="3" borderId="37" xfId="0" applyFont="1" applyFill="1" applyBorder="1" applyAlignment="1">
      <alignment horizontal="left" vertical="center"/>
    </xf>
    <xf numFmtId="0" fontId="88" fillId="3" borderId="62" xfId="0" applyFont="1" applyFill="1" applyBorder="1" applyAlignment="1">
      <alignment horizontal="left" wrapText="1"/>
    </xf>
    <xf numFmtId="0" fontId="88" fillId="3" borderId="37" xfId="0" applyFont="1" applyFill="1" applyBorder="1" applyAlignment="1">
      <alignment horizontal="left" wrapText="1"/>
    </xf>
    <xf numFmtId="0" fontId="55" fillId="17" borderId="62" xfId="0" applyFont="1" applyFill="1" applyBorder="1" applyAlignment="1">
      <alignment horizontal="center" vertical="center"/>
    </xf>
    <xf numFmtId="0" fontId="55" fillId="17" borderId="37" xfId="0" applyFont="1" applyFill="1" applyBorder="1" applyAlignment="1">
      <alignment horizontal="center" vertical="center"/>
    </xf>
    <xf numFmtId="0" fontId="55" fillId="14" borderId="62" xfId="0" applyFont="1" applyFill="1" applyBorder="1" applyAlignment="1">
      <alignment horizontal="center" vertical="center"/>
    </xf>
    <xf numFmtId="0" fontId="55" fillId="14" borderId="37" xfId="0" applyFont="1" applyFill="1" applyBorder="1" applyAlignment="1">
      <alignment horizontal="center" vertical="center"/>
    </xf>
    <xf numFmtId="0" fontId="55" fillId="13" borderId="62" xfId="0" applyFont="1" applyFill="1" applyBorder="1" applyAlignment="1">
      <alignment horizontal="center" vertical="center"/>
    </xf>
    <xf numFmtId="0" fontId="55" fillId="13" borderId="37" xfId="0" applyFont="1" applyFill="1" applyBorder="1" applyAlignment="1">
      <alignment horizontal="center" vertical="center"/>
    </xf>
    <xf numFmtId="0" fontId="55" fillId="13" borderId="63" xfId="0" applyFont="1" applyFill="1" applyBorder="1" applyAlignment="1">
      <alignment horizontal="center" vertical="center"/>
    </xf>
    <xf numFmtId="0" fontId="41" fillId="13" borderId="37" xfId="0" applyFont="1" applyFill="1" applyBorder="1" applyAlignment="1">
      <alignment horizontal="center" vertical="center"/>
    </xf>
    <xf numFmtId="0" fontId="41" fillId="13" borderId="63" xfId="0" applyFont="1" applyFill="1" applyBorder="1" applyAlignment="1">
      <alignment horizontal="center" vertical="center"/>
    </xf>
    <xf numFmtId="0" fontId="41" fillId="14" borderId="62" xfId="0" applyFont="1" applyFill="1" applyBorder="1" applyAlignment="1">
      <alignment horizontal="left" vertical="center"/>
    </xf>
    <xf numFmtId="0" fontId="41" fillId="14" borderId="37" xfId="0" applyFont="1" applyFill="1" applyBorder="1" applyAlignment="1">
      <alignment horizontal="left" vertical="center"/>
    </xf>
    <xf numFmtId="0" fontId="55" fillId="62" borderId="43" xfId="0" applyFont="1" applyFill="1" applyBorder="1" applyAlignment="1">
      <alignment horizontal="center" vertical="center" wrapText="1"/>
    </xf>
    <xf numFmtId="0" fontId="55" fillId="62" borderId="42" xfId="0" applyFont="1" applyFill="1" applyBorder="1" applyAlignment="1">
      <alignment horizontal="center" vertical="center" wrapText="1"/>
    </xf>
    <xf numFmtId="0" fontId="55" fillId="62" borderId="62" xfId="0" applyFont="1" applyFill="1" applyBorder="1" applyAlignment="1">
      <alignment horizontal="center" vertical="center" wrapText="1"/>
    </xf>
    <xf numFmtId="0" fontId="55" fillId="62" borderId="63" xfId="0" applyFont="1" applyFill="1" applyBorder="1" applyAlignment="1">
      <alignment horizontal="center" vertical="center" wrapText="1"/>
    </xf>
    <xf numFmtId="0" fontId="55" fillId="62" borderId="62" xfId="0" applyFont="1" applyFill="1" applyBorder="1" applyAlignment="1">
      <alignment horizontal="center" vertical="center"/>
    </xf>
    <xf numFmtId="0" fontId="55" fillId="62" borderId="37" xfId="0" applyFont="1" applyFill="1" applyBorder="1" applyAlignment="1">
      <alignment horizontal="center" vertical="center"/>
    </xf>
    <xf numFmtId="0" fontId="55" fillId="62" borderId="63" xfId="0" applyFont="1" applyFill="1" applyBorder="1" applyAlignment="1">
      <alignment horizontal="center" vertical="center"/>
    </xf>
    <xf numFmtId="0" fontId="88" fillId="3" borderId="86" xfId="0" applyFont="1" applyFill="1" applyBorder="1" applyAlignment="1">
      <alignment horizontal="left" vertical="top" wrapText="1"/>
    </xf>
    <xf numFmtId="0" fontId="88" fillId="3" borderId="87" xfId="0" applyFont="1" applyFill="1" applyBorder="1" applyAlignment="1">
      <alignment horizontal="left" vertical="top" wrapText="1"/>
    </xf>
    <xf numFmtId="0" fontId="88" fillId="3" borderId="67" xfId="0" applyFont="1" applyFill="1" applyBorder="1" applyAlignment="1">
      <alignment horizontal="left" vertical="top" wrapText="1"/>
    </xf>
    <xf numFmtId="0" fontId="88" fillId="3" borderId="58" xfId="0" applyFont="1" applyFill="1" applyBorder="1" applyAlignment="1">
      <alignment horizontal="left" vertical="top" wrapText="1"/>
    </xf>
    <xf numFmtId="0" fontId="55" fillId="62" borderId="86" xfId="0" applyFont="1" applyFill="1" applyBorder="1" applyAlignment="1">
      <alignment horizontal="left" vertical="center"/>
    </xf>
    <xf numFmtId="0" fontId="55" fillId="62" borderId="2" xfId="0" applyFont="1" applyFill="1" applyBorder="1" applyAlignment="1">
      <alignment horizontal="left" vertical="center"/>
    </xf>
    <xf numFmtId="0" fontId="55" fillId="62" borderId="87" xfId="0" applyFont="1" applyFill="1" applyBorder="1" applyAlignment="1">
      <alignment horizontal="left" vertical="center"/>
    </xf>
    <xf numFmtId="0" fontId="55" fillId="62" borderId="67" xfId="0" applyFont="1" applyFill="1" applyBorder="1" applyAlignment="1">
      <alignment horizontal="left" vertical="center"/>
    </xf>
    <xf numFmtId="0" fontId="55" fillId="62" borderId="64" xfId="0" applyFont="1" applyFill="1" applyBorder="1" applyAlignment="1">
      <alignment horizontal="left" vertical="center"/>
    </xf>
    <xf numFmtId="0" fontId="55" fillId="62" borderId="58" xfId="0" applyFont="1" applyFill="1" applyBorder="1" applyAlignment="1">
      <alignment horizontal="left" vertical="center"/>
    </xf>
    <xf numFmtId="0" fontId="55" fillId="49" borderId="60" xfId="0" applyFont="1" applyFill="1" applyBorder="1" applyAlignment="1">
      <alignment horizontal="left" vertical="top"/>
    </xf>
    <xf numFmtId="0" fontId="55" fillId="49" borderId="31" xfId="0" applyFont="1" applyFill="1" applyBorder="1" applyAlignment="1">
      <alignment horizontal="left" vertical="top"/>
    </xf>
    <xf numFmtId="0" fontId="55" fillId="49" borderId="59" xfId="0" applyFont="1" applyFill="1" applyBorder="1" applyAlignment="1">
      <alignment horizontal="left" vertical="top"/>
    </xf>
    <xf numFmtId="0" fontId="55" fillId="49" borderId="43" xfId="0" applyFont="1" applyFill="1" applyBorder="1" applyAlignment="1">
      <alignment horizontal="center" vertical="center" wrapText="1"/>
    </xf>
    <xf numFmtId="0" fontId="55" fillId="49" borderId="42" xfId="0" applyFont="1" applyFill="1" applyBorder="1" applyAlignment="1">
      <alignment horizontal="center" vertical="center" wrapText="1"/>
    </xf>
    <xf numFmtId="0" fontId="88" fillId="49" borderId="43" xfId="0" applyFont="1" applyFill="1" applyBorder="1" applyAlignment="1">
      <alignment horizontal="center" vertical="center" wrapText="1"/>
    </xf>
    <xf numFmtId="0" fontId="88" fillId="49" borderId="42" xfId="0" applyFont="1" applyFill="1" applyBorder="1" applyAlignment="1">
      <alignment horizontal="center" vertical="center" wrapText="1"/>
    </xf>
    <xf numFmtId="0" fontId="55" fillId="38" borderId="43" xfId="0" applyFont="1" applyFill="1" applyBorder="1" applyAlignment="1">
      <alignment horizontal="center" vertical="center" wrapText="1"/>
    </xf>
    <xf numFmtId="0" fontId="55" fillId="38" borderId="42" xfId="0" applyFont="1" applyFill="1" applyBorder="1" applyAlignment="1">
      <alignment horizontal="center" vertical="center" wrapText="1"/>
    </xf>
    <xf numFmtId="0" fontId="55" fillId="49" borderId="9" xfId="0" applyFont="1" applyFill="1" applyBorder="1" applyAlignment="1">
      <alignment horizontal="center" vertical="center" wrapText="1"/>
    </xf>
    <xf numFmtId="0" fontId="55" fillId="49" borderId="62" xfId="0" applyFont="1" applyFill="1" applyBorder="1" applyAlignment="1">
      <alignment horizontal="left" vertical="center"/>
    </xf>
    <xf numFmtId="0" fontId="55" fillId="49" borderId="37" xfId="0" applyFont="1" applyFill="1" applyBorder="1" applyAlignment="1">
      <alignment horizontal="left" vertical="center"/>
    </xf>
    <xf numFmtId="0" fontId="55" fillId="49" borderId="63" xfId="0" applyFont="1" applyFill="1" applyBorder="1" applyAlignment="1">
      <alignment horizontal="left" vertical="center"/>
    </xf>
    <xf numFmtId="0" fontId="55" fillId="49" borderId="62" xfId="0" applyFont="1" applyFill="1" applyBorder="1" applyAlignment="1">
      <alignment horizontal="left" vertical="center" wrapText="1"/>
    </xf>
    <xf numFmtId="0" fontId="55" fillId="49" borderId="37" xfId="0" applyFont="1" applyFill="1" applyBorder="1" applyAlignment="1">
      <alignment horizontal="left" vertical="center" wrapText="1"/>
    </xf>
    <xf numFmtId="0" fontId="55" fillId="49" borderId="62" xfId="0" applyFont="1" applyFill="1" applyBorder="1" applyAlignment="1">
      <alignment horizontal="center" vertical="center" wrapText="1"/>
    </xf>
    <xf numFmtId="0" fontId="55" fillId="49" borderId="63" xfId="0" applyFont="1" applyFill="1" applyBorder="1" applyAlignment="1">
      <alignment horizontal="center" vertical="center" wrapText="1"/>
    </xf>
    <xf numFmtId="0" fontId="55" fillId="11" borderId="62" xfId="0" applyFont="1" applyFill="1" applyBorder="1" applyAlignment="1">
      <alignment horizontal="center" vertical="center"/>
    </xf>
    <xf numFmtId="0" fontId="55" fillId="11" borderId="37" xfId="0" applyFont="1" applyFill="1" applyBorder="1" applyAlignment="1">
      <alignment horizontal="center" vertical="center"/>
    </xf>
    <xf numFmtId="0" fontId="55" fillId="11" borderId="63" xfId="0" applyFont="1" applyFill="1" applyBorder="1" applyAlignment="1">
      <alignment horizontal="center" vertical="center"/>
    </xf>
    <xf numFmtId="0" fontId="41" fillId="49" borderId="64" xfId="0" applyFont="1" applyFill="1" applyBorder="1" applyAlignment="1">
      <alignment horizontal="center" vertical="center"/>
    </xf>
    <xf numFmtId="0" fontId="41" fillId="49" borderId="37" xfId="0" applyFont="1" applyFill="1" applyBorder="1" applyAlignment="1">
      <alignment horizontal="center" vertical="center"/>
    </xf>
    <xf numFmtId="0" fontId="41" fillId="49" borderId="63" xfId="0" applyFont="1" applyFill="1" applyBorder="1" applyAlignment="1">
      <alignment horizontal="center" vertical="center"/>
    </xf>
    <xf numFmtId="0" fontId="55" fillId="49" borderId="17" xfId="0" applyFont="1" applyFill="1" applyBorder="1" applyAlignment="1">
      <alignment horizontal="left" vertical="center"/>
    </xf>
    <xf numFmtId="0" fontId="41" fillId="49" borderId="62" xfId="0" applyFont="1" applyFill="1" applyBorder="1" applyAlignment="1">
      <alignment horizontal="left" vertical="center"/>
    </xf>
    <xf numFmtId="0" fontId="41" fillId="49" borderId="37" xfId="0" applyFont="1" applyFill="1" applyBorder="1" applyAlignment="1">
      <alignment horizontal="left" vertical="center"/>
    </xf>
    <xf numFmtId="0" fontId="41" fillId="49" borderId="63" xfId="0" applyFont="1" applyFill="1" applyBorder="1" applyAlignment="1">
      <alignment horizontal="left" vertical="center"/>
    </xf>
    <xf numFmtId="0" fontId="55" fillId="38" borderId="62" xfId="0" applyFont="1" applyFill="1" applyBorder="1" applyAlignment="1">
      <alignment horizontal="center" vertical="center" wrapText="1"/>
    </xf>
    <xf numFmtId="0" fontId="55" fillId="38" borderId="63" xfId="0" applyFont="1" applyFill="1" applyBorder="1" applyAlignment="1">
      <alignment horizontal="center" vertical="center" wrapText="1"/>
    </xf>
    <xf numFmtId="0" fontId="55" fillId="11" borderId="28" xfId="0" applyFont="1" applyFill="1" applyBorder="1" applyAlignment="1">
      <alignment horizontal="center" vertical="center"/>
    </xf>
    <xf numFmtId="0" fontId="41" fillId="49" borderId="41" xfId="0" applyFont="1" applyFill="1" applyBorder="1" applyAlignment="1">
      <alignment horizontal="center" vertical="center"/>
    </xf>
    <xf numFmtId="0" fontId="55" fillId="49" borderId="86" xfId="0" applyFont="1" applyFill="1" applyBorder="1" applyAlignment="1">
      <alignment horizontal="left" vertical="center"/>
    </xf>
    <xf numFmtId="0" fontId="55" fillId="49" borderId="2" xfId="0" applyFont="1" applyFill="1" applyBorder="1" applyAlignment="1">
      <alignment horizontal="left" vertical="center"/>
    </xf>
    <xf numFmtId="0" fontId="55" fillId="49" borderId="87" xfId="0" applyFont="1" applyFill="1" applyBorder="1" applyAlignment="1">
      <alignment horizontal="left" vertical="center"/>
    </xf>
    <xf numFmtId="0" fontId="55" fillId="49" borderId="67" xfId="0" applyFont="1" applyFill="1" applyBorder="1" applyAlignment="1">
      <alignment horizontal="left" vertical="center"/>
    </xf>
    <xf numFmtId="0" fontId="55" fillId="49" borderId="64" xfId="0" applyFont="1" applyFill="1" applyBorder="1" applyAlignment="1">
      <alignment horizontal="left" vertical="center"/>
    </xf>
    <xf numFmtId="0" fontId="55" fillId="49" borderId="58" xfId="0" applyFont="1" applyFill="1" applyBorder="1" applyAlignment="1">
      <alignment horizontal="left" vertical="center"/>
    </xf>
    <xf numFmtId="0" fontId="55" fillId="38" borderId="86" xfId="0" applyFont="1" applyFill="1" applyBorder="1" applyAlignment="1">
      <alignment horizontal="left" vertical="center"/>
    </xf>
    <xf numFmtId="0" fontId="55" fillId="38" borderId="2" xfId="0" applyFont="1" applyFill="1" applyBorder="1" applyAlignment="1">
      <alignment horizontal="left" vertical="center"/>
    </xf>
    <xf numFmtId="0" fontId="55" fillId="38" borderId="87" xfId="0" applyFont="1" applyFill="1" applyBorder="1" applyAlignment="1">
      <alignment horizontal="left" vertical="center"/>
    </xf>
    <xf numFmtId="0" fontId="55" fillId="38" borderId="67" xfId="0" applyFont="1" applyFill="1" applyBorder="1" applyAlignment="1">
      <alignment horizontal="left" vertical="center"/>
    </xf>
    <xf numFmtId="0" fontId="55" fillId="38" borderId="64" xfId="0" applyFont="1" applyFill="1" applyBorder="1" applyAlignment="1">
      <alignment horizontal="left" vertical="center"/>
    </xf>
    <xf numFmtId="0" fontId="55" fillId="38" borderId="58" xfId="0" applyFont="1" applyFill="1" applyBorder="1" applyAlignment="1">
      <alignment horizontal="left" vertical="center"/>
    </xf>
    <xf numFmtId="0" fontId="55" fillId="49" borderId="62" xfId="0" applyFont="1" applyFill="1" applyBorder="1" applyAlignment="1">
      <alignment horizontal="center" vertical="center"/>
    </xf>
    <xf numFmtId="0" fontId="55" fillId="49" borderId="37" xfId="0" applyFont="1" applyFill="1" applyBorder="1" applyAlignment="1">
      <alignment horizontal="center" vertical="center"/>
    </xf>
    <xf numFmtId="0" fontId="55" fillId="38" borderId="62" xfId="0" applyFont="1" applyFill="1" applyBorder="1" applyAlignment="1">
      <alignment horizontal="center" vertical="center"/>
    </xf>
    <xf numFmtId="0" fontId="55" fillId="38" borderId="37" xfId="0" applyFont="1" applyFill="1" applyBorder="1" applyAlignment="1">
      <alignment horizontal="center" vertical="center"/>
    </xf>
    <xf numFmtId="0" fontId="55" fillId="49" borderId="17" xfId="0" applyFont="1" applyFill="1" applyBorder="1" applyAlignment="1">
      <alignment horizontal="center" vertical="center"/>
    </xf>
    <xf numFmtId="0" fontId="41" fillId="49" borderId="13" xfId="0" applyFont="1" applyFill="1" applyBorder="1" applyAlignment="1">
      <alignment horizontal="center" vertical="center"/>
    </xf>
    <xf numFmtId="0" fontId="55" fillId="49" borderId="86" xfId="0" applyFont="1" applyFill="1" applyBorder="1" applyAlignment="1">
      <alignment horizontal="left" vertical="center" wrapText="1"/>
    </xf>
    <xf numFmtId="0" fontId="55" fillId="49" borderId="2" xfId="0" applyFont="1" applyFill="1" applyBorder="1" applyAlignment="1">
      <alignment horizontal="left" vertical="center" wrapText="1"/>
    </xf>
    <xf numFmtId="0" fontId="55" fillId="49" borderId="31" xfId="0" applyFont="1" applyFill="1" applyBorder="1" applyAlignment="1">
      <alignment horizontal="left" vertical="center"/>
    </xf>
    <xf numFmtId="0" fontId="55" fillId="49" borderId="14" xfId="0" applyFont="1" applyFill="1" applyBorder="1" applyAlignment="1">
      <alignment horizontal="left" vertical="center" wrapText="1"/>
    </xf>
    <xf numFmtId="0" fontId="55" fillId="49" borderId="41" xfId="0" applyFont="1" applyFill="1" applyBorder="1" applyAlignment="1">
      <alignment horizontal="left" vertical="center" wrapText="1"/>
    </xf>
    <xf numFmtId="0" fontId="55" fillId="49" borderId="67" xfId="0" applyFont="1" applyFill="1" applyBorder="1" applyAlignment="1">
      <alignment horizontal="center" vertical="center" wrapText="1"/>
    </xf>
    <xf numFmtId="0" fontId="55" fillId="49" borderId="58" xfId="0" applyFont="1" applyFill="1" applyBorder="1" applyAlignment="1">
      <alignment horizontal="center" vertical="center" wrapText="1"/>
    </xf>
    <xf numFmtId="0" fontId="17" fillId="53" borderId="43" xfId="0" applyFont="1" applyFill="1" applyBorder="1" applyAlignment="1">
      <alignment horizontal="center" vertical="center" wrapText="1"/>
    </xf>
    <xf numFmtId="0" fontId="17" fillId="53" borderId="42" xfId="0" applyFont="1" applyFill="1" applyBorder="1" applyAlignment="1">
      <alignment horizontal="center" vertical="center" wrapText="1"/>
    </xf>
    <xf numFmtId="0" fontId="17" fillId="9" borderId="62" xfId="0" applyFont="1" applyFill="1" applyBorder="1" applyAlignment="1">
      <alignment horizontal="left" vertical="center"/>
    </xf>
    <xf numFmtId="0" fontId="17" fillId="9" borderId="37" xfId="0" applyFont="1" applyFill="1" applyBorder="1" applyAlignment="1">
      <alignment horizontal="left" vertical="center"/>
    </xf>
    <xf numFmtId="0" fontId="17" fillId="9" borderId="63" xfId="0" applyFont="1" applyFill="1" applyBorder="1" applyAlignment="1">
      <alignment horizontal="left" vertical="center"/>
    </xf>
    <xf numFmtId="0" fontId="17" fillId="9" borderId="62" xfId="0" applyFont="1" applyFill="1" applyBorder="1" applyAlignment="1">
      <alignment horizontal="left" vertical="top"/>
    </xf>
    <xf numFmtId="0" fontId="17" fillId="9" borderId="37" xfId="0" applyFont="1" applyFill="1" applyBorder="1" applyAlignment="1">
      <alignment horizontal="left" vertical="top"/>
    </xf>
    <xf numFmtId="0" fontId="17" fillId="9" borderId="62" xfId="0" applyFont="1" applyFill="1" applyBorder="1" applyAlignment="1">
      <alignment horizontal="left" vertical="center" wrapText="1"/>
    </xf>
    <xf numFmtId="0" fontId="17" fillId="9" borderId="37" xfId="0" applyFont="1" applyFill="1" applyBorder="1" applyAlignment="1">
      <alignment horizontal="left" vertical="center" wrapText="1"/>
    </xf>
    <xf numFmtId="0" fontId="17" fillId="9" borderId="63" xfId="0" applyFont="1" applyFill="1" applyBorder="1" applyAlignment="1">
      <alignment horizontal="left" vertical="center" wrapText="1"/>
    </xf>
    <xf numFmtId="0" fontId="17" fillId="53" borderId="9" xfId="0" applyFont="1" applyFill="1" applyBorder="1" applyAlignment="1">
      <alignment horizontal="center" vertical="center" wrapText="1"/>
    </xf>
    <xf numFmtId="0" fontId="17" fillId="53" borderId="67" xfId="0" applyFont="1" applyFill="1" applyBorder="1" applyAlignment="1">
      <alignment horizontal="center" vertical="center" wrapText="1"/>
    </xf>
    <xf numFmtId="0" fontId="17" fillId="53" borderId="58"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17" fillId="9" borderId="67" xfId="0" applyFont="1" applyFill="1" applyBorder="1" applyAlignment="1">
      <alignment horizontal="center" vertical="center" wrapText="1"/>
    </xf>
    <xf numFmtId="0" fontId="17" fillId="9" borderId="58"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24" fillId="3" borderId="86" xfId="0" applyFont="1" applyFill="1" applyBorder="1" applyAlignment="1">
      <alignment horizontal="left" vertical="top" wrapText="1"/>
    </xf>
    <xf numFmtId="0" fontId="24" fillId="3" borderId="87" xfId="0" applyFont="1" applyFill="1" applyBorder="1" applyAlignment="1">
      <alignment horizontal="left" vertical="top" wrapText="1"/>
    </xf>
    <xf numFmtId="0" fontId="24" fillId="3" borderId="10" xfId="0" applyFont="1" applyFill="1" applyBorder="1" applyAlignment="1">
      <alignment horizontal="left" vertical="top" wrapText="1"/>
    </xf>
    <xf numFmtId="0" fontId="24" fillId="3" borderId="11" xfId="0" applyFont="1" applyFill="1" applyBorder="1" applyAlignment="1">
      <alignment horizontal="left" vertical="top" wrapText="1"/>
    </xf>
    <xf numFmtId="0" fontId="24" fillId="3" borderId="67" xfId="0" applyFont="1" applyFill="1" applyBorder="1" applyAlignment="1">
      <alignment horizontal="left" vertical="top" wrapText="1"/>
    </xf>
    <xf numFmtId="0" fontId="24" fillId="3" borderId="58" xfId="0" applyFont="1" applyFill="1" applyBorder="1" applyAlignment="1">
      <alignment horizontal="left" vertical="top" wrapText="1"/>
    </xf>
    <xf numFmtId="0" fontId="17" fillId="3" borderId="62" xfId="0" applyFont="1" applyFill="1" applyBorder="1" applyAlignment="1">
      <alignment horizontal="left" vertical="center"/>
    </xf>
    <xf numFmtId="0" fontId="17" fillId="3" borderId="37" xfId="0" applyFont="1" applyFill="1" applyBorder="1" applyAlignment="1">
      <alignment horizontal="left" vertical="center"/>
    </xf>
    <xf numFmtId="0" fontId="17" fillId="3" borderId="17" xfId="0" applyFont="1" applyFill="1" applyBorder="1" applyAlignment="1">
      <alignment horizontal="left" vertical="center"/>
    </xf>
    <xf numFmtId="0" fontId="17" fillId="9" borderId="17" xfId="0" applyFont="1" applyFill="1" applyBorder="1" applyAlignment="1">
      <alignment horizontal="center" vertical="center"/>
    </xf>
    <xf numFmtId="0" fontId="18" fillId="9" borderId="37" xfId="0" applyFont="1" applyFill="1" applyBorder="1" applyAlignment="1">
      <alignment horizontal="center" vertical="center"/>
    </xf>
    <xf numFmtId="0" fontId="18" fillId="9" borderId="63" xfId="0" applyFont="1" applyFill="1" applyBorder="1" applyAlignment="1">
      <alignment horizontal="center" vertical="center"/>
    </xf>
    <xf numFmtId="0" fontId="17" fillId="53" borderId="62" xfId="0" applyFont="1" applyFill="1" applyBorder="1" applyAlignment="1">
      <alignment horizontal="center" vertical="center" wrapText="1"/>
    </xf>
    <xf numFmtId="0" fontId="17" fillId="53" borderId="63" xfId="0" applyFont="1" applyFill="1" applyBorder="1" applyAlignment="1">
      <alignment horizontal="center" vertical="center" wrapText="1"/>
    </xf>
    <xf numFmtId="0" fontId="17" fillId="53" borderId="62" xfId="0" applyFont="1" applyFill="1" applyBorder="1" applyAlignment="1">
      <alignment horizontal="left" vertical="center"/>
    </xf>
    <xf numFmtId="0" fontId="17" fillId="53" borderId="37" xfId="0" applyFont="1" applyFill="1" applyBorder="1" applyAlignment="1">
      <alignment horizontal="left" vertical="center"/>
    </xf>
    <xf numFmtId="0" fontId="21" fillId="0" borderId="0" xfId="0" applyFont="1" applyAlignment="1">
      <alignment horizontal="left" vertical="center" wrapText="1"/>
    </xf>
    <xf numFmtId="0" fontId="17" fillId="53" borderId="62" xfId="0" applyFont="1" applyFill="1" applyBorder="1" applyAlignment="1">
      <alignment horizontal="center" vertical="center"/>
    </xf>
    <xf numFmtId="0" fontId="17" fillId="53" borderId="37" xfId="0" applyFont="1" applyFill="1" applyBorder="1" applyAlignment="1">
      <alignment horizontal="center" vertical="center"/>
    </xf>
    <xf numFmtId="0" fontId="17" fillId="53" borderId="63" xfId="0" applyFont="1" applyFill="1" applyBorder="1" applyAlignment="1">
      <alignment horizontal="center" vertical="center"/>
    </xf>
    <xf numFmtId="0" fontId="17" fillId="53" borderId="86" xfId="0" applyFont="1" applyFill="1" applyBorder="1" applyAlignment="1">
      <alignment horizontal="left" vertical="center"/>
    </xf>
    <xf numFmtId="0" fontId="17" fillId="53" borderId="2" xfId="0" applyFont="1" applyFill="1" applyBorder="1" applyAlignment="1">
      <alignment horizontal="left" vertical="center"/>
    </xf>
    <xf numFmtId="0" fontId="17" fillId="53" borderId="87" xfId="0" applyFont="1" applyFill="1" applyBorder="1" applyAlignment="1">
      <alignment horizontal="left" vertical="center"/>
    </xf>
    <xf numFmtId="0" fontId="17" fillId="53" borderId="67" xfId="0" applyFont="1" applyFill="1" applyBorder="1" applyAlignment="1">
      <alignment horizontal="left" vertical="center"/>
    </xf>
    <xf numFmtId="0" fontId="17" fillId="53" borderId="64" xfId="0" applyFont="1" applyFill="1" applyBorder="1" applyAlignment="1">
      <alignment horizontal="left" vertical="center"/>
    </xf>
    <xf numFmtId="0" fontId="17" fillId="53" borderId="58" xfId="0" applyFont="1" applyFill="1" applyBorder="1" applyAlignment="1">
      <alignment horizontal="left" vertical="center"/>
    </xf>
  </cellXfs>
  <cellStyles count="13">
    <cellStyle name="Hyperlink" xfId="12"/>
    <cellStyle name="Hypertextové prepojenie" xfId="5" builtinId="8"/>
    <cellStyle name="Normálna" xfId="0" builtinId="0"/>
    <cellStyle name="Normálna 2" xfId="1"/>
    <cellStyle name="Normálna 5" xfId="6"/>
    <cellStyle name="Normálna 5 2" xfId="10"/>
    <cellStyle name="Normálna 6" xfId="7"/>
    <cellStyle name="Normálna 6 2" xfId="11"/>
    <cellStyle name="Normálna_Hárok1 2" xfId="9"/>
    <cellStyle name="normálne_Najnovší CRŠ 3.12.2007" xfId="2"/>
    <cellStyle name="normálne_report29052008" xfId="4"/>
    <cellStyle name="normální_Report CRS studenti a absloventi" xfId="3"/>
    <cellStyle name="Percentá" xfId="8" builtinId="5"/>
  </cellStyles>
  <dxfs count="85">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ill>
        <patternFill patternType="none">
          <bgColor auto="1"/>
        </patternFill>
      </fill>
    </dxf>
    <dxf>
      <fill>
        <patternFill>
          <bgColor theme="2"/>
        </patternFill>
      </fill>
    </dxf>
    <dxf>
      <fill>
        <patternFill>
          <bgColor rgb="FFFF9999"/>
        </patternFill>
      </fill>
    </dxf>
    <dxf>
      <font>
        <color theme="0"/>
      </font>
    </dxf>
  </dxfs>
  <tableStyles count="0" defaultTableStyle="TableStyleMedium2" defaultPivotStyle="PivotStyleLight16"/>
  <colors>
    <mruColors>
      <color rgb="FF8EEAF4"/>
      <color rgb="FFCCFFFF"/>
      <color rgb="FFEB7B90"/>
      <color rgb="FFEDB9BC"/>
      <color rgb="FFFFCC99"/>
      <color rgb="FFFFCCFF"/>
      <color rgb="FFFF3399"/>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ukf.sk/images/veda_a_vyskum/A5_vyskumne_timy_brozura_SK_EN_2019_preprint1a.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tabSelected="1" workbookViewId="0">
      <selection activeCell="A137" sqref="A137:A138"/>
    </sheetView>
  </sheetViews>
  <sheetFormatPr defaultRowHeight="15" x14ac:dyDescent="0.25"/>
  <cols>
    <col min="1" max="1" width="30.5703125" customWidth="1"/>
    <col min="2" max="2" width="50.85546875" customWidth="1"/>
    <col min="3" max="3" width="14.42578125" customWidth="1"/>
    <col min="4" max="4" width="126.28515625" customWidth="1"/>
    <col min="5" max="24" width="0" hidden="1" customWidth="1"/>
  </cols>
  <sheetData>
    <row r="1" spans="1:23" ht="18.75" x14ac:dyDescent="0.3">
      <c r="A1" s="944" t="s">
        <v>0</v>
      </c>
      <c r="B1" s="944"/>
      <c r="C1" s="945"/>
      <c r="D1" s="945"/>
      <c r="E1" s="945"/>
      <c r="F1" s="945"/>
      <c r="G1" s="945"/>
      <c r="H1" s="945"/>
      <c r="I1" s="945"/>
      <c r="J1" s="945"/>
      <c r="K1" s="945"/>
      <c r="L1" s="945"/>
      <c r="M1" s="945"/>
      <c r="N1" s="945"/>
      <c r="O1" s="945"/>
      <c r="P1" s="945"/>
      <c r="Q1" s="945"/>
      <c r="R1" s="945"/>
      <c r="S1" s="945"/>
      <c r="T1" s="945"/>
      <c r="U1" s="945"/>
      <c r="V1" s="945"/>
      <c r="W1" s="945"/>
    </row>
    <row r="2" spans="1:23" ht="18.75" x14ac:dyDescent="0.3">
      <c r="A2" s="944" t="s">
        <v>1</v>
      </c>
      <c r="B2" s="945"/>
      <c r="C2" s="945"/>
      <c r="D2" s="945"/>
      <c r="E2" s="945"/>
      <c r="F2" s="945"/>
      <c r="G2" s="945"/>
      <c r="H2" s="945"/>
      <c r="I2" s="945"/>
      <c r="J2" s="945"/>
      <c r="K2" s="945"/>
      <c r="L2" s="945"/>
      <c r="M2" s="945"/>
      <c r="N2" s="945"/>
      <c r="O2" s="945"/>
      <c r="P2" s="945"/>
      <c r="Q2" s="945"/>
      <c r="R2" s="945"/>
      <c r="S2" s="945"/>
      <c r="T2" s="945"/>
      <c r="U2" s="945"/>
      <c r="V2" s="945"/>
      <c r="W2" s="945"/>
    </row>
    <row r="3" spans="1:23" ht="15.75" x14ac:dyDescent="0.25">
      <c r="A3" s="963" t="s">
        <v>2</v>
      </c>
      <c r="B3" s="963" t="s">
        <v>2</v>
      </c>
      <c r="C3" s="963" t="s">
        <v>3</v>
      </c>
      <c r="D3" s="963" t="s">
        <v>4</v>
      </c>
      <c r="E3" s="945"/>
      <c r="F3" s="945"/>
      <c r="G3" s="945"/>
      <c r="H3" s="945"/>
      <c r="I3" s="945"/>
      <c r="J3" s="945"/>
      <c r="K3" s="945"/>
      <c r="L3" s="945"/>
      <c r="M3" s="945"/>
      <c r="N3" s="945"/>
      <c r="O3" s="945"/>
      <c r="P3" s="945"/>
      <c r="Q3" s="945"/>
      <c r="R3" s="945"/>
      <c r="S3" s="945"/>
      <c r="T3" s="945"/>
      <c r="U3" s="945"/>
      <c r="V3" s="945"/>
      <c r="W3" s="945"/>
    </row>
    <row r="4" spans="1:23" ht="26.25" customHeight="1" x14ac:dyDescent="0.25">
      <c r="A4" s="1250" t="s">
        <v>5</v>
      </c>
      <c r="B4" s="946" t="s">
        <v>6</v>
      </c>
      <c r="C4" s="975" t="s">
        <v>7</v>
      </c>
      <c r="D4" s="964" t="s">
        <v>8</v>
      </c>
      <c r="E4" s="945"/>
      <c r="F4" s="945"/>
      <c r="G4" s="945"/>
      <c r="H4" s="945"/>
      <c r="I4" s="945"/>
      <c r="J4" s="945"/>
      <c r="K4" s="945"/>
      <c r="L4" s="945"/>
      <c r="M4" s="945"/>
      <c r="N4" s="945"/>
      <c r="O4" s="945"/>
      <c r="P4" s="945"/>
      <c r="Q4" s="945"/>
      <c r="R4" s="945"/>
      <c r="S4" s="945"/>
      <c r="T4" s="945"/>
      <c r="U4" s="945"/>
      <c r="V4" s="945"/>
      <c r="W4" s="945"/>
    </row>
    <row r="5" spans="1:23" ht="30.75" customHeight="1" x14ac:dyDescent="0.25">
      <c r="A5" s="1250"/>
      <c r="B5" s="946" t="s">
        <v>9</v>
      </c>
      <c r="C5" s="1029" t="s">
        <v>10</v>
      </c>
      <c r="D5" s="964" t="s">
        <v>11</v>
      </c>
      <c r="E5" s="945"/>
      <c r="F5" s="945"/>
      <c r="G5" s="945"/>
      <c r="H5" s="945"/>
      <c r="I5" s="945"/>
      <c r="J5" s="945"/>
      <c r="K5" s="945"/>
      <c r="L5" s="945"/>
      <c r="M5" s="945"/>
      <c r="N5" s="945"/>
      <c r="O5" s="945"/>
      <c r="P5" s="945"/>
      <c r="Q5" s="945"/>
      <c r="R5" s="945"/>
      <c r="S5" s="945"/>
      <c r="T5" s="945"/>
      <c r="U5" s="945"/>
      <c r="V5" s="945"/>
      <c r="W5" s="945"/>
    </row>
    <row r="6" spans="1:23" ht="27.75" customHeight="1" x14ac:dyDescent="0.25">
      <c r="A6" s="1250"/>
      <c r="B6" s="946" t="s">
        <v>12</v>
      </c>
      <c r="C6" s="1029" t="s">
        <v>13</v>
      </c>
      <c r="D6" s="965" t="s">
        <v>14</v>
      </c>
      <c r="E6" s="945"/>
      <c r="F6" s="945"/>
      <c r="G6" s="945"/>
      <c r="H6" s="945"/>
      <c r="I6" s="945"/>
      <c r="J6" s="945"/>
      <c r="K6" s="945"/>
      <c r="L6" s="945"/>
      <c r="M6" s="945"/>
      <c r="N6" s="945"/>
      <c r="O6" s="945"/>
      <c r="P6" s="945"/>
      <c r="Q6" s="945"/>
      <c r="R6" s="945"/>
      <c r="S6" s="945"/>
      <c r="T6" s="945"/>
      <c r="U6" s="945"/>
      <c r="V6" s="945"/>
      <c r="W6" s="945"/>
    </row>
    <row r="7" spans="1:23" ht="37.5" customHeight="1" x14ac:dyDescent="0.25">
      <c r="A7" s="1250"/>
      <c r="B7" s="946" t="s">
        <v>15</v>
      </c>
      <c r="C7" s="1228" t="s">
        <v>16</v>
      </c>
      <c r="D7" s="1230" t="s">
        <v>17</v>
      </c>
      <c r="E7" s="945"/>
      <c r="F7" s="945"/>
      <c r="G7" s="945"/>
      <c r="H7" s="945"/>
      <c r="I7" s="945"/>
      <c r="J7" s="945"/>
      <c r="K7" s="945"/>
      <c r="L7" s="945"/>
      <c r="M7" s="945"/>
      <c r="N7" s="945"/>
      <c r="O7" s="945"/>
      <c r="P7" s="945"/>
      <c r="Q7" s="945"/>
      <c r="R7" s="945"/>
      <c r="S7" s="945"/>
      <c r="T7" s="945"/>
      <c r="U7" s="945"/>
      <c r="V7" s="945"/>
      <c r="W7" s="945"/>
    </row>
    <row r="8" spans="1:23" ht="32.25" customHeight="1" x14ac:dyDescent="0.25">
      <c r="A8" s="1250"/>
      <c r="B8" s="946" t="s">
        <v>18</v>
      </c>
      <c r="C8" s="1229"/>
      <c r="D8" s="1230"/>
      <c r="E8" s="945"/>
      <c r="F8" s="945"/>
      <c r="G8" s="945"/>
      <c r="H8" s="945"/>
      <c r="I8" s="945"/>
      <c r="J8" s="945"/>
      <c r="K8" s="945"/>
      <c r="L8" s="945"/>
      <c r="M8" s="945"/>
      <c r="N8" s="945"/>
      <c r="O8" s="945"/>
      <c r="P8" s="945"/>
      <c r="Q8" s="945"/>
      <c r="R8" s="945"/>
      <c r="S8" s="945"/>
      <c r="T8" s="945"/>
      <c r="U8" s="945"/>
      <c r="V8" s="945"/>
      <c r="W8" s="945"/>
    </row>
    <row r="9" spans="1:23" ht="26.25" customHeight="1" x14ac:dyDescent="0.25">
      <c r="A9" s="1250"/>
      <c r="B9" s="946" t="s">
        <v>19</v>
      </c>
      <c r="C9" s="1030" t="s">
        <v>20</v>
      </c>
      <c r="D9" s="946" t="s">
        <v>21</v>
      </c>
      <c r="E9" s="948"/>
      <c r="F9" s="948"/>
      <c r="G9" s="945"/>
      <c r="H9" s="945"/>
      <c r="I9" s="945"/>
      <c r="J9" s="945"/>
      <c r="K9" s="945"/>
      <c r="L9" s="945"/>
      <c r="M9" s="945"/>
      <c r="N9" s="945"/>
      <c r="O9" s="945"/>
      <c r="P9" s="945"/>
      <c r="Q9" s="945"/>
      <c r="R9" s="945"/>
      <c r="S9" s="945"/>
      <c r="T9" s="945"/>
      <c r="U9" s="945"/>
      <c r="V9" s="945"/>
      <c r="W9" s="945"/>
    </row>
    <row r="10" spans="1:23" ht="36.75" customHeight="1" x14ac:dyDescent="0.25">
      <c r="A10" s="1250"/>
      <c r="B10" s="946" t="s">
        <v>22</v>
      </c>
      <c r="C10" s="1030" t="s">
        <v>23</v>
      </c>
      <c r="D10" s="946" t="s">
        <v>24</v>
      </c>
      <c r="E10" s="948"/>
      <c r="F10" s="948"/>
      <c r="G10" s="945"/>
      <c r="H10" s="945"/>
      <c r="I10" s="945"/>
      <c r="J10" s="945"/>
      <c r="K10" s="945"/>
      <c r="L10" s="945"/>
      <c r="M10" s="945"/>
      <c r="N10" s="945"/>
      <c r="O10" s="945"/>
      <c r="P10" s="945"/>
      <c r="Q10" s="945"/>
      <c r="R10" s="945"/>
      <c r="S10" s="945"/>
      <c r="T10" s="945"/>
      <c r="U10" s="945"/>
      <c r="V10" s="945"/>
      <c r="W10" s="945"/>
    </row>
    <row r="11" spans="1:23" ht="31.5" customHeight="1" x14ac:dyDescent="0.25">
      <c r="A11" s="1250"/>
      <c r="B11" s="946" t="s">
        <v>25</v>
      </c>
      <c r="C11" s="1030" t="s">
        <v>26</v>
      </c>
      <c r="D11" s="946" t="s">
        <v>27</v>
      </c>
      <c r="E11" s="948"/>
      <c r="F11" s="948"/>
      <c r="G11" s="945"/>
      <c r="H11" s="945"/>
      <c r="I11" s="945"/>
      <c r="J11" s="945"/>
      <c r="K11" s="945"/>
      <c r="L11" s="945"/>
      <c r="M11" s="945"/>
      <c r="N11" s="945"/>
      <c r="O11" s="945"/>
      <c r="P11" s="945"/>
      <c r="Q11" s="945"/>
      <c r="R11" s="945"/>
      <c r="S11" s="945"/>
      <c r="T11" s="945"/>
      <c r="U11" s="945"/>
      <c r="V11" s="945"/>
      <c r="W11" s="945"/>
    </row>
    <row r="12" spans="1:23" ht="26.25" x14ac:dyDescent="0.25">
      <c r="A12" s="1250"/>
      <c r="B12" s="946" t="s">
        <v>28</v>
      </c>
      <c r="C12" s="975" t="s">
        <v>29</v>
      </c>
      <c r="D12" s="946" t="s">
        <v>30</v>
      </c>
      <c r="E12" s="948"/>
      <c r="F12" s="948"/>
      <c r="G12" s="945"/>
      <c r="H12" s="945"/>
      <c r="I12" s="945"/>
      <c r="J12" s="945"/>
      <c r="K12" s="945"/>
      <c r="L12" s="945"/>
      <c r="M12" s="945"/>
      <c r="N12" s="945"/>
      <c r="O12" s="945"/>
      <c r="P12" s="945"/>
      <c r="Q12" s="945"/>
      <c r="R12" s="945"/>
      <c r="S12" s="945"/>
      <c r="T12" s="945"/>
      <c r="U12" s="945"/>
      <c r="V12" s="945"/>
      <c r="W12" s="945"/>
    </row>
    <row r="13" spans="1:23" x14ac:dyDescent="0.25">
      <c r="A13" s="1250"/>
      <c r="B13" s="946" t="s">
        <v>12</v>
      </c>
      <c r="C13" s="975" t="s">
        <v>31</v>
      </c>
      <c r="D13" s="946" t="s">
        <v>32</v>
      </c>
      <c r="E13" s="948"/>
      <c r="F13" s="948"/>
      <c r="G13" s="945"/>
      <c r="H13" s="945"/>
      <c r="I13" s="945"/>
      <c r="J13" s="945"/>
      <c r="K13" s="945"/>
      <c r="L13" s="945"/>
      <c r="M13" s="945"/>
      <c r="N13" s="945"/>
      <c r="O13" s="945"/>
      <c r="P13" s="945"/>
      <c r="Q13" s="945"/>
      <c r="R13" s="945"/>
      <c r="S13" s="945"/>
      <c r="T13" s="945"/>
      <c r="U13" s="945"/>
      <c r="V13" s="945"/>
      <c r="W13" s="945"/>
    </row>
    <row r="14" spans="1:23" x14ac:dyDescent="0.25">
      <c r="A14" s="1250"/>
      <c r="B14" s="946" t="s">
        <v>12</v>
      </c>
      <c r="C14" s="975" t="s">
        <v>33</v>
      </c>
      <c r="D14" s="946" t="s">
        <v>34</v>
      </c>
      <c r="E14" s="948"/>
      <c r="F14" s="948"/>
      <c r="G14" s="945"/>
      <c r="H14" s="945"/>
      <c r="I14" s="945"/>
      <c r="J14" s="945"/>
      <c r="K14" s="945"/>
      <c r="L14" s="945"/>
      <c r="M14" s="945"/>
      <c r="N14" s="945"/>
      <c r="O14" s="945"/>
      <c r="P14" s="945"/>
      <c r="Q14" s="945"/>
      <c r="R14" s="945"/>
      <c r="S14" s="945"/>
      <c r="T14" s="945"/>
      <c r="U14" s="945"/>
      <c r="V14" s="945"/>
      <c r="W14" s="945"/>
    </row>
    <row r="15" spans="1:23" x14ac:dyDescent="0.25">
      <c r="A15" s="1250"/>
      <c r="B15" s="946" t="s">
        <v>12</v>
      </c>
      <c r="C15" s="975" t="s">
        <v>35</v>
      </c>
      <c r="D15" s="947" t="s">
        <v>36</v>
      </c>
      <c r="E15" s="945"/>
      <c r="F15" s="945"/>
      <c r="G15" s="945"/>
      <c r="H15" s="945"/>
      <c r="I15" s="945"/>
      <c r="J15" s="945"/>
      <c r="K15" s="945"/>
      <c r="L15" s="945"/>
      <c r="M15" s="945"/>
      <c r="N15" s="945"/>
      <c r="O15" s="945"/>
      <c r="P15" s="945"/>
      <c r="Q15" s="945"/>
      <c r="R15" s="945"/>
      <c r="S15" s="945"/>
      <c r="T15" s="945"/>
      <c r="U15" s="945"/>
      <c r="V15" s="945"/>
      <c r="W15" s="945"/>
    </row>
    <row r="16" spans="1:23" x14ac:dyDescent="0.25">
      <c r="A16" s="1250"/>
      <c r="B16" s="946" t="s">
        <v>12</v>
      </c>
      <c r="C16" s="975" t="s">
        <v>37</v>
      </c>
      <c r="D16" s="947" t="s">
        <v>38</v>
      </c>
      <c r="E16" s="945"/>
      <c r="F16" s="945"/>
      <c r="G16" s="945"/>
      <c r="H16" s="945"/>
      <c r="I16" s="945"/>
      <c r="J16" s="945"/>
      <c r="K16" s="945"/>
      <c r="L16" s="945"/>
      <c r="M16" s="945"/>
      <c r="N16" s="945"/>
      <c r="O16" s="945"/>
      <c r="P16" s="945"/>
      <c r="Q16" s="945"/>
      <c r="R16" s="945"/>
      <c r="S16" s="945"/>
      <c r="T16" s="945"/>
      <c r="U16" s="945"/>
      <c r="V16" s="945"/>
      <c r="W16" s="945"/>
    </row>
    <row r="17" spans="1:23" x14ac:dyDescent="0.25">
      <c r="A17" s="1250"/>
      <c r="B17" s="946" t="s">
        <v>12</v>
      </c>
      <c r="C17" s="975" t="s">
        <v>39</v>
      </c>
      <c r="D17" s="947" t="s">
        <v>40</v>
      </c>
      <c r="E17" s="945"/>
      <c r="F17" s="945"/>
      <c r="G17" s="945"/>
      <c r="H17" s="945"/>
      <c r="I17" s="945"/>
      <c r="J17" s="945"/>
      <c r="K17" s="945"/>
      <c r="L17" s="945"/>
      <c r="M17" s="945"/>
      <c r="N17" s="945"/>
      <c r="O17" s="945"/>
      <c r="P17" s="945"/>
      <c r="Q17" s="945"/>
      <c r="R17" s="945"/>
      <c r="S17" s="945"/>
      <c r="T17" s="945"/>
      <c r="U17" s="945"/>
      <c r="V17" s="945"/>
      <c r="W17" s="945"/>
    </row>
    <row r="18" spans="1:23" x14ac:dyDescent="0.25">
      <c r="A18" s="1250"/>
      <c r="B18" s="946" t="s">
        <v>12</v>
      </c>
      <c r="C18" s="975" t="s">
        <v>41</v>
      </c>
      <c r="D18" s="947" t="s">
        <v>42</v>
      </c>
      <c r="E18" s="945"/>
      <c r="F18" s="945"/>
      <c r="G18" s="945"/>
      <c r="H18" s="945"/>
      <c r="I18" s="945"/>
      <c r="J18" s="945"/>
      <c r="K18" s="945"/>
      <c r="L18" s="945"/>
      <c r="M18" s="945"/>
      <c r="N18" s="945"/>
      <c r="O18" s="945"/>
      <c r="P18" s="945"/>
      <c r="Q18" s="945"/>
      <c r="R18" s="945"/>
      <c r="S18" s="945"/>
      <c r="T18" s="945"/>
      <c r="U18" s="945"/>
      <c r="V18" s="945"/>
      <c r="W18" s="945"/>
    </row>
    <row r="19" spans="1:23" x14ac:dyDescent="0.25">
      <c r="A19" s="1250"/>
      <c r="B19" s="946" t="s">
        <v>12</v>
      </c>
      <c r="C19" s="975" t="s">
        <v>43</v>
      </c>
      <c r="D19" s="947" t="s">
        <v>44</v>
      </c>
      <c r="E19" s="945"/>
      <c r="F19" s="945"/>
      <c r="G19" s="945"/>
      <c r="H19" s="945"/>
      <c r="I19" s="945"/>
      <c r="J19" s="945"/>
      <c r="K19" s="945"/>
      <c r="L19" s="945"/>
      <c r="M19" s="945"/>
      <c r="N19" s="945"/>
      <c r="O19" s="945"/>
      <c r="P19" s="945"/>
      <c r="Q19" s="945"/>
      <c r="R19" s="945"/>
      <c r="S19" s="945"/>
      <c r="T19" s="945"/>
      <c r="U19" s="945"/>
      <c r="V19" s="945"/>
      <c r="W19" s="945"/>
    </row>
    <row r="20" spans="1:23" x14ac:dyDescent="0.25">
      <c r="A20" s="1250"/>
      <c r="B20" s="946" t="s">
        <v>12</v>
      </c>
      <c r="C20" s="975" t="s">
        <v>45</v>
      </c>
      <c r="D20" s="947" t="s">
        <v>46</v>
      </c>
      <c r="E20" s="945"/>
      <c r="F20" s="945"/>
      <c r="G20" s="945"/>
      <c r="H20" s="945"/>
      <c r="I20" s="945"/>
      <c r="J20" s="945"/>
      <c r="K20" s="945"/>
      <c r="L20" s="945"/>
      <c r="M20" s="945"/>
      <c r="N20" s="945"/>
      <c r="O20" s="945"/>
      <c r="P20" s="945"/>
      <c r="Q20" s="945"/>
      <c r="R20" s="945"/>
      <c r="S20" s="945"/>
      <c r="T20" s="945"/>
      <c r="U20" s="945"/>
      <c r="V20" s="945"/>
      <c r="W20" s="945"/>
    </row>
    <row r="21" spans="1:23" x14ac:dyDescent="0.25">
      <c r="A21" s="1250"/>
      <c r="B21" s="946" t="s">
        <v>12</v>
      </c>
      <c r="C21" s="975" t="s">
        <v>47</v>
      </c>
      <c r="D21" s="947" t="s">
        <v>48</v>
      </c>
      <c r="E21" s="945"/>
      <c r="F21" s="945"/>
      <c r="G21" s="945"/>
      <c r="H21" s="945"/>
      <c r="I21" s="945"/>
      <c r="J21" s="945"/>
      <c r="K21" s="945"/>
      <c r="L21" s="945"/>
      <c r="M21" s="945"/>
      <c r="N21" s="945"/>
      <c r="O21" s="945"/>
      <c r="P21" s="945"/>
      <c r="Q21" s="945"/>
      <c r="R21" s="945"/>
      <c r="S21" s="945"/>
      <c r="T21" s="945"/>
      <c r="U21" s="945"/>
      <c r="V21" s="945"/>
      <c r="W21" s="945"/>
    </row>
    <row r="22" spans="1:23" x14ac:dyDescent="0.25">
      <c r="A22" s="1250"/>
      <c r="B22" s="946" t="s">
        <v>12</v>
      </c>
      <c r="C22" s="975" t="s">
        <v>49</v>
      </c>
      <c r="D22" s="947" t="s">
        <v>50</v>
      </c>
      <c r="E22" s="945"/>
      <c r="F22" s="945"/>
      <c r="G22" s="945"/>
      <c r="H22" s="945"/>
      <c r="I22" s="945"/>
      <c r="J22" s="945"/>
      <c r="K22" s="945"/>
      <c r="L22" s="945"/>
      <c r="M22" s="945"/>
      <c r="N22" s="945"/>
      <c r="O22" s="945"/>
      <c r="P22" s="945"/>
      <c r="Q22" s="945"/>
      <c r="R22" s="945"/>
      <c r="S22" s="945"/>
      <c r="T22" s="945"/>
      <c r="U22" s="945"/>
      <c r="V22" s="945"/>
      <c r="W22" s="945"/>
    </row>
    <row r="23" spans="1:23" x14ac:dyDescent="0.25">
      <c r="A23" s="1250"/>
      <c r="B23" s="946" t="s">
        <v>12</v>
      </c>
      <c r="C23" s="975" t="s">
        <v>51</v>
      </c>
      <c r="D23" s="947" t="s">
        <v>52</v>
      </c>
      <c r="E23" s="945"/>
      <c r="F23" s="945"/>
      <c r="G23" s="945"/>
      <c r="H23" s="945"/>
      <c r="I23" s="945"/>
      <c r="J23" s="945"/>
      <c r="K23" s="945"/>
      <c r="L23" s="945"/>
      <c r="M23" s="945"/>
      <c r="N23" s="945"/>
      <c r="O23" s="945"/>
      <c r="P23" s="945"/>
      <c r="Q23" s="945"/>
      <c r="R23" s="945"/>
      <c r="S23" s="945"/>
      <c r="T23" s="945"/>
      <c r="U23" s="945"/>
      <c r="V23" s="945"/>
      <c r="W23" s="945"/>
    </row>
    <row r="24" spans="1:23" x14ac:dyDescent="0.25">
      <c r="A24" s="1250"/>
      <c r="B24" s="946" t="s">
        <v>12</v>
      </c>
      <c r="C24" s="975" t="s">
        <v>53</v>
      </c>
      <c r="D24" s="947" t="s">
        <v>54</v>
      </c>
      <c r="E24" s="945"/>
      <c r="F24" s="945"/>
      <c r="G24" s="945"/>
      <c r="H24" s="945"/>
      <c r="I24" s="945"/>
      <c r="J24" s="945"/>
      <c r="K24" s="945"/>
      <c r="L24" s="945"/>
      <c r="M24" s="945"/>
      <c r="N24" s="945"/>
      <c r="O24" s="945"/>
      <c r="P24" s="945"/>
      <c r="Q24" s="945"/>
      <c r="R24" s="945"/>
      <c r="S24" s="945"/>
      <c r="T24" s="945"/>
      <c r="U24" s="945"/>
      <c r="V24" s="945"/>
      <c r="W24" s="945"/>
    </row>
    <row r="25" spans="1:23" x14ac:dyDescent="0.25">
      <c r="A25" s="1250"/>
      <c r="B25" s="949" t="s">
        <v>12</v>
      </c>
      <c r="C25" s="975" t="s">
        <v>55</v>
      </c>
      <c r="D25" s="947" t="s">
        <v>56</v>
      </c>
      <c r="E25" s="945"/>
      <c r="F25" s="945"/>
      <c r="G25" s="945"/>
      <c r="H25" s="945"/>
      <c r="I25" s="945"/>
      <c r="J25" s="945"/>
      <c r="K25" s="945"/>
      <c r="L25" s="945"/>
      <c r="M25" s="945"/>
      <c r="N25" s="945"/>
      <c r="O25" s="945"/>
      <c r="P25" s="945"/>
      <c r="Q25" s="945"/>
      <c r="R25" s="945"/>
      <c r="S25" s="945"/>
      <c r="T25" s="945"/>
      <c r="U25" s="945"/>
      <c r="V25" s="945"/>
      <c r="W25" s="945"/>
    </row>
    <row r="26" spans="1:23" x14ac:dyDescent="0.25">
      <c r="A26" s="950" t="s">
        <v>12</v>
      </c>
      <c r="B26" s="951" t="s">
        <v>12</v>
      </c>
      <c r="C26" s="1031" t="s">
        <v>12</v>
      </c>
      <c r="D26" s="950" t="s">
        <v>12</v>
      </c>
    </row>
    <row r="27" spans="1:23" ht="26.25" x14ac:dyDescent="0.25">
      <c r="A27" s="1251" t="s">
        <v>57</v>
      </c>
      <c r="B27" s="966" t="s">
        <v>58</v>
      </c>
      <c r="C27" s="1032" t="s">
        <v>59</v>
      </c>
      <c r="D27" s="1028" t="s">
        <v>60</v>
      </c>
      <c r="E27" s="1222" t="s">
        <v>12</v>
      </c>
      <c r="F27" s="1222" t="s">
        <v>12</v>
      </c>
      <c r="G27" s="1222" t="s">
        <v>12</v>
      </c>
      <c r="H27" s="1222" t="s">
        <v>12</v>
      </c>
      <c r="I27" s="1222" t="s">
        <v>12</v>
      </c>
      <c r="J27" s="1222" t="s">
        <v>12</v>
      </c>
      <c r="K27" s="1222" t="s">
        <v>12</v>
      </c>
      <c r="L27" s="1222" t="s">
        <v>12</v>
      </c>
      <c r="M27" s="1222" t="s">
        <v>12</v>
      </c>
      <c r="N27" s="1222" t="s">
        <v>12</v>
      </c>
      <c r="O27" s="1222" t="s">
        <v>12</v>
      </c>
      <c r="P27" s="1222" t="s">
        <v>12</v>
      </c>
      <c r="Q27" s="1222" t="s">
        <v>12</v>
      </c>
      <c r="R27" s="1222" t="s">
        <v>12</v>
      </c>
      <c r="S27" s="1222" t="s">
        <v>12</v>
      </c>
      <c r="T27" s="1222" t="s">
        <v>12</v>
      </c>
      <c r="U27" s="1222" t="s">
        <v>12</v>
      </c>
      <c r="V27" s="1222" t="s">
        <v>12</v>
      </c>
      <c r="W27" s="1222" t="s">
        <v>12</v>
      </c>
    </row>
    <row r="28" spans="1:23" ht="26.25" x14ac:dyDescent="0.25">
      <c r="A28" s="1251"/>
      <c r="B28" s="966" t="s">
        <v>61</v>
      </c>
      <c r="C28" s="1032" t="s">
        <v>62</v>
      </c>
      <c r="D28" s="1028" t="s">
        <v>63</v>
      </c>
      <c r="E28" s="1222" t="s">
        <v>12</v>
      </c>
      <c r="F28" s="1222" t="s">
        <v>12</v>
      </c>
      <c r="G28" s="1222" t="s">
        <v>12</v>
      </c>
      <c r="H28" s="1222" t="s">
        <v>12</v>
      </c>
      <c r="I28" s="1222" t="s">
        <v>12</v>
      </c>
      <c r="J28" s="1222" t="s">
        <v>12</v>
      </c>
      <c r="K28" s="1222" t="s">
        <v>12</v>
      </c>
      <c r="L28" s="1222" t="s">
        <v>12</v>
      </c>
      <c r="M28" s="1222" t="s">
        <v>12</v>
      </c>
      <c r="N28" s="1222" t="s">
        <v>12</v>
      </c>
      <c r="O28" s="1222" t="s">
        <v>12</v>
      </c>
      <c r="P28" s="1222" t="s">
        <v>12</v>
      </c>
      <c r="Q28" s="1222" t="s">
        <v>12</v>
      </c>
      <c r="R28" s="1222" t="s">
        <v>12</v>
      </c>
      <c r="S28" s="1222" t="s">
        <v>12</v>
      </c>
      <c r="T28" s="1222" t="s">
        <v>12</v>
      </c>
      <c r="U28" s="1222" t="s">
        <v>12</v>
      </c>
      <c r="V28" s="1222" t="s">
        <v>12</v>
      </c>
      <c r="W28" s="1222" t="s">
        <v>12</v>
      </c>
    </row>
    <row r="29" spans="1:23" x14ac:dyDescent="0.25">
      <c r="A29" s="1251"/>
      <c r="B29" s="952" t="s">
        <v>64</v>
      </c>
      <c r="C29" s="1032" t="s">
        <v>65</v>
      </c>
      <c r="D29" s="1028" t="s">
        <v>66</v>
      </c>
      <c r="E29" s="1222" t="s">
        <v>12</v>
      </c>
      <c r="F29" s="1222" t="s">
        <v>12</v>
      </c>
      <c r="G29" s="1222" t="s">
        <v>12</v>
      </c>
      <c r="H29" s="1222" t="s">
        <v>12</v>
      </c>
      <c r="I29" s="1222" t="s">
        <v>12</v>
      </c>
      <c r="J29" s="1222" t="s">
        <v>12</v>
      </c>
      <c r="K29" s="1222" t="s">
        <v>12</v>
      </c>
      <c r="L29" s="1222" t="s">
        <v>12</v>
      </c>
      <c r="M29" s="1222" t="s">
        <v>12</v>
      </c>
      <c r="N29" s="1222" t="s">
        <v>12</v>
      </c>
      <c r="O29" s="1222" t="s">
        <v>12</v>
      </c>
      <c r="P29" s="1222" t="s">
        <v>12</v>
      </c>
      <c r="Q29" s="1222" t="s">
        <v>12</v>
      </c>
      <c r="R29" s="1222" t="s">
        <v>12</v>
      </c>
      <c r="S29" s="1222" t="s">
        <v>12</v>
      </c>
      <c r="T29" s="1222" t="s">
        <v>12</v>
      </c>
      <c r="U29" s="1222" t="s">
        <v>12</v>
      </c>
      <c r="V29" s="1222" t="s">
        <v>12</v>
      </c>
      <c r="W29" s="1222" t="s">
        <v>12</v>
      </c>
    </row>
    <row r="30" spans="1:23" x14ac:dyDescent="0.25">
      <c r="A30" s="1251"/>
      <c r="B30" s="952" t="s">
        <v>67</v>
      </c>
      <c r="C30" s="1033" t="s">
        <v>12</v>
      </c>
      <c r="D30" s="1028" t="s">
        <v>12</v>
      </c>
      <c r="E30" s="1222" t="s">
        <v>12</v>
      </c>
      <c r="F30" s="1222" t="s">
        <v>12</v>
      </c>
      <c r="G30" s="1222" t="s">
        <v>12</v>
      </c>
      <c r="H30" s="1222" t="s">
        <v>12</v>
      </c>
      <c r="I30" s="1222" t="s">
        <v>12</v>
      </c>
      <c r="J30" s="1222" t="s">
        <v>12</v>
      </c>
      <c r="K30" s="1222" t="s">
        <v>12</v>
      </c>
      <c r="L30" s="1222" t="s">
        <v>12</v>
      </c>
      <c r="M30" s="1222" t="s">
        <v>12</v>
      </c>
      <c r="N30" s="1222" t="s">
        <v>12</v>
      </c>
      <c r="O30" s="1222" t="s">
        <v>12</v>
      </c>
      <c r="P30" s="1222" t="s">
        <v>12</v>
      </c>
      <c r="Q30" s="1222" t="s">
        <v>12</v>
      </c>
      <c r="R30" s="1222" t="s">
        <v>12</v>
      </c>
      <c r="S30" s="1222" t="s">
        <v>12</v>
      </c>
      <c r="T30" s="1222" t="s">
        <v>12</v>
      </c>
      <c r="U30" s="1222" t="s">
        <v>12</v>
      </c>
      <c r="V30" s="1222" t="s">
        <v>12</v>
      </c>
      <c r="W30" s="1222" t="s">
        <v>12</v>
      </c>
    </row>
    <row r="31" spans="1:23" ht="28.5" customHeight="1" x14ac:dyDescent="0.25">
      <c r="A31" s="1251"/>
      <c r="B31" s="966" t="s">
        <v>68</v>
      </c>
      <c r="C31" s="1255" t="s">
        <v>69</v>
      </c>
      <c r="D31" s="1233" t="s">
        <v>70</v>
      </c>
      <c r="E31" s="1222" t="s">
        <v>12</v>
      </c>
      <c r="F31" s="1222" t="s">
        <v>12</v>
      </c>
      <c r="G31" s="1222" t="s">
        <v>12</v>
      </c>
      <c r="H31" s="1222" t="s">
        <v>12</v>
      </c>
      <c r="I31" s="1222" t="s">
        <v>12</v>
      </c>
      <c r="J31" s="1222" t="s">
        <v>12</v>
      </c>
      <c r="K31" s="1222" t="s">
        <v>12</v>
      </c>
      <c r="L31" s="1222" t="s">
        <v>12</v>
      </c>
      <c r="M31" s="1222" t="s">
        <v>12</v>
      </c>
      <c r="N31" s="1222" t="s">
        <v>12</v>
      </c>
      <c r="O31" s="1222" t="s">
        <v>12</v>
      </c>
      <c r="P31" s="1222" t="s">
        <v>12</v>
      </c>
      <c r="Q31" s="1222" t="s">
        <v>12</v>
      </c>
      <c r="R31" s="1222" t="s">
        <v>12</v>
      </c>
      <c r="S31" s="1222" t="s">
        <v>12</v>
      </c>
      <c r="T31" s="1222" t="s">
        <v>12</v>
      </c>
      <c r="U31" s="1222" t="s">
        <v>12</v>
      </c>
      <c r="V31" s="1222" t="s">
        <v>12</v>
      </c>
      <c r="W31" s="1222" t="s">
        <v>12</v>
      </c>
    </row>
    <row r="32" spans="1:23" ht="23.25" customHeight="1" x14ac:dyDescent="0.25">
      <c r="A32" s="1251"/>
      <c r="B32" s="953" t="s">
        <v>71</v>
      </c>
      <c r="C32" s="1255"/>
      <c r="D32" s="1233"/>
      <c r="E32" s="1222" t="s">
        <v>12</v>
      </c>
      <c r="F32" s="1222" t="s">
        <v>12</v>
      </c>
      <c r="G32" s="1222" t="s">
        <v>12</v>
      </c>
      <c r="H32" s="1222" t="s">
        <v>12</v>
      </c>
      <c r="I32" s="1222" t="s">
        <v>12</v>
      </c>
      <c r="J32" s="1222" t="s">
        <v>12</v>
      </c>
      <c r="K32" s="1222" t="s">
        <v>12</v>
      </c>
      <c r="L32" s="1222" t="s">
        <v>12</v>
      </c>
      <c r="M32" s="1222" t="s">
        <v>12</v>
      </c>
      <c r="N32" s="1222" t="s">
        <v>12</v>
      </c>
      <c r="O32" s="1222" t="s">
        <v>12</v>
      </c>
      <c r="P32" s="1222" t="s">
        <v>12</v>
      </c>
      <c r="Q32" s="1222" t="s">
        <v>12</v>
      </c>
      <c r="R32" s="1222" t="s">
        <v>12</v>
      </c>
      <c r="S32" s="1222" t="s">
        <v>12</v>
      </c>
      <c r="T32" s="1222" t="s">
        <v>12</v>
      </c>
      <c r="U32" s="1222" t="s">
        <v>12</v>
      </c>
      <c r="V32" s="1222" t="s">
        <v>12</v>
      </c>
      <c r="W32" s="1222" t="s">
        <v>12</v>
      </c>
    </row>
    <row r="33" spans="1:23" ht="26.25" x14ac:dyDescent="0.25">
      <c r="A33" s="1251"/>
      <c r="B33" s="953" t="s">
        <v>72</v>
      </c>
      <c r="C33" s="1032" t="s">
        <v>73</v>
      </c>
      <c r="D33" s="1223" t="s">
        <v>74</v>
      </c>
      <c r="E33" s="1222" t="s">
        <v>12</v>
      </c>
      <c r="F33" s="1222" t="s">
        <v>12</v>
      </c>
      <c r="G33" s="1222" t="s">
        <v>12</v>
      </c>
      <c r="H33" s="1222" t="s">
        <v>12</v>
      </c>
      <c r="I33" s="1222" t="s">
        <v>12</v>
      </c>
      <c r="J33" s="1222" t="s">
        <v>12</v>
      </c>
      <c r="K33" s="1222" t="s">
        <v>12</v>
      </c>
      <c r="L33" s="1222" t="s">
        <v>12</v>
      </c>
      <c r="M33" s="1222" t="s">
        <v>12</v>
      </c>
      <c r="N33" s="1222" t="s">
        <v>12</v>
      </c>
      <c r="O33" s="1222" t="s">
        <v>12</v>
      </c>
      <c r="P33" s="1222" t="s">
        <v>12</v>
      </c>
      <c r="Q33" s="1222" t="s">
        <v>12</v>
      </c>
      <c r="R33" s="1222" t="s">
        <v>12</v>
      </c>
      <c r="S33" s="1222" t="s">
        <v>12</v>
      </c>
      <c r="T33" s="1222" t="s">
        <v>12</v>
      </c>
      <c r="U33" s="1222" t="s">
        <v>12</v>
      </c>
      <c r="V33" s="1222" t="s">
        <v>12</v>
      </c>
      <c r="W33" s="1222" t="s">
        <v>12</v>
      </c>
    </row>
    <row r="34" spans="1:23" x14ac:dyDescent="0.25">
      <c r="A34" s="1251"/>
      <c r="B34" s="952" t="s">
        <v>75</v>
      </c>
      <c r="C34" s="1231" t="s">
        <v>76</v>
      </c>
      <c r="D34" s="1233" t="s">
        <v>77</v>
      </c>
      <c r="E34" s="1028"/>
      <c r="F34" s="1028"/>
      <c r="G34" s="1028"/>
      <c r="H34" s="1028"/>
      <c r="I34" s="1028"/>
      <c r="J34" s="1028"/>
      <c r="K34" s="1028"/>
      <c r="L34" s="1028"/>
      <c r="M34" s="1028"/>
      <c r="N34" s="1028"/>
      <c r="O34" s="1222" t="s">
        <v>12</v>
      </c>
      <c r="P34" s="1222" t="s">
        <v>12</v>
      </c>
      <c r="Q34" s="1222" t="s">
        <v>12</v>
      </c>
      <c r="R34" s="1222" t="s">
        <v>12</v>
      </c>
      <c r="S34" s="1222" t="s">
        <v>12</v>
      </c>
      <c r="T34" s="1222" t="s">
        <v>12</v>
      </c>
      <c r="U34" s="1222" t="s">
        <v>12</v>
      </c>
      <c r="V34" s="1222" t="s">
        <v>12</v>
      </c>
      <c r="W34" s="1222" t="s">
        <v>12</v>
      </c>
    </row>
    <row r="35" spans="1:23" ht="26.25" x14ac:dyDescent="0.25">
      <c r="A35" s="1251"/>
      <c r="B35" s="953" t="s">
        <v>78</v>
      </c>
      <c r="C35" s="1232"/>
      <c r="D35" s="1233"/>
      <c r="E35" s="1222" t="s">
        <v>12</v>
      </c>
      <c r="F35" s="1222" t="s">
        <v>12</v>
      </c>
      <c r="G35" s="1222" t="s">
        <v>12</v>
      </c>
      <c r="H35" s="1222" t="s">
        <v>12</v>
      </c>
      <c r="I35" s="1222" t="s">
        <v>12</v>
      </c>
      <c r="J35" s="1222" t="s">
        <v>12</v>
      </c>
      <c r="K35" s="1222" t="s">
        <v>12</v>
      </c>
      <c r="L35" s="1222" t="s">
        <v>12</v>
      </c>
      <c r="M35" s="1222" t="s">
        <v>12</v>
      </c>
      <c r="N35" s="1222" t="s">
        <v>12</v>
      </c>
      <c r="O35" s="1222" t="s">
        <v>12</v>
      </c>
      <c r="P35" s="1222" t="s">
        <v>12</v>
      </c>
      <c r="Q35" s="1222" t="s">
        <v>12</v>
      </c>
      <c r="R35" s="1222" t="s">
        <v>12</v>
      </c>
      <c r="S35" s="1222" t="s">
        <v>12</v>
      </c>
      <c r="T35" s="1222" t="s">
        <v>12</v>
      </c>
      <c r="U35" s="1222" t="s">
        <v>12</v>
      </c>
      <c r="V35" s="1222" t="s">
        <v>12</v>
      </c>
      <c r="W35" s="1222" t="s">
        <v>12</v>
      </c>
    </row>
    <row r="36" spans="1:23" ht="26.25" x14ac:dyDescent="0.25">
      <c r="A36" s="1251"/>
      <c r="B36" s="953" t="s">
        <v>79</v>
      </c>
      <c r="C36" s="1032" t="s">
        <v>80</v>
      </c>
      <c r="D36" s="1223" t="s">
        <v>81</v>
      </c>
      <c r="E36" s="1222" t="s">
        <v>12</v>
      </c>
      <c r="F36" s="1222" t="s">
        <v>12</v>
      </c>
      <c r="G36" s="1222" t="s">
        <v>12</v>
      </c>
      <c r="H36" s="1222" t="s">
        <v>12</v>
      </c>
      <c r="I36" s="1222" t="s">
        <v>12</v>
      </c>
      <c r="J36" s="1222" t="s">
        <v>12</v>
      </c>
      <c r="K36" s="1222" t="s">
        <v>12</v>
      </c>
      <c r="L36" s="1222" t="s">
        <v>12</v>
      </c>
      <c r="M36" s="1222" t="s">
        <v>12</v>
      </c>
      <c r="N36" s="1222" t="s">
        <v>12</v>
      </c>
      <c r="O36" s="1222" t="s">
        <v>12</v>
      </c>
      <c r="P36" s="1222" t="s">
        <v>12</v>
      </c>
      <c r="Q36" s="1222" t="s">
        <v>12</v>
      </c>
      <c r="R36" s="1222" t="s">
        <v>12</v>
      </c>
      <c r="S36" s="1222" t="s">
        <v>12</v>
      </c>
      <c r="T36" s="1222" t="s">
        <v>12</v>
      </c>
      <c r="U36" s="1222" t="s">
        <v>12</v>
      </c>
      <c r="V36" s="1222" t="s">
        <v>12</v>
      </c>
      <c r="W36" s="1222" t="s">
        <v>12</v>
      </c>
    </row>
    <row r="37" spans="1:23" x14ac:dyDescent="0.25">
      <c r="A37" s="1251"/>
      <c r="B37" s="953" t="s">
        <v>82</v>
      </c>
      <c r="C37" s="1231" t="s">
        <v>83</v>
      </c>
      <c r="D37" s="1233" t="s">
        <v>84</v>
      </c>
      <c r="E37" s="1028"/>
      <c r="F37" s="1028"/>
      <c r="G37" s="1028"/>
      <c r="H37" s="1028"/>
      <c r="I37" s="1028"/>
      <c r="J37" s="1028"/>
      <c r="K37" s="1028"/>
      <c r="L37" s="1028"/>
      <c r="M37" s="1028"/>
      <c r="N37" s="1028"/>
      <c r="O37" s="954" t="s">
        <v>12</v>
      </c>
      <c r="P37" s="954" t="s">
        <v>12</v>
      </c>
      <c r="Q37" s="954" t="s">
        <v>12</v>
      </c>
      <c r="R37" s="954" t="s">
        <v>12</v>
      </c>
      <c r="S37" s="954" t="s">
        <v>12</v>
      </c>
      <c r="T37" s="954" t="s">
        <v>12</v>
      </c>
      <c r="U37" s="954" t="s">
        <v>12</v>
      </c>
      <c r="V37" s="954" t="s">
        <v>12</v>
      </c>
      <c r="W37" s="954" t="s">
        <v>12</v>
      </c>
    </row>
    <row r="38" spans="1:23" ht="26.25" x14ac:dyDescent="0.25">
      <c r="A38" s="1251"/>
      <c r="B38" s="953" t="s">
        <v>85</v>
      </c>
      <c r="C38" s="1232"/>
      <c r="D38" s="1233"/>
      <c r="E38" s="954" t="s">
        <v>12</v>
      </c>
      <c r="F38" s="954" t="s">
        <v>12</v>
      </c>
      <c r="G38" s="954" t="s">
        <v>12</v>
      </c>
      <c r="H38" s="954" t="s">
        <v>12</v>
      </c>
      <c r="I38" s="954" t="s">
        <v>12</v>
      </c>
      <c r="J38" s="954" t="s">
        <v>12</v>
      </c>
      <c r="K38" s="954" t="s">
        <v>12</v>
      </c>
      <c r="L38" s="954" t="s">
        <v>12</v>
      </c>
      <c r="M38" s="954" t="s">
        <v>12</v>
      </c>
      <c r="N38" s="954" t="s">
        <v>12</v>
      </c>
      <c r="O38" s="954" t="s">
        <v>12</v>
      </c>
      <c r="P38" s="954" t="s">
        <v>12</v>
      </c>
      <c r="Q38" s="954" t="s">
        <v>12</v>
      </c>
      <c r="R38" s="954" t="s">
        <v>12</v>
      </c>
      <c r="S38" s="954" t="s">
        <v>12</v>
      </c>
      <c r="T38" s="954" t="s">
        <v>12</v>
      </c>
      <c r="U38" s="954" t="s">
        <v>12</v>
      </c>
      <c r="V38" s="954" t="s">
        <v>12</v>
      </c>
      <c r="W38" s="954" t="s">
        <v>12</v>
      </c>
    </row>
    <row r="39" spans="1:23" ht="26.25" x14ac:dyDescent="0.25">
      <c r="A39" s="1251"/>
      <c r="B39" s="953" t="s">
        <v>86</v>
      </c>
      <c r="C39" s="1032" t="s">
        <v>87</v>
      </c>
      <c r="D39" s="1223" t="s">
        <v>88</v>
      </c>
      <c r="E39" s="954" t="s">
        <v>12</v>
      </c>
      <c r="F39" s="954" t="s">
        <v>12</v>
      </c>
      <c r="G39" s="954" t="s">
        <v>12</v>
      </c>
      <c r="H39" s="954" t="s">
        <v>12</v>
      </c>
      <c r="I39" s="954" t="s">
        <v>12</v>
      </c>
      <c r="J39" s="954" t="s">
        <v>12</v>
      </c>
      <c r="K39" s="954" t="s">
        <v>12</v>
      </c>
      <c r="L39" s="954" t="s">
        <v>12</v>
      </c>
      <c r="M39" s="954" t="s">
        <v>12</v>
      </c>
      <c r="N39" s="954" t="s">
        <v>12</v>
      </c>
      <c r="O39" s="954" t="s">
        <v>12</v>
      </c>
      <c r="P39" s="954" t="s">
        <v>12</v>
      </c>
      <c r="Q39" s="954" t="s">
        <v>12</v>
      </c>
      <c r="R39" s="954" t="s">
        <v>12</v>
      </c>
      <c r="S39" s="954" t="s">
        <v>12</v>
      </c>
      <c r="T39" s="954" t="s">
        <v>12</v>
      </c>
      <c r="U39" s="954" t="s">
        <v>12</v>
      </c>
      <c r="V39" s="954" t="s">
        <v>12</v>
      </c>
      <c r="W39" s="954" t="s">
        <v>12</v>
      </c>
    </row>
    <row r="40" spans="1:23" x14ac:dyDescent="0.25">
      <c r="A40" s="1251"/>
      <c r="B40" s="953" t="s">
        <v>89</v>
      </c>
      <c r="C40" s="1231" t="s">
        <v>90</v>
      </c>
      <c r="D40" s="1233" t="s">
        <v>91</v>
      </c>
      <c r="E40" s="1028"/>
      <c r="F40" s="1028"/>
      <c r="G40" s="1028"/>
      <c r="H40" s="1028"/>
      <c r="I40" s="1028"/>
      <c r="J40" s="1028"/>
      <c r="K40" s="1028"/>
      <c r="L40" s="1028"/>
      <c r="M40" s="1028"/>
      <c r="N40" s="1222" t="s">
        <v>12</v>
      </c>
      <c r="O40" s="1222" t="s">
        <v>12</v>
      </c>
      <c r="P40" s="1222" t="s">
        <v>12</v>
      </c>
      <c r="Q40" s="1222" t="s">
        <v>12</v>
      </c>
      <c r="R40" s="1222" t="s">
        <v>12</v>
      </c>
      <c r="S40" s="1222" t="s">
        <v>12</v>
      </c>
      <c r="T40" s="1222" t="s">
        <v>12</v>
      </c>
      <c r="U40" s="1222" t="s">
        <v>12</v>
      </c>
      <c r="V40" s="1222" t="s">
        <v>12</v>
      </c>
      <c r="W40" s="1222" t="s">
        <v>12</v>
      </c>
    </row>
    <row r="41" spans="1:23" ht="26.25" x14ac:dyDescent="0.25">
      <c r="A41" s="1251"/>
      <c r="B41" s="953" t="s">
        <v>92</v>
      </c>
      <c r="C41" s="1232"/>
      <c r="D41" s="1233"/>
      <c r="E41" s="1222" t="s">
        <v>12</v>
      </c>
      <c r="F41" s="1222" t="s">
        <v>12</v>
      </c>
      <c r="G41" s="1222" t="s">
        <v>12</v>
      </c>
      <c r="H41" s="1222" t="s">
        <v>12</v>
      </c>
      <c r="I41" s="1222" t="s">
        <v>12</v>
      </c>
      <c r="J41" s="1222" t="s">
        <v>12</v>
      </c>
      <c r="K41" s="1222" t="s">
        <v>12</v>
      </c>
      <c r="L41" s="1222" t="s">
        <v>12</v>
      </c>
      <c r="M41" s="1222" t="s">
        <v>12</v>
      </c>
      <c r="N41" s="1222" t="s">
        <v>12</v>
      </c>
      <c r="O41" s="1222" t="s">
        <v>12</v>
      </c>
      <c r="P41" s="1222" t="s">
        <v>12</v>
      </c>
      <c r="Q41" s="1222" t="s">
        <v>12</v>
      </c>
      <c r="R41" s="1222" t="s">
        <v>12</v>
      </c>
      <c r="S41" s="1222" t="s">
        <v>12</v>
      </c>
      <c r="T41" s="1222" t="s">
        <v>12</v>
      </c>
      <c r="U41" s="1222" t="s">
        <v>12</v>
      </c>
      <c r="V41" s="1222" t="s">
        <v>12</v>
      </c>
      <c r="W41" s="1222" t="s">
        <v>12</v>
      </c>
    </row>
    <row r="42" spans="1:23" ht="26.25" x14ac:dyDescent="0.25">
      <c r="A42" s="1251"/>
      <c r="B42" s="953" t="s">
        <v>93</v>
      </c>
      <c r="C42" s="1032" t="s">
        <v>94</v>
      </c>
      <c r="D42" s="1223" t="s">
        <v>95</v>
      </c>
      <c r="E42" s="1222" t="s">
        <v>12</v>
      </c>
      <c r="F42" s="1222" t="s">
        <v>12</v>
      </c>
      <c r="G42" s="1222" t="s">
        <v>12</v>
      </c>
      <c r="H42" s="1222" t="s">
        <v>12</v>
      </c>
      <c r="I42" s="1222" t="s">
        <v>12</v>
      </c>
      <c r="J42" s="1222" t="s">
        <v>12</v>
      </c>
      <c r="K42" s="1222" t="s">
        <v>12</v>
      </c>
      <c r="L42" s="1222" t="s">
        <v>12</v>
      </c>
      <c r="M42" s="1222" t="s">
        <v>12</v>
      </c>
      <c r="N42" s="1222" t="s">
        <v>12</v>
      </c>
      <c r="O42" s="1222" t="s">
        <v>12</v>
      </c>
      <c r="P42" s="1222" t="s">
        <v>12</v>
      </c>
      <c r="Q42" s="1222" t="s">
        <v>12</v>
      </c>
      <c r="R42" s="1222" t="s">
        <v>12</v>
      </c>
      <c r="S42" s="1222" t="s">
        <v>12</v>
      </c>
      <c r="T42" s="1222" t="s">
        <v>12</v>
      </c>
      <c r="U42" s="1222" t="s">
        <v>12</v>
      </c>
      <c r="V42" s="1222" t="s">
        <v>12</v>
      </c>
      <c r="W42" s="1222" t="s">
        <v>12</v>
      </c>
    </row>
    <row r="43" spans="1:23" x14ac:dyDescent="0.25">
      <c r="A43" s="1251"/>
      <c r="B43" s="953" t="s">
        <v>96</v>
      </c>
      <c r="C43" s="1231" t="s">
        <v>97</v>
      </c>
      <c r="D43" s="1233" t="s">
        <v>98</v>
      </c>
      <c r="E43" s="1028"/>
      <c r="F43" s="1028"/>
      <c r="G43" s="1028"/>
      <c r="H43" s="1028"/>
      <c r="I43" s="1028"/>
      <c r="J43" s="1028"/>
      <c r="K43" s="1028"/>
      <c r="L43" s="1028"/>
      <c r="M43" s="1028"/>
      <c r="N43" s="1222" t="s">
        <v>12</v>
      </c>
      <c r="O43" s="1222" t="s">
        <v>12</v>
      </c>
      <c r="P43" s="1222" t="s">
        <v>12</v>
      </c>
      <c r="Q43" s="1222" t="s">
        <v>12</v>
      </c>
      <c r="R43" s="1222" t="s">
        <v>12</v>
      </c>
      <c r="S43" s="1222" t="s">
        <v>12</v>
      </c>
      <c r="T43" s="1222" t="s">
        <v>12</v>
      </c>
      <c r="U43" s="1222" t="s">
        <v>12</v>
      </c>
      <c r="V43" s="1222" t="s">
        <v>12</v>
      </c>
      <c r="W43" s="1222" t="s">
        <v>12</v>
      </c>
    </row>
    <row r="44" spans="1:23" ht="26.25" x14ac:dyDescent="0.25">
      <c r="A44" s="1251"/>
      <c r="B44" s="953" t="s">
        <v>99</v>
      </c>
      <c r="C44" s="1232"/>
      <c r="D44" s="1233"/>
      <c r="E44" s="1222" t="s">
        <v>12</v>
      </c>
      <c r="F44" s="1222" t="s">
        <v>12</v>
      </c>
      <c r="G44" s="1222" t="s">
        <v>12</v>
      </c>
      <c r="H44" s="1222" t="s">
        <v>12</v>
      </c>
      <c r="I44" s="1222" t="s">
        <v>12</v>
      </c>
      <c r="J44" s="1222" t="s">
        <v>12</v>
      </c>
      <c r="K44" s="1222" t="s">
        <v>12</v>
      </c>
      <c r="L44" s="1222" t="s">
        <v>12</v>
      </c>
      <c r="M44" s="1222" t="s">
        <v>12</v>
      </c>
      <c r="N44" s="1222" t="s">
        <v>12</v>
      </c>
      <c r="O44" s="1222" t="s">
        <v>12</v>
      </c>
      <c r="P44" s="1222" t="s">
        <v>12</v>
      </c>
      <c r="Q44" s="1222" t="s">
        <v>12</v>
      </c>
      <c r="R44" s="1222" t="s">
        <v>12</v>
      </c>
      <c r="S44" s="1222" t="s">
        <v>12</v>
      </c>
      <c r="T44" s="1222" t="s">
        <v>12</v>
      </c>
      <c r="U44" s="1222" t="s">
        <v>12</v>
      </c>
      <c r="V44" s="1222" t="s">
        <v>12</v>
      </c>
      <c r="W44" s="1222" t="s">
        <v>12</v>
      </c>
    </row>
    <row r="45" spans="1:23" ht="26.25" x14ac:dyDescent="0.25">
      <c r="A45" s="1251"/>
      <c r="B45" s="953" t="s">
        <v>100</v>
      </c>
      <c r="C45" s="1032" t="s">
        <v>101</v>
      </c>
      <c r="D45" s="1223" t="s">
        <v>102</v>
      </c>
      <c r="E45" s="1222" t="s">
        <v>12</v>
      </c>
      <c r="F45" s="1222" t="s">
        <v>12</v>
      </c>
      <c r="G45" s="1222" t="s">
        <v>12</v>
      </c>
      <c r="H45" s="1222" t="s">
        <v>12</v>
      </c>
      <c r="I45" s="1222" t="s">
        <v>12</v>
      </c>
      <c r="J45" s="1222" t="s">
        <v>12</v>
      </c>
      <c r="K45" s="1222" t="s">
        <v>12</v>
      </c>
      <c r="L45" s="1222" t="s">
        <v>12</v>
      </c>
      <c r="M45" s="1222" t="s">
        <v>12</v>
      </c>
      <c r="N45" s="1222" t="s">
        <v>12</v>
      </c>
      <c r="O45" s="1222" t="s">
        <v>12</v>
      </c>
      <c r="P45" s="1222" t="s">
        <v>12</v>
      </c>
      <c r="Q45" s="1222" t="s">
        <v>12</v>
      </c>
      <c r="R45" s="1222" t="s">
        <v>12</v>
      </c>
      <c r="S45" s="1222" t="s">
        <v>12</v>
      </c>
      <c r="T45" s="1222" t="s">
        <v>12</v>
      </c>
      <c r="U45" s="1222" t="s">
        <v>12</v>
      </c>
      <c r="V45" s="1222" t="s">
        <v>12</v>
      </c>
      <c r="W45" s="1222" t="s">
        <v>12</v>
      </c>
    </row>
    <row r="46" spans="1:23" ht="30.75" customHeight="1" x14ac:dyDescent="0.25">
      <c r="A46" s="1251"/>
      <c r="B46" s="1252" t="s">
        <v>103</v>
      </c>
      <c r="C46" s="1032" t="s">
        <v>104</v>
      </c>
      <c r="D46" s="1223" t="s">
        <v>105</v>
      </c>
      <c r="E46" s="1222" t="s">
        <v>12</v>
      </c>
      <c r="F46" s="1222" t="s">
        <v>12</v>
      </c>
      <c r="G46" s="1222" t="s">
        <v>12</v>
      </c>
      <c r="H46" s="1222" t="s">
        <v>12</v>
      </c>
      <c r="I46" s="1222" t="s">
        <v>12</v>
      </c>
      <c r="J46" s="1222" t="s">
        <v>12</v>
      </c>
      <c r="K46" s="1222" t="s">
        <v>12</v>
      </c>
      <c r="L46" s="1222" t="s">
        <v>12</v>
      </c>
      <c r="M46" s="1222" t="s">
        <v>12</v>
      </c>
      <c r="N46" s="1222" t="s">
        <v>12</v>
      </c>
      <c r="O46" s="1222" t="s">
        <v>12</v>
      </c>
      <c r="P46" s="1222" t="s">
        <v>12</v>
      </c>
      <c r="Q46" s="1222" t="s">
        <v>12</v>
      </c>
      <c r="R46" s="1222" t="s">
        <v>12</v>
      </c>
      <c r="S46" s="1222" t="s">
        <v>12</v>
      </c>
      <c r="T46" s="1222" t="s">
        <v>12</v>
      </c>
      <c r="U46" s="1222" t="s">
        <v>12</v>
      </c>
      <c r="V46" s="1222" t="s">
        <v>12</v>
      </c>
      <c r="W46" s="1222" t="s">
        <v>12</v>
      </c>
    </row>
    <row r="47" spans="1:23" x14ac:dyDescent="0.25">
      <c r="A47" s="1251"/>
      <c r="B47" s="1252"/>
      <c r="C47" s="1032" t="s">
        <v>106</v>
      </c>
      <c r="D47" s="1028" t="s">
        <v>107</v>
      </c>
      <c r="E47" s="1222" t="s">
        <v>12</v>
      </c>
      <c r="F47" s="1222" t="s">
        <v>12</v>
      </c>
      <c r="G47" s="1222" t="s">
        <v>12</v>
      </c>
      <c r="H47" s="1222" t="s">
        <v>12</v>
      </c>
      <c r="I47" s="1222" t="s">
        <v>12</v>
      </c>
      <c r="J47" s="1222" t="s">
        <v>12</v>
      </c>
      <c r="K47" s="1222" t="s">
        <v>12</v>
      </c>
      <c r="L47" s="1222" t="s">
        <v>12</v>
      </c>
      <c r="M47" s="1222" t="s">
        <v>12</v>
      </c>
      <c r="N47" s="1222" t="s">
        <v>12</v>
      </c>
      <c r="O47" s="1222" t="s">
        <v>12</v>
      </c>
      <c r="P47" s="1222" t="s">
        <v>12</v>
      </c>
      <c r="Q47" s="1222" t="s">
        <v>12</v>
      </c>
      <c r="R47" s="1222" t="s">
        <v>12</v>
      </c>
      <c r="S47" s="1222" t="s">
        <v>12</v>
      </c>
      <c r="T47" s="1222" t="s">
        <v>12</v>
      </c>
      <c r="U47" s="1222" t="s">
        <v>12</v>
      </c>
      <c r="V47" s="1222" t="s">
        <v>12</v>
      </c>
      <c r="W47" s="1222" t="s">
        <v>12</v>
      </c>
    </row>
    <row r="48" spans="1:23" x14ac:dyDescent="0.25">
      <c r="A48" s="1251"/>
      <c r="B48" s="955" t="s">
        <v>108</v>
      </c>
      <c r="C48" s="1032" t="s">
        <v>109</v>
      </c>
      <c r="D48" s="1028" t="s">
        <v>110</v>
      </c>
      <c r="E48" s="1222" t="s">
        <v>12</v>
      </c>
      <c r="F48" s="1222" t="s">
        <v>12</v>
      </c>
      <c r="G48" s="1222" t="s">
        <v>12</v>
      </c>
      <c r="H48" s="1222" t="s">
        <v>12</v>
      </c>
      <c r="I48" s="1222" t="s">
        <v>12</v>
      </c>
      <c r="J48" s="1222" t="s">
        <v>12</v>
      </c>
      <c r="K48" s="1222" t="s">
        <v>12</v>
      </c>
      <c r="L48" s="1222" t="s">
        <v>12</v>
      </c>
      <c r="M48" s="1222" t="s">
        <v>12</v>
      </c>
      <c r="N48" s="1222" t="s">
        <v>12</v>
      </c>
      <c r="O48" s="1222" t="s">
        <v>12</v>
      </c>
      <c r="P48" s="1222" t="s">
        <v>12</v>
      </c>
      <c r="Q48" s="1222" t="s">
        <v>12</v>
      </c>
      <c r="R48" s="1222" t="s">
        <v>12</v>
      </c>
      <c r="S48" s="1222" t="s">
        <v>12</v>
      </c>
      <c r="T48" s="1222" t="s">
        <v>12</v>
      </c>
      <c r="U48" s="1222" t="s">
        <v>12</v>
      </c>
      <c r="V48" s="1222" t="s">
        <v>12</v>
      </c>
      <c r="W48" s="1222" t="s">
        <v>12</v>
      </c>
    </row>
    <row r="49" spans="1:23" ht="31.5" customHeight="1" x14ac:dyDescent="0.25">
      <c r="A49" s="1251"/>
      <c r="B49" s="953" t="s">
        <v>111</v>
      </c>
      <c r="C49" s="1032" t="s">
        <v>112</v>
      </c>
      <c r="D49" s="1252" t="s">
        <v>113</v>
      </c>
      <c r="E49" s="1252"/>
      <c r="F49" s="1252"/>
      <c r="G49" s="1252"/>
      <c r="H49" s="1252"/>
      <c r="I49" s="1252"/>
      <c r="J49" s="1252"/>
      <c r="K49" s="1252"/>
      <c r="L49" s="1252"/>
      <c r="M49" s="1252"/>
      <c r="N49" s="1252"/>
      <c r="O49" s="1252"/>
      <c r="P49" s="1252"/>
      <c r="Q49" s="1252"/>
      <c r="R49" s="1252"/>
      <c r="S49" s="1252"/>
      <c r="T49" s="1252"/>
      <c r="U49" s="1252"/>
      <c r="V49" s="1252"/>
      <c r="W49" s="1252"/>
    </row>
    <row r="50" spans="1:23" x14ac:dyDescent="0.25">
      <c r="A50" s="1251"/>
      <c r="B50" s="952" t="s">
        <v>114</v>
      </c>
      <c r="C50" s="1032" t="s">
        <v>115</v>
      </c>
      <c r="D50" s="1028" t="s">
        <v>116</v>
      </c>
      <c r="E50" s="1222" t="s">
        <v>12</v>
      </c>
      <c r="F50" s="1222" t="s">
        <v>12</v>
      </c>
      <c r="G50" s="1222" t="s">
        <v>12</v>
      </c>
      <c r="H50" s="1222" t="s">
        <v>12</v>
      </c>
      <c r="I50" s="1222" t="s">
        <v>12</v>
      </c>
      <c r="J50" s="1222" t="s">
        <v>12</v>
      </c>
      <c r="K50" s="1222" t="s">
        <v>12</v>
      </c>
      <c r="L50" s="1222" t="s">
        <v>12</v>
      </c>
      <c r="M50" s="1222" t="s">
        <v>12</v>
      </c>
      <c r="N50" s="1222" t="s">
        <v>12</v>
      </c>
      <c r="O50" s="1222" t="s">
        <v>12</v>
      </c>
      <c r="P50" s="1222" t="s">
        <v>12</v>
      </c>
      <c r="Q50" s="1222" t="s">
        <v>12</v>
      </c>
      <c r="R50" s="1222" t="s">
        <v>12</v>
      </c>
      <c r="S50" s="1222" t="s">
        <v>12</v>
      </c>
      <c r="T50" s="1222" t="s">
        <v>12</v>
      </c>
      <c r="U50" s="1222" t="s">
        <v>12</v>
      </c>
      <c r="V50" s="1222" t="s">
        <v>12</v>
      </c>
      <c r="W50" s="1222" t="s">
        <v>12</v>
      </c>
    </row>
    <row r="51" spans="1:23" ht="15" customHeight="1" x14ac:dyDescent="0.25">
      <c r="A51" s="1251"/>
      <c r="B51" s="953" t="s">
        <v>117</v>
      </c>
      <c r="C51" s="1231" t="s">
        <v>118</v>
      </c>
      <c r="D51" s="1253" t="s">
        <v>119</v>
      </c>
      <c r="E51" s="1222" t="s">
        <v>12</v>
      </c>
      <c r="F51" s="1222" t="s">
        <v>12</v>
      </c>
      <c r="G51" s="1222" t="s">
        <v>12</v>
      </c>
      <c r="H51" s="1222" t="s">
        <v>12</v>
      </c>
      <c r="I51" s="1222" t="s">
        <v>12</v>
      </c>
      <c r="J51" s="1222" t="s">
        <v>12</v>
      </c>
      <c r="K51" s="1222" t="s">
        <v>12</v>
      </c>
      <c r="L51" s="1222" t="s">
        <v>12</v>
      </c>
      <c r="M51" s="1222" t="s">
        <v>12</v>
      </c>
      <c r="N51" s="1222" t="s">
        <v>12</v>
      </c>
      <c r="O51" s="1222" t="s">
        <v>12</v>
      </c>
      <c r="P51" s="1222" t="s">
        <v>12</v>
      </c>
      <c r="Q51" s="1222" t="s">
        <v>12</v>
      </c>
      <c r="R51" s="1222" t="s">
        <v>12</v>
      </c>
      <c r="S51" s="1222" t="s">
        <v>12</v>
      </c>
      <c r="T51" s="1222" t="s">
        <v>12</v>
      </c>
      <c r="U51" s="1222" t="s">
        <v>12</v>
      </c>
      <c r="V51" s="1222" t="s">
        <v>12</v>
      </c>
      <c r="W51" s="1222" t="s">
        <v>12</v>
      </c>
    </row>
    <row r="52" spans="1:23" ht="26.25" x14ac:dyDescent="0.25">
      <c r="A52" s="1251"/>
      <c r="B52" s="953" t="s">
        <v>120</v>
      </c>
      <c r="C52" s="1232"/>
      <c r="D52" s="1253"/>
      <c r="E52" s="1222" t="s">
        <v>12</v>
      </c>
      <c r="F52" s="1222" t="s">
        <v>12</v>
      </c>
      <c r="G52" s="1222" t="s">
        <v>12</v>
      </c>
      <c r="H52" s="1222" t="s">
        <v>12</v>
      </c>
      <c r="I52" s="1222" t="s">
        <v>12</v>
      </c>
      <c r="J52" s="1222" t="s">
        <v>12</v>
      </c>
      <c r="K52" s="1222" t="s">
        <v>12</v>
      </c>
      <c r="L52" s="1222" t="s">
        <v>12</v>
      </c>
      <c r="M52" s="1222" t="s">
        <v>12</v>
      </c>
      <c r="N52" s="1222" t="s">
        <v>12</v>
      </c>
      <c r="O52" s="1222" t="s">
        <v>12</v>
      </c>
      <c r="P52" s="1222" t="s">
        <v>12</v>
      </c>
      <c r="Q52" s="1222" t="s">
        <v>12</v>
      </c>
      <c r="R52" s="1222" t="s">
        <v>12</v>
      </c>
      <c r="S52" s="1222" t="s">
        <v>12</v>
      </c>
      <c r="T52" s="1222" t="s">
        <v>12</v>
      </c>
      <c r="U52" s="1222" t="s">
        <v>12</v>
      </c>
      <c r="V52" s="1222" t="s">
        <v>12</v>
      </c>
      <c r="W52" s="1222" t="s">
        <v>12</v>
      </c>
    </row>
    <row r="53" spans="1:23" x14ac:dyDescent="0.25">
      <c r="A53" s="1251"/>
      <c r="B53" s="1254" t="s">
        <v>121</v>
      </c>
      <c r="C53" s="1032" t="s">
        <v>122</v>
      </c>
      <c r="D53" s="1028" t="s">
        <v>123</v>
      </c>
      <c r="E53" s="1222" t="s">
        <v>12</v>
      </c>
      <c r="F53" s="1222" t="s">
        <v>12</v>
      </c>
      <c r="G53" s="1222" t="s">
        <v>12</v>
      </c>
      <c r="H53" s="1222" t="s">
        <v>12</v>
      </c>
      <c r="I53" s="1222" t="s">
        <v>12</v>
      </c>
      <c r="J53" s="1222" t="s">
        <v>12</v>
      </c>
      <c r="K53" s="1222" t="s">
        <v>12</v>
      </c>
      <c r="L53" s="1222" t="s">
        <v>12</v>
      </c>
      <c r="M53" s="1222" t="s">
        <v>12</v>
      </c>
      <c r="N53" s="1222" t="s">
        <v>12</v>
      </c>
      <c r="O53" s="1222" t="s">
        <v>12</v>
      </c>
      <c r="P53" s="1222" t="s">
        <v>12</v>
      </c>
      <c r="Q53" s="1222" t="s">
        <v>12</v>
      </c>
      <c r="R53" s="1222" t="s">
        <v>12</v>
      </c>
      <c r="S53" s="1222" t="s">
        <v>12</v>
      </c>
      <c r="T53" s="1222" t="s">
        <v>12</v>
      </c>
      <c r="U53" s="1222" t="s">
        <v>12</v>
      </c>
      <c r="V53" s="1222" t="s">
        <v>12</v>
      </c>
      <c r="W53" s="1222" t="s">
        <v>12</v>
      </c>
    </row>
    <row r="54" spans="1:23" x14ac:dyDescent="0.25">
      <c r="A54" s="1251"/>
      <c r="B54" s="1254"/>
      <c r="C54" s="1032" t="s">
        <v>124</v>
      </c>
      <c r="D54" s="1028" t="s">
        <v>125</v>
      </c>
      <c r="E54" s="1222" t="s">
        <v>12</v>
      </c>
      <c r="F54" s="1222" t="s">
        <v>12</v>
      </c>
      <c r="G54" s="1222" t="s">
        <v>12</v>
      </c>
      <c r="H54" s="1222" t="s">
        <v>12</v>
      </c>
      <c r="I54" s="1222" t="s">
        <v>12</v>
      </c>
      <c r="J54" s="1222" t="s">
        <v>12</v>
      </c>
      <c r="K54" s="1222" t="s">
        <v>12</v>
      </c>
      <c r="L54" s="1222" t="s">
        <v>12</v>
      </c>
      <c r="M54" s="1222" t="s">
        <v>12</v>
      </c>
      <c r="N54" s="1222" t="s">
        <v>12</v>
      </c>
      <c r="O54" s="1222" t="s">
        <v>12</v>
      </c>
      <c r="P54" s="1222" t="s">
        <v>12</v>
      </c>
      <c r="Q54" s="1222" t="s">
        <v>12</v>
      </c>
      <c r="R54" s="1222" t="s">
        <v>12</v>
      </c>
      <c r="S54" s="1222" t="s">
        <v>12</v>
      </c>
      <c r="T54" s="1222" t="s">
        <v>12</v>
      </c>
      <c r="U54" s="1222" t="s">
        <v>12</v>
      </c>
      <c r="V54" s="1222" t="s">
        <v>12</v>
      </c>
      <c r="W54" s="1222" t="s">
        <v>12</v>
      </c>
    </row>
    <row r="55" spans="1:23" x14ac:dyDescent="0.25">
      <c r="A55" s="1251"/>
      <c r="B55" s="1254"/>
      <c r="C55" s="1032" t="s">
        <v>126</v>
      </c>
      <c r="D55" s="1028" t="s">
        <v>127</v>
      </c>
      <c r="E55" s="1222" t="s">
        <v>12</v>
      </c>
      <c r="F55" s="1222" t="s">
        <v>12</v>
      </c>
      <c r="G55" s="1222" t="s">
        <v>12</v>
      </c>
      <c r="H55" s="1222" t="s">
        <v>12</v>
      </c>
      <c r="I55" s="1222" t="s">
        <v>12</v>
      </c>
      <c r="J55" s="1222" t="s">
        <v>12</v>
      </c>
      <c r="K55" s="1222" t="s">
        <v>12</v>
      </c>
      <c r="L55" s="1222" t="s">
        <v>12</v>
      </c>
      <c r="M55" s="1222" t="s">
        <v>12</v>
      </c>
      <c r="N55" s="1222" t="s">
        <v>12</v>
      </c>
      <c r="O55" s="1222" t="s">
        <v>12</v>
      </c>
      <c r="P55" s="1222" t="s">
        <v>12</v>
      </c>
      <c r="Q55" s="1222" t="s">
        <v>12</v>
      </c>
      <c r="R55" s="1222" t="s">
        <v>12</v>
      </c>
      <c r="S55" s="1222" t="s">
        <v>12</v>
      </c>
      <c r="T55" s="1222" t="s">
        <v>12</v>
      </c>
      <c r="U55" s="1222" t="s">
        <v>12</v>
      </c>
      <c r="V55" s="1222" t="s">
        <v>12</v>
      </c>
      <c r="W55" s="1222" t="s">
        <v>12</v>
      </c>
    </row>
    <row r="56" spans="1:23" x14ac:dyDescent="0.25">
      <c r="A56" s="1251"/>
      <c r="B56" s="1254" t="s">
        <v>128</v>
      </c>
      <c r="C56" s="1032" t="s">
        <v>129</v>
      </c>
      <c r="D56" s="1028" t="s">
        <v>130</v>
      </c>
      <c r="E56" s="1222" t="s">
        <v>12</v>
      </c>
      <c r="F56" s="1222" t="s">
        <v>12</v>
      </c>
      <c r="G56" s="1222" t="s">
        <v>12</v>
      </c>
      <c r="H56" s="1222" t="s">
        <v>12</v>
      </c>
      <c r="I56" s="1222" t="s">
        <v>12</v>
      </c>
      <c r="J56" s="1222" t="s">
        <v>12</v>
      </c>
      <c r="K56" s="1222" t="s">
        <v>12</v>
      </c>
      <c r="L56" s="1222" t="s">
        <v>12</v>
      </c>
      <c r="M56" s="1222" t="s">
        <v>12</v>
      </c>
      <c r="N56" s="1222" t="s">
        <v>12</v>
      </c>
      <c r="O56" s="1222" t="s">
        <v>12</v>
      </c>
      <c r="P56" s="1222" t="s">
        <v>12</v>
      </c>
      <c r="Q56" s="1222" t="s">
        <v>12</v>
      </c>
      <c r="R56" s="1222" t="s">
        <v>12</v>
      </c>
      <c r="S56" s="1222" t="s">
        <v>12</v>
      </c>
      <c r="T56" s="1222" t="s">
        <v>12</v>
      </c>
      <c r="U56" s="1222" t="s">
        <v>12</v>
      </c>
      <c r="V56" s="1222" t="s">
        <v>12</v>
      </c>
      <c r="W56" s="1222" t="s">
        <v>12</v>
      </c>
    </row>
    <row r="57" spans="1:23" x14ac:dyDescent="0.25">
      <c r="A57" s="1251"/>
      <c r="B57" s="1254"/>
      <c r="C57" s="1032" t="s">
        <v>131</v>
      </c>
      <c r="D57" s="1028" t="s">
        <v>132</v>
      </c>
      <c r="E57" s="1222" t="s">
        <v>12</v>
      </c>
      <c r="F57" s="1222" t="s">
        <v>12</v>
      </c>
      <c r="G57" s="1222" t="s">
        <v>12</v>
      </c>
      <c r="H57" s="1222" t="s">
        <v>12</v>
      </c>
      <c r="I57" s="1222" t="s">
        <v>12</v>
      </c>
      <c r="J57" s="1222" t="s">
        <v>12</v>
      </c>
      <c r="K57" s="1222" t="s">
        <v>12</v>
      </c>
      <c r="L57" s="1222" t="s">
        <v>12</v>
      </c>
      <c r="M57" s="1222" t="s">
        <v>12</v>
      </c>
      <c r="N57" s="1222" t="s">
        <v>12</v>
      </c>
      <c r="O57" s="1222" t="s">
        <v>12</v>
      </c>
      <c r="P57" s="1222" t="s">
        <v>12</v>
      </c>
      <c r="Q57" s="1222" t="s">
        <v>12</v>
      </c>
      <c r="R57" s="1222" t="s">
        <v>12</v>
      </c>
      <c r="S57" s="1222" t="s">
        <v>12</v>
      </c>
      <c r="T57" s="1222" t="s">
        <v>12</v>
      </c>
      <c r="U57" s="1222" t="s">
        <v>12</v>
      </c>
      <c r="V57" s="1222" t="s">
        <v>12</v>
      </c>
      <c r="W57" s="1222" t="s">
        <v>12</v>
      </c>
    </row>
    <row r="58" spans="1:23" x14ac:dyDescent="0.25">
      <c r="A58" s="1251"/>
      <c r="B58" s="1254"/>
      <c r="C58" s="1032" t="s">
        <v>133</v>
      </c>
      <c r="D58" s="1028" t="s">
        <v>134</v>
      </c>
      <c r="E58" s="1222" t="s">
        <v>12</v>
      </c>
      <c r="F58" s="1222" t="s">
        <v>12</v>
      </c>
      <c r="G58" s="1222" t="s">
        <v>12</v>
      </c>
      <c r="H58" s="1222" t="s">
        <v>12</v>
      </c>
      <c r="I58" s="1222" t="s">
        <v>12</v>
      </c>
      <c r="J58" s="1222" t="s">
        <v>12</v>
      </c>
      <c r="K58" s="1222" t="s">
        <v>12</v>
      </c>
      <c r="L58" s="1222" t="s">
        <v>12</v>
      </c>
      <c r="M58" s="1222" t="s">
        <v>12</v>
      </c>
      <c r="N58" s="1222" t="s">
        <v>12</v>
      </c>
      <c r="O58" s="1222" t="s">
        <v>12</v>
      </c>
      <c r="P58" s="1222" t="s">
        <v>12</v>
      </c>
      <c r="Q58" s="1222" t="s">
        <v>12</v>
      </c>
      <c r="R58" s="1222" t="s">
        <v>12</v>
      </c>
      <c r="S58" s="1222" t="s">
        <v>12</v>
      </c>
      <c r="T58" s="1222" t="s">
        <v>12</v>
      </c>
      <c r="U58" s="1222" t="s">
        <v>12</v>
      </c>
      <c r="V58" s="1222" t="s">
        <v>12</v>
      </c>
      <c r="W58" s="1222" t="s">
        <v>12</v>
      </c>
    </row>
    <row r="59" spans="1:23" x14ac:dyDescent="0.25">
      <c r="A59" s="945"/>
      <c r="B59" s="956"/>
      <c r="C59" s="1034"/>
      <c r="D59" s="945"/>
      <c r="E59" s="945"/>
      <c r="F59" s="945"/>
      <c r="G59" s="945"/>
      <c r="H59" s="945"/>
      <c r="I59" s="945"/>
      <c r="J59" s="945"/>
      <c r="K59" s="945"/>
      <c r="L59" s="945"/>
      <c r="M59" s="945"/>
      <c r="N59" s="945"/>
      <c r="O59" s="945"/>
      <c r="P59" s="945"/>
      <c r="Q59" s="945"/>
      <c r="R59" s="945"/>
      <c r="S59" s="945"/>
      <c r="T59" s="945"/>
      <c r="U59" s="945"/>
      <c r="V59" s="945"/>
      <c r="W59" s="945"/>
    </row>
    <row r="60" spans="1:23" x14ac:dyDescent="0.25">
      <c r="A60" s="1256" t="s">
        <v>135</v>
      </c>
      <c r="B60" s="1241" t="s">
        <v>136</v>
      </c>
      <c r="C60" s="1035" t="s">
        <v>137</v>
      </c>
      <c r="D60" s="958" t="s">
        <v>138</v>
      </c>
      <c r="E60" s="945"/>
      <c r="F60" s="945"/>
      <c r="G60" s="945"/>
      <c r="H60" s="945"/>
      <c r="I60" s="945"/>
      <c r="J60" s="945"/>
      <c r="K60" s="945"/>
      <c r="L60" s="945"/>
      <c r="M60" s="945"/>
      <c r="N60" s="945"/>
      <c r="O60" s="945"/>
      <c r="P60" s="945"/>
      <c r="Q60" s="945"/>
      <c r="R60" s="945"/>
      <c r="S60" s="945"/>
      <c r="T60" s="945"/>
      <c r="U60" s="945"/>
      <c r="V60" s="945"/>
      <c r="W60" s="945"/>
    </row>
    <row r="61" spans="1:23" x14ac:dyDescent="0.25">
      <c r="A61" s="1256"/>
      <c r="B61" s="1241"/>
      <c r="C61" s="1035" t="s">
        <v>139</v>
      </c>
      <c r="D61" s="958" t="s">
        <v>140</v>
      </c>
      <c r="E61" s="945"/>
      <c r="F61" s="945"/>
      <c r="G61" s="945"/>
      <c r="H61" s="945"/>
      <c r="I61" s="945"/>
      <c r="J61" s="945"/>
      <c r="K61" s="945"/>
      <c r="L61" s="945"/>
      <c r="M61" s="945"/>
      <c r="N61" s="945"/>
      <c r="O61" s="945"/>
      <c r="P61" s="945"/>
      <c r="Q61" s="945"/>
      <c r="R61" s="945"/>
      <c r="S61" s="945"/>
      <c r="T61" s="945"/>
      <c r="U61" s="945"/>
      <c r="V61" s="945"/>
      <c r="W61" s="945"/>
    </row>
    <row r="62" spans="1:23" x14ac:dyDescent="0.25">
      <c r="A62" s="1256"/>
      <c r="B62" s="1242" t="s">
        <v>141</v>
      </c>
      <c r="C62" s="1035" t="s">
        <v>142</v>
      </c>
      <c r="D62" s="958" t="s">
        <v>143</v>
      </c>
      <c r="E62" s="945"/>
      <c r="F62" s="945"/>
      <c r="G62" s="945"/>
      <c r="H62" s="945"/>
      <c r="I62" s="945"/>
      <c r="J62" s="945"/>
      <c r="K62" s="945"/>
      <c r="L62" s="945"/>
      <c r="M62" s="945"/>
      <c r="N62" s="945"/>
      <c r="O62" s="945"/>
      <c r="P62" s="945"/>
      <c r="Q62" s="945"/>
      <c r="R62" s="945"/>
      <c r="S62" s="945"/>
      <c r="T62" s="945"/>
      <c r="U62" s="945"/>
      <c r="V62" s="945"/>
      <c r="W62" s="945"/>
    </row>
    <row r="63" spans="1:23" x14ac:dyDescent="0.25">
      <c r="A63" s="1256"/>
      <c r="B63" s="1242"/>
      <c r="C63" s="1035" t="s">
        <v>144</v>
      </c>
      <c r="D63" s="958" t="s">
        <v>145</v>
      </c>
      <c r="E63" s="945"/>
      <c r="F63" s="945"/>
      <c r="G63" s="945"/>
      <c r="H63" s="945"/>
      <c r="I63" s="945"/>
      <c r="J63" s="945"/>
      <c r="K63" s="945"/>
      <c r="L63" s="945"/>
      <c r="M63" s="945"/>
      <c r="N63" s="945"/>
      <c r="O63" s="945"/>
      <c r="P63" s="945"/>
      <c r="Q63" s="945"/>
      <c r="R63" s="945"/>
      <c r="S63" s="945"/>
      <c r="T63" s="945"/>
      <c r="U63" s="945"/>
      <c r="V63" s="945"/>
      <c r="W63" s="945"/>
    </row>
    <row r="64" spans="1:23" x14ac:dyDescent="0.25">
      <c r="A64" s="1256"/>
      <c r="B64" s="1242"/>
      <c r="C64" s="1035" t="s">
        <v>146</v>
      </c>
      <c r="D64" s="958" t="s">
        <v>147</v>
      </c>
      <c r="E64" s="945"/>
      <c r="F64" s="945"/>
      <c r="G64" s="945"/>
      <c r="H64" s="945"/>
      <c r="I64" s="945"/>
      <c r="J64" s="945"/>
      <c r="K64" s="945"/>
      <c r="L64" s="945"/>
      <c r="M64" s="945"/>
      <c r="N64" s="945"/>
      <c r="O64" s="945"/>
      <c r="P64" s="945"/>
      <c r="Q64" s="945"/>
      <c r="R64" s="945"/>
      <c r="S64" s="945"/>
      <c r="T64" s="945"/>
      <c r="U64" s="945"/>
      <c r="V64" s="945"/>
      <c r="W64" s="945"/>
    </row>
    <row r="65" spans="1:23" ht="31.5" customHeight="1" x14ac:dyDescent="0.25">
      <c r="A65" s="1256"/>
      <c r="B65" s="969" t="s">
        <v>148</v>
      </c>
      <c r="C65" s="1243" t="s">
        <v>149</v>
      </c>
      <c r="D65" s="1241" t="s">
        <v>150</v>
      </c>
      <c r="E65" s="945"/>
      <c r="F65" s="945"/>
      <c r="G65" s="945"/>
      <c r="H65" s="945"/>
      <c r="I65" s="945"/>
      <c r="J65" s="945"/>
      <c r="K65" s="945"/>
      <c r="L65" s="945"/>
      <c r="M65" s="945"/>
      <c r="N65" s="945"/>
      <c r="O65" s="945"/>
      <c r="P65" s="945"/>
      <c r="Q65" s="945"/>
      <c r="R65" s="945"/>
      <c r="S65" s="945"/>
      <c r="T65" s="945"/>
      <c r="U65" s="945"/>
      <c r="V65" s="945"/>
      <c r="W65" s="945"/>
    </row>
    <row r="66" spans="1:23" ht="26.25" customHeight="1" x14ac:dyDescent="0.25">
      <c r="A66" s="1256"/>
      <c r="B66" s="957" t="s">
        <v>151</v>
      </c>
      <c r="C66" s="1244"/>
      <c r="D66" s="1241"/>
      <c r="E66" s="945"/>
      <c r="F66" s="945"/>
      <c r="G66" s="945"/>
      <c r="H66" s="945"/>
      <c r="I66" s="945"/>
      <c r="J66" s="945"/>
      <c r="K66" s="945"/>
      <c r="L66" s="945"/>
      <c r="M66" s="945"/>
      <c r="N66" s="945"/>
      <c r="O66" s="945"/>
      <c r="P66" s="945"/>
      <c r="Q66" s="945"/>
      <c r="R66" s="945"/>
      <c r="S66" s="945"/>
      <c r="T66" s="945"/>
      <c r="U66" s="945"/>
      <c r="V66" s="945"/>
      <c r="W66" s="945"/>
    </row>
    <row r="67" spans="1:23" ht="26.25" x14ac:dyDescent="0.25">
      <c r="A67" s="1256"/>
      <c r="B67" s="957" t="s">
        <v>152</v>
      </c>
      <c r="C67" s="1035" t="s">
        <v>153</v>
      </c>
      <c r="D67" s="967" t="s">
        <v>154</v>
      </c>
      <c r="E67" s="945"/>
      <c r="F67" s="945"/>
      <c r="G67" s="945"/>
      <c r="H67" s="945"/>
      <c r="I67" s="945"/>
      <c r="J67" s="945"/>
      <c r="K67" s="945"/>
      <c r="L67" s="945"/>
      <c r="M67" s="945"/>
      <c r="N67" s="945"/>
      <c r="O67" s="945"/>
      <c r="P67" s="945"/>
      <c r="Q67" s="945"/>
      <c r="R67" s="945"/>
      <c r="S67" s="945"/>
      <c r="T67" s="945"/>
      <c r="U67" s="945"/>
      <c r="V67" s="945"/>
      <c r="W67" s="945"/>
    </row>
    <row r="68" spans="1:23" ht="27" customHeight="1" x14ac:dyDescent="0.25">
      <c r="A68" s="1256"/>
      <c r="B68" s="1249" t="s">
        <v>155</v>
      </c>
      <c r="C68" s="1035" t="s">
        <v>156</v>
      </c>
      <c r="D68" s="967" t="s">
        <v>157</v>
      </c>
      <c r="E68" s="945"/>
      <c r="F68" s="945"/>
      <c r="G68" s="945"/>
      <c r="H68" s="945"/>
      <c r="I68" s="945"/>
      <c r="J68" s="945"/>
      <c r="K68" s="945"/>
      <c r="L68" s="945"/>
      <c r="M68" s="945"/>
      <c r="N68" s="945"/>
      <c r="O68" s="945"/>
      <c r="P68" s="945"/>
      <c r="Q68" s="945"/>
      <c r="R68" s="945"/>
      <c r="S68" s="945"/>
      <c r="T68" s="945"/>
      <c r="U68" s="945"/>
      <c r="V68" s="945"/>
      <c r="W68" s="945"/>
    </row>
    <row r="69" spans="1:23" x14ac:dyDescent="0.25">
      <c r="A69" s="1256"/>
      <c r="B69" s="1249"/>
      <c r="C69" s="1035" t="s">
        <v>158</v>
      </c>
      <c r="D69" s="967" t="s">
        <v>159</v>
      </c>
      <c r="E69" s="945"/>
      <c r="F69" s="945"/>
      <c r="G69" s="945"/>
      <c r="H69" s="945"/>
      <c r="I69" s="945"/>
      <c r="J69" s="945"/>
      <c r="K69" s="945"/>
      <c r="L69" s="945"/>
      <c r="M69" s="945"/>
      <c r="N69" s="945"/>
      <c r="O69" s="945"/>
      <c r="P69" s="945"/>
      <c r="Q69" s="945"/>
      <c r="R69" s="945"/>
      <c r="S69" s="945"/>
      <c r="T69" s="945"/>
      <c r="U69" s="945"/>
      <c r="V69" s="945"/>
      <c r="W69" s="945"/>
    </row>
    <row r="70" spans="1:23" x14ac:dyDescent="0.25">
      <c r="A70" s="1256"/>
      <c r="B70" s="958" t="s">
        <v>160</v>
      </c>
      <c r="C70" s="1035" t="s">
        <v>161</v>
      </c>
      <c r="D70" s="958" t="s">
        <v>162</v>
      </c>
      <c r="E70" s="945"/>
      <c r="F70" s="945"/>
      <c r="G70" s="945"/>
      <c r="H70" s="945"/>
      <c r="I70" s="945"/>
      <c r="J70" s="945"/>
      <c r="K70" s="945"/>
      <c r="L70" s="945"/>
      <c r="M70" s="945"/>
      <c r="N70" s="945"/>
      <c r="O70" s="945"/>
      <c r="P70" s="945"/>
      <c r="Q70" s="945"/>
      <c r="R70" s="945"/>
      <c r="S70" s="945"/>
      <c r="T70" s="945"/>
      <c r="U70" s="945"/>
      <c r="V70" s="945"/>
      <c r="W70" s="945"/>
    </row>
    <row r="71" spans="1:23" ht="25.5" x14ac:dyDescent="0.25">
      <c r="A71" s="1256"/>
      <c r="B71" s="968" t="s">
        <v>163</v>
      </c>
      <c r="C71" s="1035" t="s">
        <v>164</v>
      </c>
      <c r="D71" s="968" t="s">
        <v>165</v>
      </c>
      <c r="E71" s="945"/>
      <c r="F71" s="945"/>
      <c r="G71" s="945"/>
      <c r="H71" s="945"/>
      <c r="I71" s="945"/>
      <c r="J71" s="945"/>
      <c r="K71" s="945"/>
      <c r="L71" s="945"/>
      <c r="M71" s="945"/>
      <c r="N71" s="945"/>
      <c r="O71" s="945"/>
      <c r="P71" s="945"/>
      <c r="Q71" s="945"/>
      <c r="R71" s="945"/>
      <c r="S71" s="945"/>
      <c r="T71" s="945"/>
      <c r="U71" s="945"/>
      <c r="V71" s="945"/>
      <c r="W71" s="945"/>
    </row>
    <row r="72" spans="1:23" ht="36" customHeight="1" x14ac:dyDescent="0.25">
      <c r="A72" s="1256"/>
      <c r="B72" s="968" t="s">
        <v>166</v>
      </c>
      <c r="C72" s="1035" t="s">
        <v>167</v>
      </c>
      <c r="D72" s="967" t="s">
        <v>168</v>
      </c>
      <c r="E72" s="945"/>
      <c r="F72" s="945"/>
      <c r="G72" s="945"/>
      <c r="H72" s="945"/>
      <c r="I72" s="945"/>
      <c r="J72" s="945"/>
      <c r="K72" s="945"/>
      <c r="L72" s="945"/>
      <c r="M72" s="945"/>
      <c r="N72" s="945"/>
      <c r="O72" s="945"/>
      <c r="P72" s="945"/>
      <c r="Q72" s="945"/>
      <c r="R72" s="945"/>
      <c r="S72" s="945"/>
      <c r="T72" s="945"/>
      <c r="U72" s="945"/>
      <c r="V72" s="945"/>
      <c r="W72" s="945"/>
    </row>
    <row r="73" spans="1:23" x14ac:dyDescent="0.25">
      <c r="A73" s="1256"/>
      <c r="B73" s="967" t="s">
        <v>169</v>
      </c>
      <c r="C73" s="1035" t="s">
        <v>170</v>
      </c>
      <c r="D73" s="967" t="s">
        <v>171</v>
      </c>
      <c r="E73" s="945"/>
      <c r="F73" s="945"/>
      <c r="G73" s="945"/>
      <c r="H73" s="945"/>
      <c r="I73" s="945"/>
      <c r="J73" s="945"/>
      <c r="K73" s="945"/>
      <c r="L73" s="945"/>
      <c r="M73" s="945"/>
      <c r="N73" s="945"/>
      <c r="O73" s="945"/>
      <c r="P73" s="945"/>
      <c r="Q73" s="945"/>
      <c r="R73" s="945"/>
      <c r="S73" s="945"/>
      <c r="T73" s="945"/>
      <c r="U73" s="945"/>
      <c r="V73" s="945"/>
      <c r="W73" s="945"/>
    </row>
    <row r="74" spans="1:23" x14ac:dyDescent="0.25">
      <c r="A74" s="1256"/>
      <c r="B74" s="968" t="s">
        <v>12</v>
      </c>
      <c r="C74" s="1035" t="s">
        <v>172</v>
      </c>
      <c r="D74" s="967" t="s">
        <v>173</v>
      </c>
      <c r="E74" s="945"/>
      <c r="F74" s="945"/>
      <c r="G74" s="945"/>
      <c r="H74" s="945"/>
      <c r="I74" s="945"/>
      <c r="J74" s="945"/>
      <c r="K74" s="945"/>
      <c r="L74" s="945"/>
      <c r="M74" s="945"/>
      <c r="N74" s="945"/>
      <c r="O74" s="945"/>
      <c r="P74" s="945"/>
      <c r="Q74" s="945"/>
      <c r="R74" s="945"/>
      <c r="S74" s="945"/>
      <c r="T74" s="945"/>
      <c r="U74" s="945"/>
      <c r="V74" s="945"/>
      <c r="W74" s="945"/>
    </row>
    <row r="75" spans="1:23" x14ac:dyDescent="0.25">
      <c r="A75" s="1256"/>
      <c r="B75" s="967" t="s">
        <v>174</v>
      </c>
      <c r="C75" s="1035" t="s">
        <v>175</v>
      </c>
      <c r="D75" s="967" t="s">
        <v>176</v>
      </c>
      <c r="E75" s="945"/>
      <c r="F75" s="945"/>
      <c r="G75" s="945"/>
      <c r="H75" s="945"/>
      <c r="I75" s="945"/>
      <c r="J75" s="945"/>
      <c r="K75" s="945"/>
      <c r="L75" s="945"/>
      <c r="M75" s="945"/>
      <c r="N75" s="945"/>
      <c r="O75" s="945"/>
      <c r="P75" s="945"/>
      <c r="Q75" s="945"/>
      <c r="R75" s="945"/>
      <c r="S75" s="945"/>
      <c r="T75" s="945"/>
      <c r="U75" s="945"/>
      <c r="V75" s="945"/>
      <c r="W75" s="945"/>
    </row>
    <row r="76" spans="1:23" x14ac:dyDescent="0.25">
      <c r="A76" s="1256"/>
      <c r="B76" s="967" t="s">
        <v>177</v>
      </c>
      <c r="C76" s="1035" t="s">
        <v>178</v>
      </c>
      <c r="D76" s="967" t="s">
        <v>179</v>
      </c>
      <c r="E76" s="945"/>
      <c r="F76" s="945"/>
      <c r="G76" s="945"/>
      <c r="H76" s="945"/>
      <c r="I76" s="945"/>
      <c r="J76" s="945"/>
      <c r="K76" s="945"/>
      <c r="L76" s="945"/>
      <c r="M76" s="945"/>
      <c r="N76" s="945"/>
      <c r="O76" s="945"/>
      <c r="P76" s="945"/>
      <c r="Q76" s="945"/>
      <c r="R76" s="945"/>
      <c r="S76" s="945"/>
      <c r="T76" s="945"/>
      <c r="U76" s="945"/>
      <c r="V76" s="945"/>
      <c r="W76" s="945"/>
    </row>
    <row r="77" spans="1:23" x14ac:dyDescent="0.25">
      <c r="A77" s="959"/>
      <c r="B77" s="945"/>
      <c r="C77" s="1036"/>
      <c r="D77" s="945"/>
      <c r="E77" s="945"/>
      <c r="F77" s="945"/>
      <c r="G77" s="945"/>
      <c r="H77" s="945"/>
      <c r="I77" s="945"/>
      <c r="J77" s="945"/>
      <c r="K77" s="945"/>
      <c r="L77" s="945"/>
      <c r="M77" s="945"/>
      <c r="N77" s="945"/>
      <c r="O77" s="945"/>
      <c r="P77" s="945"/>
      <c r="Q77" s="945"/>
      <c r="R77" s="945"/>
      <c r="S77" s="945"/>
      <c r="T77" s="945"/>
      <c r="U77" s="945"/>
      <c r="V77" s="945"/>
      <c r="W77" s="945"/>
    </row>
    <row r="78" spans="1:23" ht="27.75" customHeight="1" x14ac:dyDescent="0.25">
      <c r="A78" s="1245" t="s">
        <v>180</v>
      </c>
      <c r="B78" s="970" t="s">
        <v>181</v>
      </c>
      <c r="C78" s="1246" t="s">
        <v>182</v>
      </c>
      <c r="D78" s="1248" t="s">
        <v>183</v>
      </c>
      <c r="E78" s="945"/>
      <c r="F78" s="945"/>
      <c r="G78" s="945"/>
      <c r="H78" s="945"/>
      <c r="I78" s="945"/>
      <c r="J78" s="945"/>
      <c r="K78" s="945"/>
      <c r="L78" s="945"/>
      <c r="M78" s="945"/>
      <c r="N78" s="945"/>
      <c r="O78" s="945"/>
      <c r="P78" s="945"/>
      <c r="Q78" s="945"/>
      <c r="R78" s="945"/>
      <c r="S78" s="945"/>
      <c r="T78" s="945"/>
      <c r="U78" s="945"/>
      <c r="V78" s="945"/>
      <c r="W78" s="945"/>
    </row>
    <row r="79" spans="1:23" ht="38.25" x14ac:dyDescent="0.25">
      <c r="A79" s="1245"/>
      <c r="B79" s="971" t="s">
        <v>184</v>
      </c>
      <c r="C79" s="1247"/>
      <c r="D79" s="1248"/>
      <c r="E79" s="945"/>
      <c r="F79" s="945"/>
      <c r="G79" s="945"/>
      <c r="H79" s="945"/>
      <c r="I79" s="945"/>
      <c r="J79" s="945"/>
      <c r="K79" s="945"/>
      <c r="L79" s="945"/>
      <c r="M79" s="945"/>
      <c r="N79" s="945"/>
      <c r="O79" s="945"/>
      <c r="P79" s="945"/>
      <c r="Q79" s="945"/>
      <c r="R79" s="945"/>
      <c r="S79" s="945"/>
      <c r="T79" s="945"/>
      <c r="U79" s="945"/>
      <c r="V79" s="945"/>
      <c r="W79" s="945"/>
    </row>
    <row r="80" spans="1:23" ht="38.25" x14ac:dyDescent="0.25">
      <c r="A80" s="1245"/>
      <c r="B80" s="971" t="s">
        <v>185</v>
      </c>
      <c r="C80" s="1247"/>
      <c r="D80" s="1248"/>
      <c r="E80" s="945"/>
      <c r="F80" s="945"/>
      <c r="G80" s="945"/>
      <c r="H80" s="945"/>
      <c r="I80" s="945"/>
      <c r="J80" s="945"/>
      <c r="K80" s="945"/>
      <c r="L80" s="945"/>
      <c r="M80" s="945"/>
      <c r="N80" s="945"/>
      <c r="O80" s="945"/>
      <c r="P80" s="945"/>
      <c r="Q80" s="945"/>
      <c r="R80" s="945"/>
      <c r="S80" s="945"/>
      <c r="T80" s="945"/>
      <c r="U80" s="945"/>
      <c r="V80" s="945"/>
      <c r="W80" s="945"/>
    </row>
    <row r="81" spans="1:23" x14ac:dyDescent="0.25">
      <c r="A81" s="1245"/>
      <c r="B81" s="971" t="s">
        <v>186</v>
      </c>
      <c r="C81" s="1247"/>
      <c r="D81" s="1248"/>
      <c r="E81" s="945"/>
      <c r="F81" s="945"/>
      <c r="G81" s="945"/>
      <c r="H81" s="945"/>
      <c r="I81" s="945"/>
      <c r="J81" s="945"/>
      <c r="K81" s="945"/>
      <c r="L81" s="945"/>
      <c r="M81" s="945"/>
      <c r="N81" s="945"/>
      <c r="O81" s="945"/>
      <c r="P81" s="945"/>
      <c r="Q81" s="945"/>
      <c r="R81" s="945"/>
      <c r="S81" s="945"/>
      <c r="T81" s="945"/>
      <c r="U81" s="945"/>
      <c r="V81" s="945"/>
      <c r="W81" s="945"/>
    </row>
    <row r="82" spans="1:23" ht="25.5" x14ac:dyDescent="0.25">
      <c r="A82" s="1245"/>
      <c r="B82" s="971" t="s">
        <v>187</v>
      </c>
      <c r="C82" s="1247"/>
      <c r="D82" s="1248"/>
      <c r="E82" s="945"/>
      <c r="F82" s="945"/>
      <c r="G82" s="945"/>
      <c r="H82" s="945"/>
      <c r="I82" s="945"/>
      <c r="J82" s="945"/>
      <c r="K82" s="945"/>
      <c r="L82" s="945"/>
      <c r="M82" s="945"/>
      <c r="N82" s="945"/>
      <c r="O82" s="945"/>
      <c r="P82" s="945"/>
      <c r="Q82" s="945"/>
      <c r="R82" s="945"/>
      <c r="S82" s="945"/>
      <c r="T82" s="945"/>
      <c r="U82" s="945"/>
      <c r="V82" s="945"/>
      <c r="W82" s="945"/>
    </row>
    <row r="83" spans="1:23" ht="27.75" customHeight="1" x14ac:dyDescent="0.25">
      <c r="A83" s="1245"/>
      <c r="B83" s="971" t="s">
        <v>188</v>
      </c>
      <c r="C83" s="1247"/>
      <c r="D83" s="1248"/>
      <c r="E83" s="945"/>
      <c r="F83" s="945"/>
      <c r="G83" s="945"/>
      <c r="H83" s="945"/>
      <c r="I83" s="945"/>
      <c r="J83" s="945"/>
      <c r="K83" s="945"/>
      <c r="L83" s="945"/>
      <c r="M83" s="945"/>
      <c r="N83" s="945"/>
      <c r="O83" s="945"/>
      <c r="P83" s="945"/>
      <c r="Q83" s="945"/>
      <c r="R83" s="945"/>
      <c r="S83" s="945"/>
      <c r="T83" s="945"/>
      <c r="U83" s="945"/>
      <c r="V83" s="945"/>
      <c r="W83" s="945"/>
    </row>
    <row r="84" spans="1:23" ht="25.5" x14ac:dyDescent="0.25">
      <c r="A84" s="1245"/>
      <c r="B84" s="971" t="s">
        <v>189</v>
      </c>
      <c r="C84" s="1247"/>
      <c r="D84" s="1248"/>
      <c r="E84" s="945"/>
      <c r="F84" s="945"/>
      <c r="G84" s="945"/>
      <c r="H84" s="945"/>
      <c r="I84" s="945"/>
      <c r="J84" s="945"/>
      <c r="K84" s="945"/>
      <c r="L84" s="945"/>
      <c r="M84" s="945"/>
      <c r="N84" s="945"/>
      <c r="O84" s="945"/>
      <c r="P84" s="945"/>
      <c r="Q84" s="945"/>
      <c r="R84" s="945"/>
      <c r="S84" s="945"/>
      <c r="T84" s="945"/>
      <c r="U84" s="945"/>
      <c r="V84" s="945"/>
      <c r="W84" s="945"/>
    </row>
    <row r="85" spans="1:23" ht="25.5" x14ac:dyDescent="0.25">
      <c r="A85" s="1245"/>
      <c r="B85" s="971" t="s">
        <v>190</v>
      </c>
      <c r="C85" s="1247"/>
      <c r="D85" s="1248"/>
      <c r="E85" s="945"/>
      <c r="F85" s="945"/>
      <c r="G85" s="945"/>
      <c r="H85" s="945"/>
      <c r="I85" s="945"/>
      <c r="J85" s="945"/>
      <c r="K85" s="945"/>
      <c r="L85" s="945"/>
      <c r="M85" s="945"/>
      <c r="N85" s="945"/>
      <c r="O85" s="945"/>
      <c r="P85" s="945"/>
      <c r="Q85" s="945"/>
      <c r="R85" s="945"/>
      <c r="S85" s="945"/>
      <c r="T85" s="945"/>
      <c r="U85" s="945"/>
      <c r="V85" s="945"/>
      <c r="W85" s="945"/>
    </row>
    <row r="86" spans="1:23" ht="25.5" x14ac:dyDescent="0.25">
      <c r="A86" s="1245"/>
      <c r="B86" s="971" t="s">
        <v>191</v>
      </c>
      <c r="C86" s="1247"/>
      <c r="D86" s="1248"/>
      <c r="E86" s="945"/>
      <c r="F86" s="945"/>
      <c r="G86" s="945"/>
      <c r="H86" s="945"/>
      <c r="I86" s="945"/>
      <c r="J86" s="945"/>
      <c r="K86" s="945"/>
      <c r="L86" s="945"/>
      <c r="M86" s="945"/>
      <c r="N86" s="945"/>
      <c r="O86" s="945"/>
      <c r="P86" s="945"/>
      <c r="Q86" s="945"/>
      <c r="R86" s="945"/>
      <c r="S86" s="945"/>
      <c r="T86" s="945"/>
      <c r="U86" s="945"/>
      <c r="V86" s="945"/>
      <c r="W86" s="945"/>
    </row>
    <row r="87" spans="1:23" ht="25.5" x14ac:dyDescent="0.25">
      <c r="A87" s="1245"/>
      <c r="B87" s="971" t="s">
        <v>192</v>
      </c>
      <c r="C87" s="1247"/>
      <c r="D87" s="1248"/>
      <c r="E87" s="945"/>
      <c r="F87" s="945"/>
      <c r="G87" s="945"/>
      <c r="H87" s="945"/>
      <c r="I87" s="945"/>
      <c r="J87" s="945"/>
      <c r="K87" s="945"/>
      <c r="L87" s="945"/>
      <c r="M87" s="945"/>
      <c r="N87" s="945"/>
      <c r="O87" s="945"/>
      <c r="P87" s="945"/>
      <c r="Q87" s="945"/>
      <c r="R87" s="945"/>
      <c r="S87" s="945"/>
      <c r="T87" s="945"/>
      <c r="U87" s="945"/>
      <c r="V87" s="945"/>
      <c r="W87" s="945"/>
    </row>
    <row r="88" spans="1:23" x14ac:dyDescent="0.25">
      <c r="A88" s="1037"/>
      <c r="B88" s="1038"/>
      <c r="C88" s="1039" t="s">
        <v>12</v>
      </c>
      <c r="D88" s="1037"/>
      <c r="E88" s="945"/>
      <c r="F88" s="945"/>
      <c r="G88" s="945"/>
      <c r="H88" s="945"/>
      <c r="I88" s="945"/>
      <c r="J88" s="945"/>
      <c r="K88" s="945"/>
      <c r="L88" s="945"/>
      <c r="M88" s="945"/>
      <c r="N88" s="945"/>
      <c r="O88" s="945"/>
      <c r="P88" s="945"/>
      <c r="Q88" s="945"/>
      <c r="R88" s="945"/>
      <c r="S88" s="945"/>
      <c r="T88" s="945"/>
      <c r="U88" s="945"/>
      <c r="V88" s="945"/>
      <c r="W88" s="945"/>
    </row>
    <row r="89" spans="1:23" x14ac:dyDescent="0.25">
      <c r="A89" s="1237" t="s">
        <v>193</v>
      </c>
      <c r="B89" s="972" t="s">
        <v>194</v>
      </c>
      <c r="C89" s="1040" t="s">
        <v>195</v>
      </c>
      <c r="D89" s="973" t="s">
        <v>196</v>
      </c>
      <c r="E89" s="961" t="s">
        <v>12</v>
      </c>
      <c r="F89" s="961" t="s">
        <v>12</v>
      </c>
      <c r="G89" s="961" t="s">
        <v>12</v>
      </c>
      <c r="H89" s="961" t="s">
        <v>12</v>
      </c>
      <c r="I89" s="961" t="s">
        <v>12</v>
      </c>
      <c r="J89" s="961" t="s">
        <v>12</v>
      </c>
      <c r="K89" s="961" t="s">
        <v>12</v>
      </c>
      <c r="L89" s="961" t="s">
        <v>12</v>
      </c>
      <c r="M89" s="961" t="s">
        <v>12</v>
      </c>
      <c r="N89" s="961" t="s">
        <v>12</v>
      </c>
      <c r="O89" s="945"/>
      <c r="P89" s="945"/>
      <c r="Q89" s="945"/>
      <c r="R89" s="945"/>
      <c r="S89" s="945"/>
      <c r="T89" s="945"/>
      <c r="U89" s="945"/>
      <c r="V89" s="945"/>
      <c r="W89" s="945"/>
    </row>
    <row r="90" spans="1:23" ht="25.5" x14ac:dyDescent="0.25">
      <c r="A90" s="1237"/>
      <c r="B90" s="972" t="s">
        <v>197</v>
      </c>
      <c r="C90" s="1040" t="s">
        <v>198</v>
      </c>
      <c r="D90" s="973" t="s">
        <v>199</v>
      </c>
      <c r="E90" s="961" t="s">
        <v>12</v>
      </c>
      <c r="F90" s="961" t="s">
        <v>12</v>
      </c>
      <c r="G90" s="961" t="s">
        <v>12</v>
      </c>
      <c r="H90" s="961" t="s">
        <v>12</v>
      </c>
      <c r="I90" s="961" t="s">
        <v>12</v>
      </c>
      <c r="J90" s="961" t="s">
        <v>12</v>
      </c>
      <c r="K90" s="961" t="s">
        <v>12</v>
      </c>
      <c r="L90" s="961" t="s">
        <v>12</v>
      </c>
      <c r="M90" s="961" t="s">
        <v>12</v>
      </c>
      <c r="N90" s="961" t="s">
        <v>12</v>
      </c>
      <c r="O90" s="945"/>
      <c r="P90" s="945"/>
      <c r="Q90" s="945"/>
      <c r="R90" s="945"/>
      <c r="S90" s="945"/>
      <c r="T90" s="945"/>
      <c r="U90" s="945"/>
      <c r="V90" s="945"/>
      <c r="W90" s="945"/>
    </row>
    <row r="91" spans="1:23" x14ac:dyDescent="0.25">
      <c r="A91" s="1237"/>
      <c r="B91" s="972" t="s">
        <v>200</v>
      </c>
      <c r="C91" s="1040" t="s">
        <v>201</v>
      </c>
      <c r="D91" s="973" t="s">
        <v>202</v>
      </c>
      <c r="E91" s="961" t="s">
        <v>12</v>
      </c>
      <c r="F91" s="961" t="s">
        <v>12</v>
      </c>
      <c r="G91" s="961" t="s">
        <v>12</v>
      </c>
      <c r="H91" s="961" t="s">
        <v>12</v>
      </c>
      <c r="I91" s="961" t="s">
        <v>12</v>
      </c>
      <c r="J91" s="961" t="s">
        <v>12</v>
      </c>
      <c r="K91" s="961" t="s">
        <v>12</v>
      </c>
      <c r="L91" s="961" t="s">
        <v>12</v>
      </c>
      <c r="M91" s="961" t="s">
        <v>12</v>
      </c>
      <c r="N91" s="961" t="s">
        <v>12</v>
      </c>
      <c r="O91" s="945"/>
      <c r="P91" s="945"/>
      <c r="Q91" s="945"/>
      <c r="R91" s="945"/>
      <c r="S91" s="945"/>
      <c r="T91" s="945"/>
      <c r="U91" s="945"/>
      <c r="V91" s="945"/>
      <c r="W91" s="945"/>
    </row>
    <row r="92" spans="1:23" ht="25.5" x14ac:dyDescent="0.25">
      <c r="A92" s="1237"/>
      <c r="B92" s="972" t="s">
        <v>203</v>
      </c>
      <c r="C92" s="1040" t="s">
        <v>204</v>
      </c>
      <c r="D92" s="973" t="s">
        <v>205</v>
      </c>
      <c r="E92" s="961" t="s">
        <v>12</v>
      </c>
      <c r="F92" s="961" t="s">
        <v>12</v>
      </c>
      <c r="G92" s="961" t="s">
        <v>12</v>
      </c>
      <c r="H92" s="961" t="s">
        <v>12</v>
      </c>
      <c r="I92" s="961" t="s">
        <v>12</v>
      </c>
      <c r="J92" s="961" t="s">
        <v>12</v>
      </c>
      <c r="K92" s="961" t="s">
        <v>12</v>
      </c>
      <c r="L92" s="961" t="s">
        <v>12</v>
      </c>
      <c r="M92" s="961" t="s">
        <v>12</v>
      </c>
      <c r="N92" s="961" t="s">
        <v>12</v>
      </c>
      <c r="O92" s="945"/>
      <c r="P92" s="945"/>
      <c r="Q92" s="945"/>
      <c r="R92" s="945"/>
      <c r="S92" s="945"/>
      <c r="T92" s="945"/>
      <c r="U92" s="945"/>
      <c r="V92" s="945"/>
      <c r="W92" s="945"/>
    </row>
    <row r="93" spans="1:23" ht="24" customHeight="1" x14ac:dyDescent="0.25">
      <c r="A93" s="1237"/>
      <c r="B93" s="972" t="s">
        <v>12</v>
      </c>
      <c r="C93" s="1040" t="s">
        <v>206</v>
      </c>
      <c r="D93" s="973" t="s">
        <v>207</v>
      </c>
      <c r="E93" s="961" t="s">
        <v>12</v>
      </c>
      <c r="F93" s="961" t="s">
        <v>12</v>
      </c>
      <c r="G93" s="961" t="s">
        <v>12</v>
      </c>
      <c r="H93" s="961" t="s">
        <v>12</v>
      </c>
      <c r="I93" s="961" t="s">
        <v>12</v>
      </c>
      <c r="J93" s="961" t="s">
        <v>12</v>
      </c>
      <c r="K93" s="961" t="s">
        <v>12</v>
      </c>
      <c r="L93" s="961" t="s">
        <v>12</v>
      </c>
      <c r="M93" s="961" t="s">
        <v>12</v>
      </c>
      <c r="N93" s="961" t="s">
        <v>12</v>
      </c>
      <c r="O93" s="945"/>
      <c r="P93" s="945"/>
      <c r="Q93" s="945"/>
      <c r="R93" s="945"/>
      <c r="S93" s="945"/>
      <c r="T93" s="945"/>
      <c r="U93" s="945"/>
      <c r="V93" s="945"/>
      <c r="W93" s="945"/>
    </row>
    <row r="94" spans="1:23" ht="26.25" customHeight="1" x14ac:dyDescent="0.25">
      <c r="A94" s="1237"/>
      <c r="B94" s="972" t="s">
        <v>12</v>
      </c>
      <c r="C94" s="1040" t="s">
        <v>208</v>
      </c>
      <c r="D94" s="973" t="s">
        <v>209</v>
      </c>
      <c r="E94" s="961" t="s">
        <v>12</v>
      </c>
      <c r="F94" s="961" t="s">
        <v>12</v>
      </c>
      <c r="G94" s="961" t="s">
        <v>12</v>
      </c>
      <c r="H94" s="961" t="s">
        <v>12</v>
      </c>
      <c r="I94" s="961" t="s">
        <v>12</v>
      </c>
      <c r="J94" s="961" t="s">
        <v>12</v>
      </c>
      <c r="K94" s="961" t="s">
        <v>12</v>
      </c>
      <c r="L94" s="961" t="s">
        <v>12</v>
      </c>
      <c r="M94" s="961" t="s">
        <v>12</v>
      </c>
      <c r="N94" s="961" t="s">
        <v>12</v>
      </c>
      <c r="O94" s="945"/>
      <c r="P94" s="945"/>
      <c r="Q94" s="945"/>
      <c r="R94" s="945"/>
      <c r="S94" s="945"/>
      <c r="T94" s="945"/>
      <c r="U94" s="945"/>
      <c r="V94" s="945"/>
      <c r="W94" s="945"/>
    </row>
    <row r="95" spans="1:23" ht="30" customHeight="1" x14ac:dyDescent="0.25">
      <c r="A95" s="1237"/>
      <c r="B95" s="972" t="s">
        <v>210</v>
      </c>
      <c r="C95" s="1234" t="s">
        <v>211</v>
      </c>
      <c r="D95" s="1238" t="s">
        <v>212</v>
      </c>
      <c r="E95" s="961" t="s">
        <v>12</v>
      </c>
      <c r="F95" s="961" t="s">
        <v>12</v>
      </c>
      <c r="G95" s="961" t="s">
        <v>12</v>
      </c>
      <c r="H95" s="961" t="s">
        <v>12</v>
      </c>
      <c r="I95" s="961" t="s">
        <v>12</v>
      </c>
      <c r="J95" s="961" t="s">
        <v>12</v>
      </c>
      <c r="K95" s="961" t="s">
        <v>12</v>
      </c>
      <c r="L95" s="961" t="s">
        <v>12</v>
      </c>
      <c r="M95" s="961" t="s">
        <v>12</v>
      </c>
      <c r="N95" s="961" t="s">
        <v>12</v>
      </c>
      <c r="O95" s="945"/>
      <c r="P95" s="945"/>
      <c r="Q95" s="945"/>
      <c r="R95" s="945"/>
      <c r="S95" s="945"/>
      <c r="T95" s="945"/>
      <c r="U95" s="945"/>
      <c r="V95" s="945"/>
      <c r="W95" s="945"/>
    </row>
    <row r="96" spans="1:23" ht="38.25" x14ac:dyDescent="0.25">
      <c r="A96" s="1237"/>
      <c r="B96" s="972" t="s">
        <v>213</v>
      </c>
      <c r="C96" s="1235"/>
      <c r="D96" s="1238"/>
      <c r="E96" s="961" t="s">
        <v>12</v>
      </c>
      <c r="F96" s="961" t="s">
        <v>12</v>
      </c>
      <c r="G96" s="961" t="s">
        <v>12</v>
      </c>
      <c r="H96" s="961" t="s">
        <v>12</v>
      </c>
      <c r="I96" s="961" t="s">
        <v>12</v>
      </c>
      <c r="J96" s="961" t="s">
        <v>12</v>
      </c>
      <c r="K96" s="961" t="s">
        <v>12</v>
      </c>
      <c r="L96" s="961" t="s">
        <v>12</v>
      </c>
      <c r="M96" s="961" t="s">
        <v>12</v>
      </c>
      <c r="N96" s="961" t="s">
        <v>12</v>
      </c>
      <c r="O96" s="945"/>
      <c r="P96" s="945"/>
      <c r="Q96" s="945"/>
      <c r="R96" s="945"/>
      <c r="S96" s="945"/>
      <c r="T96" s="945"/>
      <c r="U96" s="945"/>
      <c r="V96" s="945"/>
      <c r="W96" s="945"/>
    </row>
    <row r="97" spans="1:23" ht="63.75" x14ac:dyDescent="0.25">
      <c r="A97" s="1237"/>
      <c r="B97" s="972" t="s">
        <v>214</v>
      </c>
      <c r="C97" s="1235"/>
      <c r="D97" s="1238"/>
      <c r="E97" s="961" t="s">
        <v>12</v>
      </c>
      <c r="F97" s="961" t="s">
        <v>12</v>
      </c>
      <c r="G97" s="961" t="s">
        <v>12</v>
      </c>
      <c r="H97" s="961" t="s">
        <v>12</v>
      </c>
      <c r="I97" s="961" t="s">
        <v>12</v>
      </c>
      <c r="J97" s="961" t="s">
        <v>12</v>
      </c>
      <c r="K97" s="961" t="s">
        <v>12</v>
      </c>
      <c r="L97" s="961" t="s">
        <v>12</v>
      </c>
      <c r="M97" s="961" t="s">
        <v>12</v>
      </c>
      <c r="N97" s="961" t="s">
        <v>12</v>
      </c>
      <c r="O97" s="945"/>
      <c r="P97" s="945"/>
      <c r="Q97" s="945"/>
      <c r="R97" s="945"/>
      <c r="S97" s="945"/>
      <c r="T97" s="945"/>
      <c r="U97" s="945"/>
      <c r="V97" s="945"/>
      <c r="W97" s="945"/>
    </row>
    <row r="98" spans="1:23" ht="25.5" x14ac:dyDescent="0.25">
      <c r="A98" s="1237"/>
      <c r="B98" s="972" t="s">
        <v>215</v>
      </c>
      <c r="C98" s="1235"/>
      <c r="D98" s="1238"/>
      <c r="E98" s="961" t="s">
        <v>12</v>
      </c>
      <c r="F98" s="961" t="s">
        <v>12</v>
      </c>
      <c r="G98" s="961" t="s">
        <v>12</v>
      </c>
      <c r="H98" s="961" t="s">
        <v>12</v>
      </c>
      <c r="I98" s="961" t="s">
        <v>12</v>
      </c>
      <c r="J98" s="961" t="s">
        <v>12</v>
      </c>
      <c r="K98" s="961" t="s">
        <v>12</v>
      </c>
      <c r="L98" s="961" t="s">
        <v>12</v>
      </c>
      <c r="M98" s="961" t="s">
        <v>12</v>
      </c>
      <c r="N98" s="961" t="s">
        <v>12</v>
      </c>
      <c r="O98" s="945"/>
      <c r="P98" s="945"/>
      <c r="Q98" s="945"/>
      <c r="R98" s="945"/>
      <c r="S98" s="945"/>
      <c r="T98" s="945"/>
      <c r="U98" s="945"/>
      <c r="V98" s="945"/>
      <c r="W98" s="945"/>
    </row>
    <row r="99" spans="1:23" ht="25.5" x14ac:dyDescent="0.25">
      <c r="A99" s="1237"/>
      <c r="B99" s="972" t="s">
        <v>216</v>
      </c>
      <c r="C99" s="1235"/>
      <c r="D99" s="1238"/>
      <c r="E99" s="961" t="s">
        <v>12</v>
      </c>
      <c r="F99" s="961" t="s">
        <v>12</v>
      </c>
      <c r="G99" s="961" t="s">
        <v>12</v>
      </c>
      <c r="H99" s="961" t="s">
        <v>12</v>
      </c>
      <c r="I99" s="961" t="s">
        <v>12</v>
      </c>
      <c r="J99" s="961" t="s">
        <v>12</v>
      </c>
      <c r="K99" s="961" t="s">
        <v>12</v>
      </c>
      <c r="L99" s="961" t="s">
        <v>12</v>
      </c>
      <c r="M99" s="961" t="s">
        <v>12</v>
      </c>
      <c r="N99" s="961" t="s">
        <v>12</v>
      </c>
      <c r="O99" s="945"/>
      <c r="P99" s="945"/>
      <c r="Q99" s="945"/>
      <c r="R99" s="945"/>
      <c r="S99" s="945"/>
      <c r="T99" s="945"/>
      <c r="U99" s="945"/>
      <c r="V99" s="945"/>
      <c r="W99" s="945"/>
    </row>
    <row r="100" spans="1:23" ht="25.5" x14ac:dyDescent="0.25">
      <c r="A100" s="1237"/>
      <c r="B100" s="972" t="s">
        <v>217</v>
      </c>
      <c r="C100" s="1235"/>
      <c r="D100" s="1238"/>
      <c r="E100" s="961" t="s">
        <v>12</v>
      </c>
      <c r="F100" s="961" t="s">
        <v>12</v>
      </c>
      <c r="G100" s="961" t="s">
        <v>12</v>
      </c>
      <c r="H100" s="961" t="s">
        <v>12</v>
      </c>
      <c r="I100" s="961" t="s">
        <v>12</v>
      </c>
      <c r="J100" s="961" t="s">
        <v>12</v>
      </c>
      <c r="K100" s="961" t="s">
        <v>12</v>
      </c>
      <c r="L100" s="961" t="s">
        <v>12</v>
      </c>
      <c r="M100" s="961" t="s">
        <v>12</v>
      </c>
      <c r="N100" s="961" t="s">
        <v>12</v>
      </c>
      <c r="O100" s="945"/>
      <c r="P100" s="945"/>
      <c r="Q100" s="945"/>
      <c r="R100" s="945"/>
      <c r="S100" s="945"/>
      <c r="T100" s="945"/>
      <c r="U100" s="945"/>
      <c r="V100" s="945"/>
      <c r="W100" s="945"/>
    </row>
    <row r="101" spans="1:23" x14ac:dyDescent="0.25">
      <c r="A101" s="1237"/>
      <c r="B101" s="1236" t="s">
        <v>218</v>
      </c>
      <c r="C101" s="1040" t="s">
        <v>219</v>
      </c>
      <c r="D101" s="973" t="s">
        <v>220</v>
      </c>
      <c r="E101" s="961" t="s">
        <v>12</v>
      </c>
      <c r="F101" s="961" t="s">
        <v>12</v>
      </c>
      <c r="G101" s="961" t="s">
        <v>12</v>
      </c>
      <c r="H101" s="961" t="s">
        <v>12</v>
      </c>
      <c r="I101" s="961" t="s">
        <v>12</v>
      </c>
      <c r="J101" s="961" t="s">
        <v>12</v>
      </c>
      <c r="K101" s="961" t="s">
        <v>12</v>
      </c>
      <c r="L101" s="961" t="s">
        <v>12</v>
      </c>
      <c r="M101" s="961" t="s">
        <v>12</v>
      </c>
      <c r="N101" s="961" t="s">
        <v>12</v>
      </c>
      <c r="O101" s="945"/>
      <c r="P101" s="945"/>
      <c r="Q101" s="945"/>
      <c r="R101" s="945"/>
      <c r="S101" s="945"/>
      <c r="T101" s="945"/>
      <c r="U101" s="945"/>
      <c r="V101" s="945"/>
      <c r="W101" s="945"/>
    </row>
    <row r="102" spans="1:23" x14ac:dyDescent="0.25">
      <c r="A102" s="1237"/>
      <c r="B102" s="1236"/>
      <c r="C102" s="1040" t="s">
        <v>221</v>
      </c>
      <c r="D102" s="973" t="s">
        <v>222</v>
      </c>
      <c r="E102" s="961" t="s">
        <v>12</v>
      </c>
      <c r="F102" s="961" t="s">
        <v>12</v>
      </c>
      <c r="G102" s="961" t="s">
        <v>12</v>
      </c>
      <c r="H102" s="961" t="s">
        <v>12</v>
      </c>
      <c r="I102" s="961" t="s">
        <v>12</v>
      </c>
      <c r="J102" s="961" t="s">
        <v>12</v>
      </c>
      <c r="K102" s="961" t="s">
        <v>12</v>
      </c>
      <c r="L102" s="961" t="s">
        <v>12</v>
      </c>
      <c r="M102" s="961" t="s">
        <v>12</v>
      </c>
      <c r="N102" s="961" t="s">
        <v>12</v>
      </c>
      <c r="O102" s="945"/>
      <c r="P102" s="945"/>
      <c r="Q102" s="945"/>
      <c r="R102" s="945"/>
      <c r="S102" s="945"/>
      <c r="T102" s="945"/>
      <c r="U102" s="945"/>
      <c r="V102" s="945"/>
      <c r="W102" s="945"/>
    </row>
    <row r="103" spans="1:23" x14ac:dyDescent="0.25">
      <c r="A103" s="1237"/>
      <c r="B103" s="1236"/>
      <c r="C103" s="1040" t="s">
        <v>223</v>
      </c>
      <c r="D103" s="973" t="s">
        <v>224</v>
      </c>
      <c r="E103" s="961" t="s">
        <v>12</v>
      </c>
      <c r="F103" s="961" t="s">
        <v>12</v>
      </c>
      <c r="G103" s="961" t="s">
        <v>12</v>
      </c>
      <c r="H103" s="961" t="s">
        <v>12</v>
      </c>
      <c r="I103" s="961" t="s">
        <v>12</v>
      </c>
      <c r="J103" s="961" t="s">
        <v>12</v>
      </c>
      <c r="K103" s="961" t="s">
        <v>12</v>
      </c>
      <c r="L103" s="961" t="s">
        <v>12</v>
      </c>
      <c r="M103" s="961" t="s">
        <v>12</v>
      </c>
      <c r="N103" s="961" t="s">
        <v>12</v>
      </c>
      <c r="O103" s="945"/>
      <c r="P103" s="945"/>
      <c r="Q103" s="945"/>
      <c r="R103" s="945"/>
      <c r="S103" s="945"/>
      <c r="T103" s="945"/>
      <c r="U103" s="945"/>
      <c r="V103" s="945"/>
      <c r="W103" s="945"/>
    </row>
    <row r="104" spans="1:23" ht="56.25" customHeight="1" x14ac:dyDescent="0.25">
      <c r="A104" s="1237"/>
      <c r="B104" s="972" t="s">
        <v>225</v>
      </c>
      <c r="C104" s="1234" t="s">
        <v>226</v>
      </c>
      <c r="D104" s="1236" t="s">
        <v>227</v>
      </c>
      <c r="E104" s="961" t="s">
        <v>12</v>
      </c>
      <c r="F104" s="961" t="s">
        <v>12</v>
      </c>
      <c r="G104" s="961" t="s">
        <v>12</v>
      </c>
      <c r="H104" s="961" t="s">
        <v>12</v>
      </c>
      <c r="I104" s="961" t="s">
        <v>12</v>
      </c>
      <c r="J104" s="961" t="s">
        <v>12</v>
      </c>
      <c r="K104" s="961" t="s">
        <v>12</v>
      </c>
      <c r="L104" s="961" t="s">
        <v>12</v>
      </c>
      <c r="M104" s="961" t="s">
        <v>12</v>
      </c>
      <c r="N104" s="961" t="s">
        <v>12</v>
      </c>
      <c r="O104" s="945"/>
      <c r="P104" s="945"/>
      <c r="Q104" s="945"/>
      <c r="R104" s="945"/>
      <c r="S104" s="945"/>
      <c r="T104" s="945"/>
      <c r="U104" s="945"/>
      <c r="V104" s="945"/>
      <c r="W104" s="945"/>
    </row>
    <row r="105" spans="1:23" ht="38.25" x14ac:dyDescent="0.25">
      <c r="A105" s="1237"/>
      <c r="B105" s="972" t="s">
        <v>228</v>
      </c>
      <c r="C105" s="1235"/>
      <c r="D105" s="1236"/>
      <c r="E105" s="961" t="s">
        <v>12</v>
      </c>
      <c r="F105" s="961" t="s">
        <v>12</v>
      </c>
      <c r="G105" s="961" t="s">
        <v>12</v>
      </c>
      <c r="H105" s="961" t="s">
        <v>12</v>
      </c>
      <c r="I105" s="961" t="s">
        <v>12</v>
      </c>
      <c r="J105" s="961" t="s">
        <v>12</v>
      </c>
      <c r="K105" s="961" t="s">
        <v>12</v>
      </c>
      <c r="L105" s="961" t="s">
        <v>12</v>
      </c>
      <c r="M105" s="961" t="s">
        <v>12</v>
      </c>
      <c r="N105" s="961" t="s">
        <v>12</v>
      </c>
      <c r="O105" s="945"/>
      <c r="P105" s="945"/>
      <c r="Q105" s="945"/>
      <c r="R105" s="945"/>
      <c r="S105" s="945"/>
      <c r="T105" s="945"/>
      <c r="U105" s="945"/>
      <c r="V105" s="945"/>
      <c r="W105" s="945"/>
    </row>
    <row r="106" spans="1:23" ht="38.25" x14ac:dyDescent="0.25">
      <c r="A106" s="1237"/>
      <c r="B106" s="972" t="s">
        <v>229</v>
      </c>
      <c r="C106" s="1040" t="s">
        <v>230</v>
      </c>
      <c r="D106" s="972" t="s">
        <v>231</v>
      </c>
      <c r="E106" s="960" t="s">
        <v>12</v>
      </c>
      <c r="F106" s="960" t="s">
        <v>12</v>
      </c>
      <c r="G106" s="960" t="s">
        <v>12</v>
      </c>
      <c r="H106" s="960" t="s">
        <v>12</v>
      </c>
      <c r="I106" s="960" t="s">
        <v>12</v>
      </c>
      <c r="J106" s="960" t="s">
        <v>12</v>
      </c>
      <c r="K106" s="960" t="s">
        <v>12</v>
      </c>
      <c r="L106" s="960" t="s">
        <v>12</v>
      </c>
      <c r="M106" s="960" t="s">
        <v>12</v>
      </c>
      <c r="N106" s="960" t="s">
        <v>12</v>
      </c>
      <c r="O106" s="956"/>
      <c r="P106" s="956"/>
      <c r="Q106" s="956"/>
      <c r="R106" s="956"/>
      <c r="S106" s="956"/>
      <c r="T106" s="945"/>
      <c r="U106" s="945"/>
      <c r="V106" s="945"/>
      <c r="W106" s="945"/>
    </row>
    <row r="107" spans="1:23" ht="35.25" customHeight="1" x14ac:dyDescent="0.25">
      <c r="A107" s="1237"/>
      <c r="B107" s="1240" t="s">
        <v>232</v>
      </c>
      <c r="C107" s="1040" t="s">
        <v>233</v>
      </c>
      <c r="D107" s="1236" t="s">
        <v>234</v>
      </c>
      <c r="E107" s="1239"/>
      <c r="F107" s="1239"/>
      <c r="G107" s="1239"/>
      <c r="H107" s="1239"/>
      <c r="I107" s="1239"/>
      <c r="J107" s="1239"/>
      <c r="K107" s="1239"/>
      <c r="L107" s="1239"/>
      <c r="M107" s="1239"/>
      <c r="N107" s="1239"/>
      <c r="O107" s="956"/>
      <c r="P107" s="956"/>
      <c r="Q107" s="956"/>
      <c r="R107" s="956"/>
      <c r="S107" s="956"/>
      <c r="T107" s="945"/>
      <c r="U107" s="945"/>
      <c r="V107" s="945"/>
      <c r="W107" s="945"/>
    </row>
    <row r="108" spans="1:23" ht="30.75" customHeight="1" x14ac:dyDescent="0.25">
      <c r="A108" s="1237"/>
      <c r="B108" s="1240"/>
      <c r="C108" s="1040" t="s">
        <v>235</v>
      </c>
      <c r="D108" s="972" t="s">
        <v>236</v>
      </c>
      <c r="E108" s="960" t="s">
        <v>12</v>
      </c>
      <c r="F108" s="960" t="s">
        <v>12</v>
      </c>
      <c r="G108" s="960" t="s">
        <v>12</v>
      </c>
      <c r="H108" s="960" t="s">
        <v>12</v>
      </c>
      <c r="I108" s="960" t="s">
        <v>12</v>
      </c>
      <c r="J108" s="960" t="s">
        <v>12</v>
      </c>
      <c r="K108" s="960" t="s">
        <v>12</v>
      </c>
      <c r="L108" s="960" t="s">
        <v>12</v>
      </c>
      <c r="M108" s="960" t="s">
        <v>12</v>
      </c>
      <c r="N108" s="960" t="s">
        <v>12</v>
      </c>
      <c r="O108" s="956"/>
      <c r="P108" s="956"/>
      <c r="Q108" s="956"/>
      <c r="R108" s="956"/>
      <c r="S108" s="956"/>
      <c r="T108" s="945"/>
      <c r="U108" s="945"/>
      <c r="V108" s="945"/>
      <c r="W108" s="945"/>
    </row>
    <row r="109" spans="1:23" x14ac:dyDescent="0.25">
      <c r="A109" s="1237"/>
      <c r="B109" s="1236" t="s">
        <v>237</v>
      </c>
      <c r="C109" s="1040" t="s">
        <v>238</v>
      </c>
      <c r="D109" s="973" t="s">
        <v>239</v>
      </c>
      <c r="E109" s="962" t="s">
        <v>12</v>
      </c>
      <c r="F109" s="962" t="s">
        <v>12</v>
      </c>
      <c r="G109" s="962" t="s">
        <v>12</v>
      </c>
      <c r="H109" s="962" t="s">
        <v>12</v>
      </c>
      <c r="I109" s="962" t="s">
        <v>12</v>
      </c>
      <c r="J109" s="962" t="s">
        <v>12</v>
      </c>
      <c r="K109" s="962" t="s">
        <v>12</v>
      </c>
      <c r="L109" s="962" t="s">
        <v>12</v>
      </c>
      <c r="M109" s="962" t="s">
        <v>12</v>
      </c>
      <c r="N109" s="962" t="s">
        <v>12</v>
      </c>
      <c r="O109" s="948"/>
      <c r="P109" s="948"/>
      <c r="Q109" s="948"/>
      <c r="R109" s="948"/>
      <c r="S109" s="948"/>
      <c r="T109" s="948"/>
      <c r="U109" s="945"/>
      <c r="V109" s="945"/>
      <c r="W109" s="945"/>
    </row>
    <row r="110" spans="1:23" ht="25.5" customHeight="1" x14ac:dyDescent="0.25">
      <c r="A110" s="1237"/>
      <c r="B110" s="1236"/>
      <c r="C110" s="1040" t="s">
        <v>240</v>
      </c>
      <c r="D110" s="973" t="s">
        <v>241</v>
      </c>
      <c r="E110" s="960" t="s">
        <v>12</v>
      </c>
      <c r="F110" s="960" t="s">
        <v>12</v>
      </c>
      <c r="G110" s="960" t="s">
        <v>12</v>
      </c>
      <c r="H110" s="960" t="s">
        <v>12</v>
      </c>
      <c r="I110" s="960" t="s">
        <v>12</v>
      </c>
      <c r="J110" s="960" t="s">
        <v>12</v>
      </c>
      <c r="K110" s="960" t="s">
        <v>12</v>
      </c>
      <c r="L110" s="960" t="s">
        <v>12</v>
      </c>
      <c r="M110" s="960" t="s">
        <v>12</v>
      </c>
      <c r="N110" s="960" t="s">
        <v>12</v>
      </c>
      <c r="O110" s="948"/>
      <c r="P110" s="948"/>
      <c r="Q110" s="948"/>
      <c r="R110" s="948"/>
      <c r="S110" s="948"/>
      <c r="T110" s="945"/>
      <c r="U110" s="945"/>
      <c r="V110" s="945"/>
      <c r="W110" s="945"/>
    </row>
    <row r="111" spans="1:23" ht="29.25" customHeight="1" x14ac:dyDescent="0.25">
      <c r="A111" s="1237"/>
      <c r="B111" s="972" t="s">
        <v>242</v>
      </c>
      <c r="C111" s="1040" t="s">
        <v>243</v>
      </c>
      <c r="D111" s="973" t="s">
        <v>244</v>
      </c>
      <c r="E111" s="960" t="s">
        <v>12</v>
      </c>
      <c r="F111" s="960" t="s">
        <v>12</v>
      </c>
      <c r="G111" s="960" t="s">
        <v>12</v>
      </c>
      <c r="H111" s="960" t="s">
        <v>12</v>
      </c>
      <c r="I111" s="960" t="s">
        <v>12</v>
      </c>
      <c r="J111" s="960" t="s">
        <v>12</v>
      </c>
      <c r="K111" s="960" t="s">
        <v>12</v>
      </c>
      <c r="L111" s="960" t="s">
        <v>12</v>
      </c>
      <c r="M111" s="960" t="s">
        <v>12</v>
      </c>
      <c r="N111" s="960" t="s">
        <v>12</v>
      </c>
      <c r="O111" s="956"/>
      <c r="P111" s="956"/>
      <c r="Q111" s="956"/>
      <c r="R111" s="956"/>
      <c r="S111" s="956"/>
      <c r="T111" s="945"/>
      <c r="U111" s="945"/>
      <c r="V111" s="945"/>
      <c r="W111" s="945"/>
    </row>
    <row r="112" spans="1:23" ht="29.25" customHeight="1" x14ac:dyDescent="0.25">
      <c r="A112" s="1237"/>
      <c r="B112" s="972" t="s">
        <v>245</v>
      </c>
      <c r="C112" s="1234" t="s">
        <v>246</v>
      </c>
      <c r="D112" s="1236" t="s">
        <v>247</v>
      </c>
      <c r="E112" s="960" t="s">
        <v>12</v>
      </c>
      <c r="F112" s="960" t="s">
        <v>12</v>
      </c>
      <c r="G112" s="960" t="s">
        <v>12</v>
      </c>
      <c r="H112" s="960" t="s">
        <v>12</v>
      </c>
      <c r="I112" s="960" t="s">
        <v>12</v>
      </c>
      <c r="J112" s="960" t="s">
        <v>12</v>
      </c>
      <c r="K112" s="960" t="s">
        <v>12</v>
      </c>
      <c r="L112" s="960" t="s">
        <v>12</v>
      </c>
      <c r="M112" s="960" t="s">
        <v>12</v>
      </c>
      <c r="N112" s="960" t="s">
        <v>12</v>
      </c>
      <c r="O112" s="948"/>
      <c r="P112" s="948"/>
      <c r="Q112" s="948"/>
      <c r="R112" s="948"/>
      <c r="S112" s="948"/>
      <c r="T112" s="945"/>
      <c r="U112" s="945"/>
      <c r="V112" s="945"/>
      <c r="W112" s="945"/>
    </row>
    <row r="113" spans="1:23" ht="25.5" x14ac:dyDescent="0.25">
      <c r="A113" s="1237"/>
      <c r="B113" s="972" t="s">
        <v>248</v>
      </c>
      <c r="C113" s="1235"/>
      <c r="D113" s="1236"/>
      <c r="E113" s="961" t="s">
        <v>12</v>
      </c>
      <c r="F113" s="961" t="s">
        <v>12</v>
      </c>
      <c r="G113" s="961" t="s">
        <v>12</v>
      </c>
      <c r="H113" s="961" t="s">
        <v>12</v>
      </c>
      <c r="I113" s="961" t="s">
        <v>12</v>
      </c>
      <c r="J113" s="961" t="s">
        <v>12</v>
      </c>
      <c r="K113" s="961" t="s">
        <v>12</v>
      </c>
      <c r="L113" s="961" t="s">
        <v>12</v>
      </c>
      <c r="M113" s="961" t="s">
        <v>12</v>
      </c>
      <c r="N113" s="961" t="s">
        <v>12</v>
      </c>
      <c r="O113" s="945"/>
      <c r="P113" s="945"/>
      <c r="Q113" s="945"/>
      <c r="R113" s="945"/>
      <c r="S113" s="945"/>
      <c r="T113" s="945"/>
      <c r="U113" s="945"/>
      <c r="V113" s="945"/>
      <c r="W113" s="945"/>
    </row>
    <row r="114" spans="1:23" ht="38.25" x14ac:dyDescent="0.25">
      <c r="A114" s="1237"/>
      <c r="B114" s="972" t="s">
        <v>249</v>
      </c>
      <c r="C114" s="1235"/>
      <c r="D114" s="1236"/>
      <c r="E114" s="961" t="s">
        <v>12</v>
      </c>
      <c r="F114" s="961" t="s">
        <v>12</v>
      </c>
      <c r="G114" s="961" t="s">
        <v>12</v>
      </c>
      <c r="H114" s="961" t="s">
        <v>12</v>
      </c>
      <c r="I114" s="961" t="s">
        <v>12</v>
      </c>
      <c r="J114" s="961" t="s">
        <v>12</v>
      </c>
      <c r="K114" s="961" t="s">
        <v>12</v>
      </c>
      <c r="L114" s="961" t="s">
        <v>12</v>
      </c>
      <c r="M114" s="961" t="s">
        <v>12</v>
      </c>
      <c r="N114" s="961" t="s">
        <v>12</v>
      </c>
      <c r="O114" s="945"/>
      <c r="P114" s="945"/>
      <c r="Q114" s="945"/>
      <c r="R114" s="945"/>
      <c r="S114" s="945"/>
      <c r="T114" s="945"/>
      <c r="U114" s="945"/>
      <c r="V114" s="945"/>
      <c r="W114" s="945"/>
    </row>
    <row r="115" spans="1:23" ht="25.5" x14ac:dyDescent="0.25">
      <c r="A115" s="1237"/>
      <c r="B115" s="972" t="s">
        <v>250</v>
      </c>
      <c r="C115" s="1235"/>
      <c r="D115" s="1236"/>
      <c r="E115" s="961" t="s">
        <v>12</v>
      </c>
      <c r="F115" s="961" t="s">
        <v>12</v>
      </c>
      <c r="G115" s="961" t="s">
        <v>12</v>
      </c>
      <c r="H115" s="961" t="s">
        <v>12</v>
      </c>
      <c r="I115" s="961" t="s">
        <v>12</v>
      </c>
      <c r="J115" s="961" t="s">
        <v>12</v>
      </c>
      <c r="K115" s="961" t="s">
        <v>12</v>
      </c>
      <c r="L115" s="961" t="s">
        <v>12</v>
      </c>
      <c r="M115" s="961" t="s">
        <v>12</v>
      </c>
      <c r="N115" s="961" t="s">
        <v>12</v>
      </c>
      <c r="O115" s="945"/>
      <c r="P115" s="945"/>
      <c r="Q115" s="945"/>
      <c r="R115" s="945"/>
      <c r="S115" s="945"/>
      <c r="T115" s="945"/>
      <c r="U115" s="945"/>
      <c r="V115" s="945"/>
      <c r="W115" s="945"/>
    </row>
    <row r="116" spans="1:23" ht="25.5" x14ac:dyDescent="0.25">
      <c r="A116" s="1237"/>
      <c r="B116" s="972" t="s">
        <v>251</v>
      </c>
      <c r="C116" s="1235"/>
      <c r="D116" s="1236"/>
      <c r="E116" s="961" t="s">
        <v>12</v>
      </c>
      <c r="F116" s="961" t="s">
        <v>12</v>
      </c>
      <c r="G116" s="961" t="s">
        <v>12</v>
      </c>
      <c r="H116" s="961" t="s">
        <v>12</v>
      </c>
      <c r="I116" s="961" t="s">
        <v>12</v>
      </c>
      <c r="J116" s="961" t="s">
        <v>12</v>
      </c>
      <c r="K116" s="961" t="s">
        <v>12</v>
      </c>
      <c r="L116" s="961" t="s">
        <v>12</v>
      </c>
      <c r="M116" s="961" t="s">
        <v>12</v>
      </c>
      <c r="N116" s="961" t="s">
        <v>12</v>
      </c>
      <c r="O116" s="945"/>
      <c r="P116" s="945"/>
      <c r="Q116" s="945"/>
      <c r="R116" s="945"/>
      <c r="S116" s="945"/>
      <c r="T116" s="945"/>
      <c r="U116" s="945"/>
      <c r="V116" s="945"/>
      <c r="W116" s="945"/>
    </row>
    <row r="117" spans="1:23" ht="43.5" customHeight="1" x14ac:dyDescent="0.25">
      <c r="A117" s="1237"/>
      <c r="B117" s="972" t="s">
        <v>252</v>
      </c>
      <c r="C117" s="1235"/>
      <c r="D117" s="1236"/>
      <c r="E117" s="961" t="s">
        <v>12</v>
      </c>
      <c r="F117" s="961" t="s">
        <v>12</v>
      </c>
      <c r="G117" s="961" t="s">
        <v>12</v>
      </c>
      <c r="H117" s="961" t="s">
        <v>12</v>
      </c>
      <c r="I117" s="961" t="s">
        <v>12</v>
      </c>
      <c r="J117" s="961" t="s">
        <v>12</v>
      </c>
      <c r="K117" s="961" t="s">
        <v>12</v>
      </c>
      <c r="L117" s="961" t="s">
        <v>12</v>
      </c>
      <c r="M117" s="961" t="s">
        <v>12</v>
      </c>
      <c r="N117" s="961" t="s">
        <v>12</v>
      </c>
      <c r="O117" s="945"/>
      <c r="P117" s="945"/>
      <c r="Q117" s="945"/>
      <c r="R117" s="945"/>
      <c r="S117" s="945"/>
      <c r="T117" s="945"/>
      <c r="U117" s="945"/>
      <c r="V117" s="945"/>
      <c r="W117" s="945"/>
    </row>
    <row r="118" spans="1:23" ht="27.75" customHeight="1" x14ac:dyDescent="0.25">
      <c r="A118" s="1237"/>
      <c r="B118" s="972" t="s">
        <v>245</v>
      </c>
      <c r="C118" s="1234" t="s">
        <v>253</v>
      </c>
      <c r="D118" s="1236" t="s">
        <v>254</v>
      </c>
      <c r="E118" s="961" t="s">
        <v>12</v>
      </c>
      <c r="F118" s="961" t="s">
        <v>12</v>
      </c>
      <c r="G118" s="961" t="s">
        <v>12</v>
      </c>
      <c r="H118" s="961" t="s">
        <v>12</v>
      </c>
      <c r="I118" s="961" t="s">
        <v>12</v>
      </c>
      <c r="J118" s="961" t="s">
        <v>12</v>
      </c>
      <c r="K118" s="961" t="s">
        <v>12</v>
      </c>
      <c r="L118" s="961" t="s">
        <v>12</v>
      </c>
      <c r="M118" s="961" t="s">
        <v>12</v>
      </c>
      <c r="N118" s="961" t="s">
        <v>12</v>
      </c>
      <c r="O118" s="945"/>
      <c r="P118" s="945"/>
      <c r="Q118" s="945"/>
      <c r="R118" s="945"/>
      <c r="S118" s="945"/>
      <c r="T118" s="945"/>
      <c r="U118" s="945"/>
      <c r="V118" s="945"/>
      <c r="W118" s="945"/>
    </row>
    <row r="119" spans="1:23" ht="25.5" x14ac:dyDescent="0.25">
      <c r="A119" s="1237"/>
      <c r="B119" s="972" t="s">
        <v>248</v>
      </c>
      <c r="C119" s="1235"/>
      <c r="D119" s="1236"/>
      <c r="E119" s="961" t="s">
        <v>12</v>
      </c>
      <c r="F119" s="961" t="s">
        <v>12</v>
      </c>
      <c r="G119" s="961" t="s">
        <v>12</v>
      </c>
      <c r="H119" s="961" t="s">
        <v>12</v>
      </c>
      <c r="I119" s="961" t="s">
        <v>12</v>
      </c>
      <c r="J119" s="961" t="s">
        <v>12</v>
      </c>
      <c r="K119" s="961" t="s">
        <v>12</v>
      </c>
      <c r="L119" s="961" t="s">
        <v>12</v>
      </c>
      <c r="M119" s="961" t="s">
        <v>12</v>
      </c>
      <c r="N119" s="961" t="s">
        <v>12</v>
      </c>
      <c r="O119" s="945"/>
      <c r="P119" s="945"/>
      <c r="Q119" s="945"/>
      <c r="R119" s="945"/>
      <c r="S119" s="945"/>
      <c r="T119" s="945"/>
      <c r="U119" s="945"/>
      <c r="V119" s="945"/>
      <c r="W119" s="945"/>
    </row>
    <row r="120" spans="1:23" ht="38.25" x14ac:dyDescent="0.25">
      <c r="A120" s="1237"/>
      <c r="B120" s="972" t="s">
        <v>249</v>
      </c>
      <c r="C120" s="1235"/>
      <c r="D120" s="1236"/>
      <c r="E120" s="961" t="s">
        <v>12</v>
      </c>
      <c r="F120" s="961" t="s">
        <v>12</v>
      </c>
      <c r="G120" s="961" t="s">
        <v>12</v>
      </c>
      <c r="H120" s="961" t="s">
        <v>12</v>
      </c>
      <c r="I120" s="961" t="s">
        <v>12</v>
      </c>
      <c r="J120" s="961" t="s">
        <v>12</v>
      </c>
      <c r="K120" s="961" t="s">
        <v>12</v>
      </c>
      <c r="L120" s="961" t="s">
        <v>12</v>
      </c>
      <c r="M120" s="961" t="s">
        <v>12</v>
      </c>
      <c r="N120" s="961" t="s">
        <v>12</v>
      </c>
      <c r="O120" s="945"/>
      <c r="P120" s="945"/>
      <c r="Q120" s="945"/>
      <c r="R120" s="945"/>
      <c r="S120" s="945"/>
      <c r="T120" s="945"/>
      <c r="U120" s="945"/>
      <c r="V120" s="945"/>
      <c r="W120" s="945"/>
    </row>
    <row r="121" spans="1:23" ht="25.5" x14ac:dyDescent="0.25">
      <c r="A121" s="1237"/>
      <c r="B121" s="972" t="s">
        <v>250</v>
      </c>
      <c r="C121" s="1235"/>
      <c r="D121" s="1236"/>
      <c r="E121" s="961" t="s">
        <v>12</v>
      </c>
      <c r="F121" s="961" t="s">
        <v>12</v>
      </c>
      <c r="G121" s="961" t="s">
        <v>12</v>
      </c>
      <c r="H121" s="961" t="s">
        <v>12</v>
      </c>
      <c r="I121" s="961" t="s">
        <v>12</v>
      </c>
      <c r="J121" s="961" t="s">
        <v>12</v>
      </c>
      <c r="K121" s="961" t="s">
        <v>12</v>
      </c>
      <c r="L121" s="961" t="s">
        <v>12</v>
      </c>
      <c r="M121" s="961" t="s">
        <v>12</v>
      </c>
      <c r="N121" s="961" t="s">
        <v>12</v>
      </c>
      <c r="O121" s="945"/>
      <c r="P121" s="945"/>
      <c r="Q121" s="945"/>
      <c r="R121" s="945"/>
      <c r="S121" s="945"/>
      <c r="T121" s="945"/>
      <c r="U121" s="945"/>
      <c r="V121" s="945"/>
      <c r="W121" s="945"/>
    </row>
    <row r="122" spans="1:23" ht="25.5" x14ac:dyDescent="0.25">
      <c r="A122" s="1237"/>
      <c r="B122" s="972" t="s">
        <v>251</v>
      </c>
      <c r="C122" s="1235"/>
      <c r="D122" s="1236"/>
      <c r="E122" s="961" t="s">
        <v>12</v>
      </c>
      <c r="F122" s="961" t="s">
        <v>12</v>
      </c>
      <c r="G122" s="961" t="s">
        <v>12</v>
      </c>
      <c r="H122" s="961" t="s">
        <v>12</v>
      </c>
      <c r="I122" s="961" t="s">
        <v>12</v>
      </c>
      <c r="J122" s="961" t="s">
        <v>12</v>
      </c>
      <c r="K122" s="961" t="s">
        <v>12</v>
      </c>
      <c r="L122" s="961" t="s">
        <v>12</v>
      </c>
      <c r="M122" s="961" t="s">
        <v>12</v>
      </c>
      <c r="N122" s="961" t="s">
        <v>12</v>
      </c>
      <c r="O122" s="945"/>
      <c r="P122" s="945"/>
      <c r="Q122" s="945"/>
      <c r="R122" s="945"/>
      <c r="S122" s="945"/>
      <c r="T122" s="945"/>
      <c r="U122" s="945"/>
      <c r="V122" s="945"/>
      <c r="W122" s="945"/>
    </row>
    <row r="123" spans="1:23" ht="38.25" x14ac:dyDescent="0.25">
      <c r="A123" s="1237"/>
      <c r="B123" s="972" t="s">
        <v>252</v>
      </c>
      <c r="C123" s="1235"/>
      <c r="D123" s="1236"/>
      <c r="E123" s="961" t="s">
        <v>12</v>
      </c>
      <c r="F123" s="961" t="s">
        <v>12</v>
      </c>
      <c r="G123" s="961" t="s">
        <v>12</v>
      </c>
      <c r="H123" s="961" t="s">
        <v>12</v>
      </c>
      <c r="I123" s="961" t="s">
        <v>12</v>
      </c>
      <c r="J123" s="961" t="s">
        <v>12</v>
      </c>
      <c r="K123" s="961" t="s">
        <v>12</v>
      </c>
      <c r="L123" s="961" t="s">
        <v>12</v>
      </c>
      <c r="M123" s="961" t="s">
        <v>12</v>
      </c>
      <c r="N123" s="961" t="s">
        <v>12</v>
      </c>
      <c r="O123" s="945"/>
      <c r="P123" s="945"/>
      <c r="Q123" s="945"/>
      <c r="R123" s="945"/>
      <c r="S123" s="945"/>
      <c r="T123" s="945"/>
      <c r="U123" s="945"/>
      <c r="V123" s="945"/>
      <c r="W123" s="945"/>
    </row>
    <row r="124" spans="1:23" ht="35.25" customHeight="1" x14ac:dyDescent="0.25">
      <c r="A124" s="1237"/>
      <c r="B124" s="972" t="s">
        <v>245</v>
      </c>
      <c r="C124" s="1234" t="s">
        <v>255</v>
      </c>
      <c r="D124" s="1236" t="s">
        <v>256</v>
      </c>
      <c r="E124" s="961" t="s">
        <v>12</v>
      </c>
      <c r="F124" s="961" t="s">
        <v>12</v>
      </c>
      <c r="G124" s="961" t="s">
        <v>12</v>
      </c>
      <c r="H124" s="961" t="s">
        <v>12</v>
      </c>
      <c r="I124" s="961" t="s">
        <v>12</v>
      </c>
      <c r="J124" s="961" t="s">
        <v>12</v>
      </c>
      <c r="K124" s="961" t="s">
        <v>12</v>
      </c>
      <c r="L124" s="961" t="s">
        <v>12</v>
      </c>
      <c r="M124" s="961" t="s">
        <v>12</v>
      </c>
      <c r="N124" s="961" t="s">
        <v>12</v>
      </c>
      <c r="O124" s="945"/>
      <c r="P124" s="945"/>
      <c r="Q124" s="945"/>
      <c r="R124" s="945"/>
      <c r="S124" s="945"/>
      <c r="T124" s="945"/>
      <c r="U124" s="945"/>
      <c r="V124" s="945"/>
      <c r="W124" s="945"/>
    </row>
    <row r="125" spans="1:23" ht="25.5" x14ac:dyDescent="0.25">
      <c r="A125" s="1237"/>
      <c r="B125" s="972" t="s">
        <v>248</v>
      </c>
      <c r="C125" s="1235"/>
      <c r="D125" s="1236"/>
      <c r="E125" s="961" t="s">
        <v>12</v>
      </c>
      <c r="F125" s="961" t="s">
        <v>12</v>
      </c>
      <c r="G125" s="961" t="s">
        <v>12</v>
      </c>
      <c r="H125" s="961" t="s">
        <v>12</v>
      </c>
      <c r="I125" s="961" t="s">
        <v>12</v>
      </c>
      <c r="J125" s="961" t="s">
        <v>12</v>
      </c>
      <c r="K125" s="961" t="s">
        <v>12</v>
      </c>
      <c r="L125" s="961" t="s">
        <v>12</v>
      </c>
      <c r="M125" s="961" t="s">
        <v>12</v>
      </c>
      <c r="N125" s="961" t="s">
        <v>12</v>
      </c>
      <c r="O125" s="945"/>
      <c r="P125" s="945"/>
      <c r="Q125" s="945"/>
      <c r="R125" s="945"/>
      <c r="S125" s="945"/>
      <c r="T125" s="945"/>
      <c r="U125" s="945"/>
      <c r="V125" s="945"/>
      <c r="W125" s="945"/>
    </row>
    <row r="126" spans="1:23" ht="38.25" x14ac:dyDescent="0.25">
      <c r="A126" s="1237"/>
      <c r="B126" s="972" t="s">
        <v>249</v>
      </c>
      <c r="C126" s="1235"/>
      <c r="D126" s="1236"/>
      <c r="E126" s="961" t="s">
        <v>12</v>
      </c>
      <c r="F126" s="961" t="s">
        <v>12</v>
      </c>
      <c r="G126" s="961" t="s">
        <v>12</v>
      </c>
      <c r="H126" s="961" t="s">
        <v>12</v>
      </c>
      <c r="I126" s="961" t="s">
        <v>12</v>
      </c>
      <c r="J126" s="961" t="s">
        <v>12</v>
      </c>
      <c r="K126" s="961" t="s">
        <v>12</v>
      </c>
      <c r="L126" s="961" t="s">
        <v>12</v>
      </c>
      <c r="M126" s="961" t="s">
        <v>12</v>
      </c>
      <c r="N126" s="961" t="s">
        <v>12</v>
      </c>
      <c r="O126" s="945"/>
      <c r="P126" s="945"/>
      <c r="Q126" s="945"/>
      <c r="R126" s="945"/>
      <c r="S126" s="945"/>
      <c r="T126" s="945"/>
      <c r="U126" s="945"/>
      <c r="V126" s="945"/>
      <c r="W126" s="945"/>
    </row>
    <row r="127" spans="1:23" ht="25.5" x14ac:dyDescent="0.25">
      <c r="A127" s="1237"/>
      <c r="B127" s="972" t="s">
        <v>250</v>
      </c>
      <c r="C127" s="1235"/>
      <c r="D127" s="1236"/>
      <c r="E127" s="961" t="s">
        <v>12</v>
      </c>
      <c r="F127" s="961" t="s">
        <v>12</v>
      </c>
      <c r="G127" s="961" t="s">
        <v>12</v>
      </c>
      <c r="H127" s="961" t="s">
        <v>12</v>
      </c>
      <c r="I127" s="961" t="s">
        <v>12</v>
      </c>
      <c r="J127" s="961" t="s">
        <v>12</v>
      </c>
      <c r="K127" s="961" t="s">
        <v>12</v>
      </c>
      <c r="L127" s="961" t="s">
        <v>12</v>
      </c>
      <c r="M127" s="961" t="s">
        <v>12</v>
      </c>
      <c r="N127" s="961" t="s">
        <v>12</v>
      </c>
      <c r="O127" s="945"/>
      <c r="P127" s="945"/>
      <c r="Q127" s="945"/>
      <c r="R127" s="945"/>
      <c r="S127" s="945"/>
      <c r="T127" s="945"/>
      <c r="U127" s="945"/>
      <c r="V127" s="945"/>
      <c r="W127" s="945"/>
    </row>
    <row r="128" spans="1:23" ht="25.5" x14ac:dyDescent="0.25">
      <c r="A128" s="1237"/>
      <c r="B128" s="972" t="s">
        <v>251</v>
      </c>
      <c r="C128" s="1235"/>
      <c r="D128" s="1236"/>
      <c r="E128" s="961" t="s">
        <v>12</v>
      </c>
      <c r="F128" s="961" t="s">
        <v>12</v>
      </c>
      <c r="G128" s="961" t="s">
        <v>12</v>
      </c>
      <c r="H128" s="961" t="s">
        <v>12</v>
      </c>
      <c r="I128" s="961" t="s">
        <v>12</v>
      </c>
      <c r="J128" s="961" t="s">
        <v>12</v>
      </c>
      <c r="K128" s="961" t="s">
        <v>12</v>
      </c>
      <c r="L128" s="961" t="s">
        <v>12</v>
      </c>
      <c r="M128" s="961" t="s">
        <v>12</v>
      </c>
      <c r="N128" s="961" t="s">
        <v>12</v>
      </c>
      <c r="O128" s="945"/>
      <c r="P128" s="945"/>
      <c r="Q128" s="945"/>
      <c r="R128" s="945"/>
      <c r="S128" s="945"/>
      <c r="T128" s="945"/>
      <c r="U128" s="945"/>
      <c r="V128" s="945"/>
      <c r="W128" s="945"/>
    </row>
    <row r="129" spans="1:23" ht="38.25" x14ac:dyDescent="0.25">
      <c r="A129" s="1237"/>
      <c r="B129" s="972" t="s">
        <v>252</v>
      </c>
      <c r="C129" s="1235"/>
      <c r="D129" s="1236"/>
      <c r="E129" s="961" t="s">
        <v>12</v>
      </c>
      <c r="F129" s="961" t="s">
        <v>12</v>
      </c>
      <c r="G129" s="961" t="s">
        <v>12</v>
      </c>
      <c r="H129" s="961" t="s">
        <v>12</v>
      </c>
      <c r="I129" s="961" t="s">
        <v>12</v>
      </c>
      <c r="J129" s="961" t="s">
        <v>12</v>
      </c>
      <c r="K129" s="961" t="s">
        <v>12</v>
      </c>
      <c r="L129" s="961" t="s">
        <v>12</v>
      </c>
      <c r="M129" s="961" t="s">
        <v>12</v>
      </c>
      <c r="N129" s="961" t="s">
        <v>12</v>
      </c>
      <c r="O129" s="945"/>
      <c r="P129" s="945"/>
      <c r="Q129" s="945"/>
      <c r="R129" s="945"/>
      <c r="S129" s="945"/>
      <c r="T129" s="945"/>
      <c r="U129" s="945"/>
      <c r="V129" s="945"/>
      <c r="W129" s="945"/>
    </row>
    <row r="130" spans="1:23" ht="33.75" customHeight="1" x14ac:dyDescent="0.25">
      <c r="A130" s="1237"/>
      <c r="B130" s="972" t="s">
        <v>245</v>
      </c>
      <c r="C130" s="1234" t="s">
        <v>257</v>
      </c>
      <c r="D130" s="1236" t="s">
        <v>258</v>
      </c>
      <c r="E130" s="961" t="s">
        <v>12</v>
      </c>
      <c r="F130" s="961" t="s">
        <v>12</v>
      </c>
      <c r="G130" s="961" t="s">
        <v>12</v>
      </c>
      <c r="H130" s="961" t="s">
        <v>12</v>
      </c>
      <c r="I130" s="961" t="s">
        <v>12</v>
      </c>
      <c r="J130" s="961" t="s">
        <v>12</v>
      </c>
      <c r="K130" s="961" t="s">
        <v>12</v>
      </c>
      <c r="L130" s="961" t="s">
        <v>12</v>
      </c>
      <c r="M130" s="961" t="s">
        <v>12</v>
      </c>
      <c r="N130" s="961" t="s">
        <v>12</v>
      </c>
      <c r="O130" s="945"/>
      <c r="P130" s="945"/>
      <c r="Q130" s="945"/>
      <c r="R130" s="945"/>
      <c r="S130" s="945"/>
      <c r="T130" s="945"/>
      <c r="U130" s="945"/>
      <c r="V130" s="945"/>
      <c r="W130" s="945"/>
    </row>
    <row r="131" spans="1:23" ht="25.5" x14ac:dyDescent="0.25">
      <c r="A131" s="1237"/>
      <c r="B131" s="972" t="s">
        <v>248</v>
      </c>
      <c r="C131" s="1235"/>
      <c r="D131" s="1236"/>
      <c r="E131" s="961" t="s">
        <v>12</v>
      </c>
      <c r="F131" s="961" t="s">
        <v>12</v>
      </c>
      <c r="G131" s="961" t="s">
        <v>12</v>
      </c>
      <c r="H131" s="961" t="s">
        <v>12</v>
      </c>
      <c r="I131" s="961" t="s">
        <v>12</v>
      </c>
      <c r="J131" s="961" t="s">
        <v>12</v>
      </c>
      <c r="K131" s="961" t="s">
        <v>12</v>
      </c>
      <c r="L131" s="961" t="s">
        <v>12</v>
      </c>
      <c r="M131" s="961" t="s">
        <v>12</v>
      </c>
      <c r="N131" s="961" t="s">
        <v>12</v>
      </c>
      <c r="O131" s="945"/>
      <c r="P131" s="945"/>
      <c r="Q131" s="945"/>
      <c r="R131" s="945"/>
      <c r="S131" s="945"/>
      <c r="T131" s="945"/>
      <c r="U131" s="945"/>
      <c r="V131" s="945"/>
      <c r="W131" s="945"/>
    </row>
    <row r="132" spans="1:23" ht="38.25" x14ac:dyDescent="0.25">
      <c r="A132" s="1237"/>
      <c r="B132" s="972" t="s">
        <v>249</v>
      </c>
      <c r="C132" s="1235"/>
      <c r="D132" s="1236"/>
      <c r="E132" s="961" t="s">
        <v>12</v>
      </c>
      <c r="F132" s="961" t="s">
        <v>12</v>
      </c>
      <c r="G132" s="961" t="s">
        <v>12</v>
      </c>
      <c r="H132" s="961" t="s">
        <v>12</v>
      </c>
      <c r="I132" s="961" t="s">
        <v>12</v>
      </c>
      <c r="J132" s="961" t="s">
        <v>12</v>
      </c>
      <c r="K132" s="961" t="s">
        <v>12</v>
      </c>
      <c r="L132" s="961" t="s">
        <v>12</v>
      </c>
      <c r="M132" s="961" t="s">
        <v>12</v>
      </c>
      <c r="N132" s="961" t="s">
        <v>12</v>
      </c>
      <c r="O132" s="945"/>
      <c r="P132" s="945"/>
      <c r="Q132" s="945"/>
      <c r="R132" s="945"/>
      <c r="S132" s="945"/>
      <c r="T132" s="945"/>
      <c r="U132" s="945"/>
      <c r="V132" s="945"/>
      <c r="W132" s="945"/>
    </row>
    <row r="133" spans="1:23" ht="25.5" x14ac:dyDescent="0.25">
      <c r="A133" s="1237"/>
      <c r="B133" s="972" t="s">
        <v>250</v>
      </c>
      <c r="C133" s="1235"/>
      <c r="D133" s="1236"/>
      <c r="E133" s="961" t="s">
        <v>12</v>
      </c>
      <c r="F133" s="961" t="s">
        <v>12</v>
      </c>
      <c r="G133" s="961" t="s">
        <v>12</v>
      </c>
      <c r="H133" s="961" t="s">
        <v>12</v>
      </c>
      <c r="I133" s="961" t="s">
        <v>12</v>
      </c>
      <c r="J133" s="961" t="s">
        <v>12</v>
      </c>
      <c r="K133" s="961" t="s">
        <v>12</v>
      </c>
      <c r="L133" s="961" t="s">
        <v>12</v>
      </c>
      <c r="M133" s="961" t="s">
        <v>12</v>
      </c>
      <c r="N133" s="961" t="s">
        <v>12</v>
      </c>
      <c r="O133" s="945"/>
      <c r="P133" s="945"/>
      <c r="Q133" s="945"/>
      <c r="R133" s="945"/>
      <c r="S133" s="945"/>
      <c r="T133" s="945"/>
      <c r="U133" s="945"/>
      <c r="V133" s="945"/>
      <c r="W133" s="945"/>
    </row>
    <row r="134" spans="1:23" ht="25.5" x14ac:dyDescent="0.25">
      <c r="A134" s="1237"/>
      <c r="B134" s="972" t="s">
        <v>251</v>
      </c>
      <c r="C134" s="1235"/>
      <c r="D134" s="1236"/>
      <c r="E134" s="961" t="s">
        <v>12</v>
      </c>
      <c r="F134" s="961" t="s">
        <v>12</v>
      </c>
      <c r="G134" s="961" t="s">
        <v>12</v>
      </c>
      <c r="H134" s="961" t="s">
        <v>12</v>
      </c>
      <c r="I134" s="961" t="s">
        <v>12</v>
      </c>
      <c r="J134" s="961" t="s">
        <v>12</v>
      </c>
      <c r="K134" s="961" t="s">
        <v>12</v>
      </c>
      <c r="L134" s="961" t="s">
        <v>12</v>
      </c>
      <c r="M134" s="961" t="s">
        <v>12</v>
      </c>
      <c r="N134" s="961" t="s">
        <v>12</v>
      </c>
      <c r="O134" s="945"/>
      <c r="P134" s="945"/>
      <c r="Q134" s="945"/>
      <c r="R134" s="945"/>
      <c r="S134" s="945"/>
      <c r="T134" s="945"/>
      <c r="U134" s="945"/>
      <c r="V134" s="945"/>
      <c r="W134" s="945"/>
    </row>
    <row r="135" spans="1:23" ht="38.25" x14ac:dyDescent="0.25">
      <c r="A135" s="1237"/>
      <c r="B135" s="972" t="s">
        <v>252</v>
      </c>
      <c r="C135" s="1235"/>
      <c r="D135" s="1236"/>
      <c r="E135" s="961" t="s">
        <v>12</v>
      </c>
      <c r="F135" s="961" t="s">
        <v>12</v>
      </c>
      <c r="G135" s="961" t="s">
        <v>12</v>
      </c>
      <c r="H135" s="961" t="s">
        <v>12</v>
      </c>
      <c r="I135" s="961" t="s">
        <v>12</v>
      </c>
      <c r="J135" s="961" t="s">
        <v>12</v>
      </c>
      <c r="K135" s="961" t="s">
        <v>12</v>
      </c>
      <c r="L135" s="961" t="s">
        <v>12</v>
      </c>
      <c r="M135" s="961" t="s">
        <v>12</v>
      </c>
      <c r="N135" s="961" t="s">
        <v>12</v>
      </c>
      <c r="O135" s="945"/>
      <c r="P135" s="945"/>
      <c r="Q135" s="945"/>
      <c r="R135" s="945"/>
      <c r="S135" s="945"/>
      <c r="T135" s="945"/>
      <c r="U135" s="945"/>
      <c r="V135" s="945"/>
      <c r="W135" s="945"/>
    </row>
    <row r="136" spans="1:23" x14ac:dyDescent="0.25">
      <c r="A136" s="945"/>
      <c r="B136" s="945"/>
      <c r="C136" s="1036"/>
      <c r="D136" s="945"/>
      <c r="E136" s="945"/>
      <c r="F136" s="945"/>
      <c r="G136" s="945"/>
      <c r="H136" s="945"/>
      <c r="I136" s="945"/>
      <c r="J136" s="945"/>
      <c r="K136" s="945"/>
      <c r="L136" s="945"/>
      <c r="M136" s="945"/>
      <c r="N136" s="945"/>
      <c r="O136" s="945"/>
      <c r="P136" s="945"/>
      <c r="Q136" s="945"/>
      <c r="R136" s="945"/>
      <c r="S136" s="945"/>
      <c r="T136" s="945"/>
      <c r="U136" s="945"/>
      <c r="V136" s="945"/>
      <c r="W136" s="945"/>
    </row>
    <row r="137" spans="1:23" ht="49.5" customHeight="1" x14ac:dyDescent="0.25">
      <c r="A137" s="1227" t="s">
        <v>259</v>
      </c>
      <c r="B137" s="974" t="s">
        <v>260</v>
      </c>
      <c r="C137" s="1224" t="s">
        <v>261</v>
      </c>
      <c r="D137" s="1226" t="s">
        <v>262</v>
      </c>
      <c r="E137" s="945"/>
      <c r="F137" s="945"/>
      <c r="G137" s="945"/>
      <c r="H137" s="945"/>
      <c r="I137" s="945"/>
      <c r="J137" s="945"/>
      <c r="K137" s="945"/>
      <c r="L137" s="945"/>
      <c r="M137" s="945"/>
      <c r="N137" s="945"/>
      <c r="O137" s="945"/>
      <c r="P137" s="945"/>
      <c r="Q137" s="945"/>
      <c r="R137" s="945"/>
      <c r="S137" s="945"/>
      <c r="T137" s="945"/>
      <c r="U137" s="945"/>
      <c r="V137" s="945"/>
      <c r="W137" s="945"/>
    </row>
    <row r="138" spans="1:23" ht="79.5" customHeight="1" x14ac:dyDescent="0.25">
      <c r="A138" s="1227"/>
      <c r="B138" s="974" t="s">
        <v>263</v>
      </c>
      <c r="C138" s="1225"/>
      <c r="D138" s="1226"/>
      <c r="E138" s="945"/>
      <c r="F138" s="945"/>
      <c r="G138" s="945"/>
      <c r="H138" s="945"/>
      <c r="I138" s="945"/>
      <c r="J138" s="945"/>
      <c r="K138" s="945"/>
      <c r="L138" s="945"/>
      <c r="M138" s="945"/>
      <c r="N138" s="945"/>
      <c r="O138" s="945"/>
      <c r="P138" s="945"/>
      <c r="Q138" s="945"/>
      <c r="R138" s="945"/>
      <c r="S138" s="945"/>
      <c r="T138" s="945"/>
      <c r="U138" s="945"/>
      <c r="V138" s="945"/>
      <c r="W138" s="945"/>
    </row>
    <row r="139" spans="1:23" x14ac:dyDescent="0.25">
      <c r="A139" s="945"/>
      <c r="B139" s="945"/>
      <c r="C139" s="945"/>
      <c r="D139" s="945"/>
      <c r="E139" s="945"/>
      <c r="F139" s="945"/>
      <c r="G139" s="945"/>
      <c r="H139" s="945"/>
      <c r="I139" s="945"/>
      <c r="J139" s="945"/>
      <c r="K139" s="945"/>
      <c r="L139" s="945"/>
      <c r="M139" s="945"/>
      <c r="N139" s="945"/>
      <c r="O139" s="945"/>
      <c r="P139" s="945"/>
      <c r="Q139" s="945"/>
      <c r="R139" s="945"/>
      <c r="S139" s="945"/>
      <c r="T139" s="945"/>
      <c r="U139" s="945"/>
      <c r="V139" s="945"/>
      <c r="W139" s="945"/>
    </row>
  </sheetData>
  <mergeCells count="49">
    <mergeCell ref="A78:A87"/>
    <mergeCell ref="C78:C87"/>
    <mergeCell ref="D78:D87"/>
    <mergeCell ref="B68:B69"/>
    <mergeCell ref="A4:A25"/>
    <mergeCell ref="A27:A58"/>
    <mergeCell ref="B46:B47"/>
    <mergeCell ref="D49:W49"/>
    <mergeCell ref="C51:C52"/>
    <mergeCell ref="D51:D52"/>
    <mergeCell ref="B53:B55"/>
    <mergeCell ref="B56:B58"/>
    <mergeCell ref="D43:D44"/>
    <mergeCell ref="D31:D32"/>
    <mergeCell ref="C31:C32"/>
    <mergeCell ref="A60:A76"/>
    <mergeCell ref="B60:B61"/>
    <mergeCell ref="B62:B64"/>
    <mergeCell ref="C65:C66"/>
    <mergeCell ref="D65:D66"/>
    <mergeCell ref="D124:D129"/>
    <mergeCell ref="D130:D135"/>
    <mergeCell ref="A89:A135"/>
    <mergeCell ref="C95:C100"/>
    <mergeCell ref="D95:D100"/>
    <mergeCell ref="B101:B103"/>
    <mergeCell ref="C104:C105"/>
    <mergeCell ref="D104:D105"/>
    <mergeCell ref="D107:N107"/>
    <mergeCell ref="B109:B110"/>
    <mergeCell ref="C112:C117"/>
    <mergeCell ref="D112:D117"/>
    <mergeCell ref="B107:B108"/>
    <mergeCell ref="C137:C138"/>
    <mergeCell ref="D137:D138"/>
    <mergeCell ref="A137:A138"/>
    <mergeCell ref="C7:C8"/>
    <mergeCell ref="D7:D8"/>
    <mergeCell ref="C34:C35"/>
    <mergeCell ref="D34:D35"/>
    <mergeCell ref="C37:C38"/>
    <mergeCell ref="D37:D38"/>
    <mergeCell ref="C40:C41"/>
    <mergeCell ref="D40:D41"/>
    <mergeCell ref="C43:C44"/>
    <mergeCell ref="C118:C123"/>
    <mergeCell ref="D118:D123"/>
    <mergeCell ref="C124:C129"/>
    <mergeCell ref="C130:C135"/>
  </mergeCells>
  <hyperlinks>
    <hyperlink ref="C4" location="'VS 0.1 a 0.2 Ponuk. a neot. SP'!A1" display="Tabuľka VS1"/>
    <hyperlink ref="C5" location="'VS 0.1 a 0.2 Ponuk. a neot. SP'!A1" display="Tabuľka VS2"/>
    <hyperlink ref="C6" location="'VS 0.1 a 0.2 Ponuk. a neot. SP'!A1" display="Tabuľka VS3"/>
    <hyperlink ref="C7" location="'VS 0.3 a 0.4 Ponuk.-neot. SPvCJ'!A1" display="Tabuľka VS4"/>
    <hyperlink ref="C9" location="'VS 0.5 až 0.8 PK '!A1" display="Tabuľka VS5"/>
    <hyperlink ref="C10" location="'VS 0.5 až 0.8 PK '!A1" display="Tabuľka VS6"/>
    <hyperlink ref="C11" location="'VS 0.5 až 0.8 PK '!A1" display="Tabuľka VS7"/>
    <hyperlink ref="C12" location="'VS 0.5 až 0.8 PK '!A1" display="Tabuľka VS8"/>
    <hyperlink ref="C13" location="'VS 0.5 až 0.8 PK '!A1" display="Tabuľka VS9"/>
    <hyperlink ref="C14" location="'VS 0.5 až 0.8 PK '!A1" display="Tabuľka VS10"/>
    <hyperlink ref="C15" location="'0.5 PK Podľa odborov Bc.'!A1" display="Tabuľka VS11"/>
    <hyperlink ref="C16" location="'0.5 PK Podľa odborov Bc.'!A1" display="Tabuľka VS12"/>
    <hyperlink ref="C17" location="'0.5 PK Podľa odborov Bc.'!A1" display="Tabuľka VS13"/>
    <hyperlink ref="C18" location="'0.5+0.8 PK podľa odborov Mgr.'!A1" display="Tabuľka VS14"/>
    <hyperlink ref="C19" location="'0.5+0.8 PK podľa odborov Mgr.'!A1" display="Tabuľka VS15"/>
    <hyperlink ref="C20" location="'0.5+0.8 PK podľa odborov Mgr.'!A1" display="Tabuľka VS16"/>
    <hyperlink ref="C21" location="'0.5+0.8 PK podľa odborov Mgr.'!A1" display="Tabuľka VS17"/>
    <hyperlink ref="C22" location="'0.5+ 0.8 PK podľa odborov Phd.'!A1" display="Tabuľka VS18"/>
    <hyperlink ref="C23" location="'0.5+ 0.8 PK podľa odborov Phd.'!A1" display="Tabuľka VS19"/>
    <hyperlink ref="C24" location="'0.5+ 0.8 PK podľa odborov Phd.'!A1" display="Tabuľka VS20"/>
    <hyperlink ref="C25" location="'0.5+ 0.8 PK podľa odborov Phd.'!A1" display="Tabuľka VS21"/>
    <hyperlink ref="C27" location="'Vz 1.1+1.4+1.5+1.6 Poc. stud.'!A1" display="Tabuľka UZ1"/>
    <hyperlink ref="C28" location="'Vz 1.1+1.4+1.5+1.6 Poc. stud.'!A1" display="Tabuľka UZ2"/>
    <hyperlink ref="C29" location="'Vz 1.1+1.4+1.5+1.6 Poc. stud.'!A1" display="Tabuľka UZ3"/>
    <hyperlink ref="C31" location="'VZ 1.1+1.6 FPVI poč. študentov '!A1" display="Tabuľka UZ4"/>
    <hyperlink ref="C33" location="'VZ 1.1+1.6 FPVI poč. študentov '!A1" display="Tabuľka UZ5 "/>
    <hyperlink ref="C34" location="'VZ 1.1+1.6 FSVZ poč. študentov'!A1" display="Tabuľka UZ6 "/>
    <hyperlink ref="C36" location="'VZ 1.1+1.6 FSVZ poč. študentov'!A1" display="Tabuľka UZ7 "/>
    <hyperlink ref="C37" location="'VZ 1.1+1.6 - FSŠ poč. študentov'!A1" display="Tabuľka UZ8"/>
    <hyperlink ref="C39" location="'VZ 1.1+1.6 - FSŠ poč. študentov'!A1" display="Tabuľka UZ9"/>
    <hyperlink ref="C40" location="'VZ 1.1+1.6 FF poč. študentov'!A1" display="Tabuľka UZ10"/>
    <hyperlink ref="C42" location="'VZ 1.1+1.6 FF poč. študentov'!A1" display="Tabuľka UZ11"/>
    <hyperlink ref="C43" location="'VZ 1.1+1.6 PF poč. študentov'!A1" display="Tabuľka UZ12"/>
    <hyperlink ref="C45" location="'VZ 1.1+1.6 PF poč. študentov'!A1" display="Tabuľka UZ13"/>
    <hyperlink ref="C46" location="'VZ 1.2+1.3 Predc. ukoncenie'!A1" display="Tabuľka UZ14"/>
    <hyperlink ref="C47" location="'VZ 1.2+1.3 Predc. ukoncenie'!A1" display="Tabuľka UZ15"/>
    <hyperlink ref="C48" location="'VZ 1.2+1.3 Predc. ukoncenie'!A1" display="Tabuľka UZ16"/>
    <hyperlink ref="C49" location="'VZ 1.4 št. prísl.'!A1" display="Tabuľka UZ17"/>
    <hyperlink ref="C50" location="'VZ 1.7 priemer NDŠ'!A1" display="Tabuľka UZ18"/>
    <hyperlink ref="C51" location="'VZ 1.8+1.9 akad. podvody a op'!A1" display="Tabuľka UZ19"/>
    <hyperlink ref="C53" location="'VZ 1.10 Pocet absolventov'!A1" display="Tabuľka UZ20"/>
    <hyperlink ref="C54" location="'VZ 1.10 Pocet absolventov'!A1" display="Tabuľka UZ21"/>
    <hyperlink ref="C55" location="'VZ 1.10 Pocet absolventov'!A1" display="Tabuľka UZ22"/>
    <hyperlink ref="C56" location="'VZ 1.10a Štátne skúšky'!A1" display="Tabuľka UZ23"/>
    <hyperlink ref="C57" location="'VZ 1.10a Štátne skúšky'!A1" display="Tabuľka UZ24"/>
    <hyperlink ref="C58" location="'VZ 1.10a Štátne skúšky'!A1" display="Tabuľka UZ25"/>
    <hyperlink ref="C60" location="'VZ 2.1 Pomer stud. a zam.'!A1" display="Tabuľka UZ26"/>
    <hyperlink ref="C61" location="'VZ 2.1 Pomer stud. a zam.'!A1" display="Tabuľka UZ27"/>
    <hyperlink ref="C62" location="'VZ 2.2 záverečné práce'!A1" display="Tabuľka UZ28"/>
    <hyperlink ref="C63" location="'VZ 2.2 záverečné práce'!A1" display="Tabuľka UZ29"/>
    <hyperlink ref="C64" location="'VZ 2.2 záverečné práce'!A1" display="Tabuľka UZ30"/>
    <hyperlink ref="C65" location="'VZ 2.3+2.5  kont. výuč.'!A1" display="Tabuľka UZ31"/>
    <hyperlink ref="C67" location="'VZ 2.4+ 2.6 mob.'!A1" display="Tabuľka UZ32"/>
    <hyperlink ref="C68" location="'VZ 2.4+ 2.6 mob.'!A1" display="Tabuľka UZ33"/>
    <hyperlink ref="C69" location="'VZ 2.4+ 2.6 mob.'!A1" display="Tabuľka UZ34"/>
    <hyperlink ref="C70" location="'VZ 2.7+2.8 poradenské služby'!A1" display="Tabuľka UZ35"/>
    <hyperlink ref="C71" location="'VZ 2.7+2.8 poradenské služby'!A1" display="Tabuľka UZ36"/>
    <hyperlink ref="C72" location="'VZ 2.9+2.10+2.11ank.spokojnosť '!A1" display="Tabuľka UZ37"/>
    <hyperlink ref="C73" location="'VZ 2.9+2.10+2.11ank.spokojnosť '!A1" display="Tabuľka UZ38"/>
    <hyperlink ref="C74" location="'VZ 2.9+2.10+2.11ank.spokojnosť '!A1" display="Tabuľka UZ39"/>
    <hyperlink ref="C75" location="'VZ 2.9+2.10+2.11ank.spokojnosť '!A1" display="Tabuľka UZ40"/>
    <hyperlink ref="C76" location="'VZ 2.12 počet podnetov'!A1" display="Tabuľka UZ41"/>
    <hyperlink ref="C78" location="'U 3.1-3.10'!A1" display="Tabuľka UU1"/>
    <hyperlink ref="C89" location="'TČ  4.1+4.2+4.3+4.4'!A1" display="Tabuľka TC1"/>
    <hyperlink ref="C90" location="'TČ  4.1+4.2+4.3+4.4'!A1" display="Tabuľka TC2"/>
    <hyperlink ref="C91" location="'TČ  4.1+4.2+4.3+4.4'!A1" display="Tabuľka TC3"/>
    <hyperlink ref="C92" location="'TČ  4.1+4.2+4.3+4.4'!A1" display="Tabuľka TC4"/>
    <hyperlink ref="C93" location="'TČ  4.1+4.2+4.3+4.4'!A1" display="Tabuľka TC5"/>
    <hyperlink ref="C94" location="'TČ  4.1+4.2+4.3+4.4'!A1" display="Tabuľka TC6"/>
    <hyperlink ref="C95" location="'TČ  4.1+4.2+4.3+4.4 odbory'!A1" display="Tabuľka TC7"/>
    <hyperlink ref="C101" location="'TČ 4.3 doktorandi'!A1" display="Tabuľka TC8"/>
    <hyperlink ref="C102" location="'TČ 4.3 doktorandi'!A1" display="Tabuľka TC9"/>
    <hyperlink ref="C103" location="'TČ  4.1+4.2+4.3+4.4 odbory'!A1" display="Tabuľka TC10"/>
    <hyperlink ref="C104" location="'TČ 4.7a+4.8 Úroveň pracoviska'!A1" display="Tabuľka TC11"/>
    <hyperlink ref="C106" location="'TČ 4.7b Pracoviská podpora'!A1" display="Tabuľka TC12"/>
    <hyperlink ref="C107" location="'TČ 4.8a Projekty'!A1" display="Tabuľka TC13"/>
    <hyperlink ref="C108" location="'TČ 4.8a Projekty'!A1" display="Tabuľka TC14"/>
    <hyperlink ref="C109" location="'TČ 4.7c Knižnica'!A1" display="Tabuľka TC15"/>
    <hyperlink ref="C110" location="'TČ 4.7c Knižnica'!A1" display="Tabuľka TC16"/>
    <hyperlink ref="C111" location="'TČ 4.7d Podujata'!A1" display="Tabuľka TC17"/>
    <hyperlink ref="C112" location="'TČ HKaIK FPVI'!A1" display="Tabuľka TC18"/>
    <hyperlink ref="C118" location="'TČ HKaIK FSVZ'!A1" display="Tabuľka TC19"/>
    <hyperlink ref="C124" location="'TČ HKaIK FF'!A1" display="Tabuľka TC20"/>
    <hyperlink ref="C130" location="'TČ HKaIK PF'!A1" display="Tabuľka TC21"/>
    <hyperlink ref="C137" location="'Ukazovatele výstupu'!A1" display="Tabuľka Výstup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zoomScale="85" zoomScaleNormal="85" workbookViewId="0">
      <selection activeCell="Y7" sqref="Y7:Y14"/>
    </sheetView>
  </sheetViews>
  <sheetFormatPr defaultRowHeight="12.75" x14ac:dyDescent="0.25"/>
  <cols>
    <col min="1" max="1" width="9.7109375" style="12" customWidth="1"/>
    <col min="2" max="2" width="3.42578125" style="12" customWidth="1"/>
    <col min="3" max="3" width="6" style="12" customWidth="1"/>
    <col min="4" max="4" width="38.85546875" style="12" customWidth="1"/>
    <col min="5" max="5" width="5.5703125" style="12" customWidth="1"/>
    <col min="6" max="6" width="7.42578125" style="12" customWidth="1"/>
    <col min="7" max="7" width="5.7109375" style="12" customWidth="1"/>
    <col min="8" max="8" width="8.28515625" style="12" customWidth="1"/>
    <col min="9" max="9" width="6.85546875" style="12" customWidth="1"/>
    <col min="10" max="10" width="7.7109375" style="12" customWidth="1"/>
    <col min="11" max="11" width="7.85546875" style="12" customWidth="1"/>
    <col min="12" max="12" width="8.140625" style="12" customWidth="1"/>
    <col min="13" max="13" width="6.5703125" style="12" customWidth="1"/>
    <col min="14" max="15" width="7" style="12" customWidth="1"/>
    <col min="16" max="16" width="8" style="12" customWidth="1"/>
    <col min="17" max="17" width="6.42578125" style="12" customWidth="1"/>
    <col min="18" max="18" width="6.7109375" style="12" customWidth="1"/>
    <col min="19" max="19" width="5.85546875" style="12" customWidth="1"/>
    <col min="20" max="20" width="7.140625" style="12" customWidth="1"/>
    <col min="21" max="22" width="18" style="12" bestFit="1" customWidth="1"/>
    <col min="23" max="25" width="9.140625" style="12"/>
    <col min="26" max="26" width="38.42578125" style="12" customWidth="1"/>
    <col min="27" max="27" width="14.42578125" style="12" customWidth="1"/>
    <col min="28" max="28" width="16.140625" style="12" customWidth="1"/>
    <col min="29" max="256" width="9.140625" style="12"/>
    <col min="257" max="257" width="3.140625" style="12" customWidth="1"/>
    <col min="258" max="258" width="3.42578125" style="12" customWidth="1"/>
    <col min="259" max="259" width="6" style="12" customWidth="1"/>
    <col min="260" max="260" width="25.7109375" style="12" customWidth="1"/>
    <col min="261" max="261" width="5.5703125" style="12" customWidth="1"/>
    <col min="262" max="262" width="4.28515625" style="12" customWidth="1"/>
    <col min="263" max="263" width="4.42578125" style="12" customWidth="1"/>
    <col min="264" max="264" width="4.7109375" style="12" customWidth="1"/>
    <col min="265" max="265" width="5" style="12" customWidth="1"/>
    <col min="266" max="266" width="4.5703125" style="12" customWidth="1"/>
    <col min="267" max="267" width="5.85546875" style="12" customWidth="1"/>
    <col min="268" max="268" width="5" style="12" customWidth="1"/>
    <col min="269" max="269" width="5.28515625" style="12" customWidth="1"/>
    <col min="270" max="270" width="5.140625" style="12" customWidth="1"/>
    <col min="271" max="271" width="5" style="12" customWidth="1"/>
    <col min="272" max="272" width="4.5703125" style="12" customWidth="1"/>
    <col min="273" max="273" width="5.5703125" style="12" customWidth="1"/>
    <col min="274" max="274" width="4.85546875" style="12" customWidth="1"/>
    <col min="275" max="275" width="5.85546875" style="12" customWidth="1"/>
    <col min="276" max="276" width="5.140625" style="12" customWidth="1"/>
    <col min="277" max="277" width="6.28515625" style="12" customWidth="1"/>
    <col min="278" max="278" width="7.7109375" style="12" customWidth="1"/>
    <col min="279" max="512" width="9.140625" style="12"/>
    <col min="513" max="513" width="3.140625" style="12" customWidth="1"/>
    <col min="514" max="514" width="3.42578125" style="12" customWidth="1"/>
    <col min="515" max="515" width="6" style="12" customWidth="1"/>
    <col min="516" max="516" width="25.7109375" style="12" customWidth="1"/>
    <col min="517" max="517" width="5.5703125" style="12" customWidth="1"/>
    <col min="518" max="518" width="4.28515625" style="12" customWidth="1"/>
    <col min="519" max="519" width="4.42578125" style="12" customWidth="1"/>
    <col min="520" max="520" width="4.7109375" style="12" customWidth="1"/>
    <col min="521" max="521" width="5" style="12" customWidth="1"/>
    <col min="522" max="522" width="4.5703125" style="12" customWidth="1"/>
    <col min="523" max="523" width="5.85546875" style="12" customWidth="1"/>
    <col min="524" max="524" width="5" style="12" customWidth="1"/>
    <col min="525" max="525" width="5.28515625" style="12" customWidth="1"/>
    <col min="526" max="526" width="5.140625" style="12" customWidth="1"/>
    <col min="527" max="527" width="5" style="12" customWidth="1"/>
    <col min="528" max="528" width="4.5703125" style="12" customWidth="1"/>
    <col min="529" max="529" width="5.5703125" style="12" customWidth="1"/>
    <col min="530" max="530" width="4.85546875" style="12" customWidth="1"/>
    <col min="531" max="531" width="5.85546875" style="12" customWidth="1"/>
    <col min="532" max="532" width="5.140625" style="12" customWidth="1"/>
    <col min="533" max="533" width="6.28515625" style="12" customWidth="1"/>
    <col min="534" max="534" width="7.7109375" style="12" customWidth="1"/>
    <col min="535" max="768" width="9.140625" style="12"/>
    <col min="769" max="769" width="3.140625" style="12" customWidth="1"/>
    <col min="770" max="770" width="3.42578125" style="12" customWidth="1"/>
    <col min="771" max="771" width="6" style="12" customWidth="1"/>
    <col min="772" max="772" width="25.7109375" style="12" customWidth="1"/>
    <col min="773" max="773" width="5.5703125" style="12" customWidth="1"/>
    <col min="774" max="774" width="4.28515625" style="12" customWidth="1"/>
    <col min="775" max="775" width="4.42578125" style="12" customWidth="1"/>
    <col min="776" max="776" width="4.7109375" style="12" customWidth="1"/>
    <col min="777" max="777" width="5" style="12" customWidth="1"/>
    <col min="778" max="778" width="4.5703125" style="12" customWidth="1"/>
    <col min="779" max="779" width="5.85546875" style="12" customWidth="1"/>
    <col min="780" max="780" width="5" style="12" customWidth="1"/>
    <col min="781" max="781" width="5.28515625" style="12" customWidth="1"/>
    <col min="782" max="782" width="5.140625" style="12" customWidth="1"/>
    <col min="783" max="783" width="5" style="12" customWidth="1"/>
    <col min="784" max="784" width="4.5703125" style="12" customWidth="1"/>
    <col min="785" max="785" width="5.5703125" style="12" customWidth="1"/>
    <col min="786" max="786" width="4.85546875" style="12" customWidth="1"/>
    <col min="787" max="787" width="5.85546875" style="12" customWidth="1"/>
    <col min="788" max="788" width="5.140625" style="12" customWidth="1"/>
    <col min="789" max="789" width="6.28515625" style="12" customWidth="1"/>
    <col min="790" max="790" width="7.7109375" style="12" customWidth="1"/>
    <col min="791" max="1024" width="9.140625" style="12"/>
    <col min="1025" max="1025" width="3.140625" style="12" customWidth="1"/>
    <col min="1026" max="1026" width="3.42578125" style="12" customWidth="1"/>
    <col min="1027" max="1027" width="6" style="12" customWidth="1"/>
    <col min="1028" max="1028" width="25.7109375" style="12" customWidth="1"/>
    <col min="1029" max="1029" width="5.5703125" style="12" customWidth="1"/>
    <col min="1030" max="1030" width="4.28515625" style="12" customWidth="1"/>
    <col min="1031" max="1031" width="4.42578125" style="12" customWidth="1"/>
    <col min="1032" max="1032" width="4.7109375" style="12" customWidth="1"/>
    <col min="1033" max="1033" width="5" style="12" customWidth="1"/>
    <col min="1034" max="1034" width="4.5703125" style="12" customWidth="1"/>
    <col min="1035" max="1035" width="5.85546875" style="12" customWidth="1"/>
    <col min="1036" max="1036" width="5" style="12" customWidth="1"/>
    <col min="1037" max="1037" width="5.28515625" style="12" customWidth="1"/>
    <col min="1038" max="1038" width="5.140625" style="12" customWidth="1"/>
    <col min="1039" max="1039" width="5" style="12" customWidth="1"/>
    <col min="1040" max="1040" width="4.5703125" style="12" customWidth="1"/>
    <col min="1041" max="1041" width="5.5703125" style="12" customWidth="1"/>
    <col min="1042" max="1042" width="4.85546875" style="12" customWidth="1"/>
    <col min="1043" max="1043" width="5.85546875" style="12" customWidth="1"/>
    <col min="1044" max="1044" width="5.140625" style="12" customWidth="1"/>
    <col min="1045" max="1045" width="6.28515625" style="12" customWidth="1"/>
    <col min="1046" max="1046" width="7.7109375" style="12" customWidth="1"/>
    <col min="1047" max="1280" width="9.140625" style="12"/>
    <col min="1281" max="1281" width="3.140625" style="12" customWidth="1"/>
    <col min="1282" max="1282" width="3.42578125" style="12" customWidth="1"/>
    <col min="1283" max="1283" width="6" style="12" customWidth="1"/>
    <col min="1284" max="1284" width="25.7109375" style="12" customWidth="1"/>
    <col min="1285" max="1285" width="5.5703125" style="12" customWidth="1"/>
    <col min="1286" max="1286" width="4.28515625" style="12" customWidth="1"/>
    <col min="1287" max="1287" width="4.42578125" style="12" customWidth="1"/>
    <col min="1288" max="1288" width="4.7109375" style="12" customWidth="1"/>
    <col min="1289" max="1289" width="5" style="12" customWidth="1"/>
    <col min="1290" max="1290" width="4.5703125" style="12" customWidth="1"/>
    <col min="1291" max="1291" width="5.85546875" style="12" customWidth="1"/>
    <col min="1292" max="1292" width="5" style="12" customWidth="1"/>
    <col min="1293" max="1293" width="5.28515625" style="12" customWidth="1"/>
    <col min="1294" max="1294" width="5.140625" style="12" customWidth="1"/>
    <col min="1295" max="1295" width="5" style="12" customWidth="1"/>
    <col min="1296" max="1296" width="4.5703125" style="12" customWidth="1"/>
    <col min="1297" max="1297" width="5.5703125" style="12" customWidth="1"/>
    <col min="1298" max="1298" width="4.85546875" style="12" customWidth="1"/>
    <col min="1299" max="1299" width="5.85546875" style="12" customWidth="1"/>
    <col min="1300" max="1300" width="5.140625" style="12" customWidth="1"/>
    <col min="1301" max="1301" width="6.28515625" style="12" customWidth="1"/>
    <col min="1302" max="1302" width="7.7109375" style="12" customWidth="1"/>
    <col min="1303" max="1536" width="9.140625" style="12"/>
    <col min="1537" max="1537" width="3.140625" style="12" customWidth="1"/>
    <col min="1538" max="1538" width="3.42578125" style="12" customWidth="1"/>
    <col min="1539" max="1539" width="6" style="12" customWidth="1"/>
    <col min="1540" max="1540" width="25.7109375" style="12" customWidth="1"/>
    <col min="1541" max="1541" width="5.5703125" style="12" customWidth="1"/>
    <col min="1542" max="1542" width="4.28515625" style="12" customWidth="1"/>
    <col min="1543" max="1543" width="4.42578125" style="12" customWidth="1"/>
    <col min="1544" max="1544" width="4.7109375" style="12" customWidth="1"/>
    <col min="1545" max="1545" width="5" style="12" customWidth="1"/>
    <col min="1546" max="1546" width="4.5703125" style="12" customWidth="1"/>
    <col min="1547" max="1547" width="5.85546875" style="12" customWidth="1"/>
    <col min="1548" max="1548" width="5" style="12" customWidth="1"/>
    <col min="1549" max="1549" width="5.28515625" style="12" customWidth="1"/>
    <col min="1550" max="1550" width="5.140625" style="12" customWidth="1"/>
    <col min="1551" max="1551" width="5" style="12" customWidth="1"/>
    <col min="1552" max="1552" width="4.5703125" style="12" customWidth="1"/>
    <col min="1553" max="1553" width="5.5703125" style="12" customWidth="1"/>
    <col min="1554" max="1554" width="4.85546875" style="12" customWidth="1"/>
    <col min="1555" max="1555" width="5.85546875" style="12" customWidth="1"/>
    <col min="1556" max="1556" width="5.140625" style="12" customWidth="1"/>
    <col min="1557" max="1557" width="6.28515625" style="12" customWidth="1"/>
    <col min="1558" max="1558" width="7.7109375" style="12" customWidth="1"/>
    <col min="1559" max="1792" width="9.140625" style="12"/>
    <col min="1793" max="1793" width="3.140625" style="12" customWidth="1"/>
    <col min="1794" max="1794" width="3.42578125" style="12" customWidth="1"/>
    <col min="1795" max="1795" width="6" style="12" customWidth="1"/>
    <col min="1796" max="1796" width="25.7109375" style="12" customWidth="1"/>
    <col min="1797" max="1797" width="5.5703125" style="12" customWidth="1"/>
    <col min="1798" max="1798" width="4.28515625" style="12" customWidth="1"/>
    <col min="1799" max="1799" width="4.42578125" style="12" customWidth="1"/>
    <col min="1800" max="1800" width="4.7109375" style="12" customWidth="1"/>
    <col min="1801" max="1801" width="5" style="12" customWidth="1"/>
    <col min="1802" max="1802" width="4.5703125" style="12" customWidth="1"/>
    <col min="1803" max="1803" width="5.85546875" style="12" customWidth="1"/>
    <col min="1804" max="1804" width="5" style="12" customWidth="1"/>
    <col min="1805" max="1805" width="5.28515625" style="12" customWidth="1"/>
    <col min="1806" max="1806" width="5.140625" style="12" customWidth="1"/>
    <col min="1807" max="1807" width="5" style="12" customWidth="1"/>
    <col min="1808" max="1808" width="4.5703125" style="12" customWidth="1"/>
    <col min="1809" max="1809" width="5.5703125" style="12" customWidth="1"/>
    <col min="1810" max="1810" width="4.85546875" style="12" customWidth="1"/>
    <col min="1811" max="1811" width="5.85546875" style="12" customWidth="1"/>
    <col min="1812" max="1812" width="5.140625" style="12" customWidth="1"/>
    <col min="1813" max="1813" width="6.28515625" style="12" customWidth="1"/>
    <col min="1814" max="1814" width="7.7109375" style="12" customWidth="1"/>
    <col min="1815" max="2048" width="9.140625" style="12"/>
    <col min="2049" max="2049" width="3.140625" style="12" customWidth="1"/>
    <col min="2050" max="2050" width="3.42578125" style="12" customWidth="1"/>
    <col min="2051" max="2051" width="6" style="12" customWidth="1"/>
    <col min="2052" max="2052" width="25.7109375" style="12" customWidth="1"/>
    <col min="2053" max="2053" width="5.5703125" style="12" customWidth="1"/>
    <col min="2054" max="2054" width="4.28515625" style="12" customWidth="1"/>
    <col min="2055" max="2055" width="4.42578125" style="12" customWidth="1"/>
    <col min="2056" max="2056" width="4.7109375" style="12" customWidth="1"/>
    <col min="2057" max="2057" width="5" style="12" customWidth="1"/>
    <col min="2058" max="2058" width="4.5703125" style="12" customWidth="1"/>
    <col min="2059" max="2059" width="5.85546875" style="12" customWidth="1"/>
    <col min="2060" max="2060" width="5" style="12" customWidth="1"/>
    <col min="2061" max="2061" width="5.28515625" style="12" customWidth="1"/>
    <col min="2062" max="2062" width="5.140625" style="12" customWidth="1"/>
    <col min="2063" max="2063" width="5" style="12" customWidth="1"/>
    <col min="2064" max="2064" width="4.5703125" style="12" customWidth="1"/>
    <col min="2065" max="2065" width="5.5703125" style="12" customWidth="1"/>
    <col min="2066" max="2066" width="4.85546875" style="12" customWidth="1"/>
    <col min="2067" max="2067" width="5.85546875" style="12" customWidth="1"/>
    <col min="2068" max="2068" width="5.140625" style="12" customWidth="1"/>
    <col min="2069" max="2069" width="6.28515625" style="12" customWidth="1"/>
    <col min="2070" max="2070" width="7.7109375" style="12" customWidth="1"/>
    <col min="2071" max="2304" width="9.140625" style="12"/>
    <col min="2305" max="2305" width="3.140625" style="12" customWidth="1"/>
    <col min="2306" max="2306" width="3.42578125" style="12" customWidth="1"/>
    <col min="2307" max="2307" width="6" style="12" customWidth="1"/>
    <col min="2308" max="2308" width="25.7109375" style="12" customWidth="1"/>
    <col min="2309" max="2309" width="5.5703125" style="12" customWidth="1"/>
    <col min="2310" max="2310" width="4.28515625" style="12" customWidth="1"/>
    <col min="2311" max="2311" width="4.42578125" style="12" customWidth="1"/>
    <col min="2312" max="2312" width="4.7109375" style="12" customWidth="1"/>
    <col min="2313" max="2313" width="5" style="12" customWidth="1"/>
    <col min="2314" max="2314" width="4.5703125" style="12" customWidth="1"/>
    <col min="2315" max="2315" width="5.85546875" style="12" customWidth="1"/>
    <col min="2316" max="2316" width="5" style="12" customWidth="1"/>
    <col min="2317" max="2317" width="5.28515625" style="12" customWidth="1"/>
    <col min="2318" max="2318" width="5.140625" style="12" customWidth="1"/>
    <col min="2319" max="2319" width="5" style="12" customWidth="1"/>
    <col min="2320" max="2320" width="4.5703125" style="12" customWidth="1"/>
    <col min="2321" max="2321" width="5.5703125" style="12" customWidth="1"/>
    <col min="2322" max="2322" width="4.85546875" style="12" customWidth="1"/>
    <col min="2323" max="2323" width="5.85546875" style="12" customWidth="1"/>
    <col min="2324" max="2324" width="5.140625" style="12" customWidth="1"/>
    <col min="2325" max="2325" width="6.28515625" style="12" customWidth="1"/>
    <col min="2326" max="2326" width="7.7109375" style="12" customWidth="1"/>
    <col min="2327" max="2560" width="9.140625" style="12"/>
    <col min="2561" max="2561" width="3.140625" style="12" customWidth="1"/>
    <col min="2562" max="2562" width="3.42578125" style="12" customWidth="1"/>
    <col min="2563" max="2563" width="6" style="12" customWidth="1"/>
    <col min="2564" max="2564" width="25.7109375" style="12" customWidth="1"/>
    <col min="2565" max="2565" width="5.5703125" style="12" customWidth="1"/>
    <col min="2566" max="2566" width="4.28515625" style="12" customWidth="1"/>
    <col min="2567" max="2567" width="4.42578125" style="12" customWidth="1"/>
    <col min="2568" max="2568" width="4.7109375" style="12" customWidth="1"/>
    <col min="2569" max="2569" width="5" style="12" customWidth="1"/>
    <col min="2570" max="2570" width="4.5703125" style="12" customWidth="1"/>
    <col min="2571" max="2571" width="5.85546875" style="12" customWidth="1"/>
    <col min="2572" max="2572" width="5" style="12" customWidth="1"/>
    <col min="2573" max="2573" width="5.28515625" style="12" customWidth="1"/>
    <col min="2574" max="2574" width="5.140625" style="12" customWidth="1"/>
    <col min="2575" max="2575" width="5" style="12" customWidth="1"/>
    <col min="2576" max="2576" width="4.5703125" style="12" customWidth="1"/>
    <col min="2577" max="2577" width="5.5703125" style="12" customWidth="1"/>
    <col min="2578" max="2578" width="4.85546875" style="12" customWidth="1"/>
    <col min="2579" max="2579" width="5.85546875" style="12" customWidth="1"/>
    <col min="2580" max="2580" width="5.140625" style="12" customWidth="1"/>
    <col min="2581" max="2581" width="6.28515625" style="12" customWidth="1"/>
    <col min="2582" max="2582" width="7.7109375" style="12" customWidth="1"/>
    <col min="2583" max="2816" width="9.140625" style="12"/>
    <col min="2817" max="2817" width="3.140625" style="12" customWidth="1"/>
    <col min="2818" max="2818" width="3.42578125" style="12" customWidth="1"/>
    <col min="2819" max="2819" width="6" style="12" customWidth="1"/>
    <col min="2820" max="2820" width="25.7109375" style="12" customWidth="1"/>
    <col min="2821" max="2821" width="5.5703125" style="12" customWidth="1"/>
    <col min="2822" max="2822" width="4.28515625" style="12" customWidth="1"/>
    <col min="2823" max="2823" width="4.42578125" style="12" customWidth="1"/>
    <col min="2824" max="2824" width="4.7109375" style="12" customWidth="1"/>
    <col min="2825" max="2825" width="5" style="12" customWidth="1"/>
    <col min="2826" max="2826" width="4.5703125" style="12" customWidth="1"/>
    <col min="2827" max="2827" width="5.85546875" style="12" customWidth="1"/>
    <col min="2828" max="2828" width="5" style="12" customWidth="1"/>
    <col min="2829" max="2829" width="5.28515625" style="12" customWidth="1"/>
    <col min="2830" max="2830" width="5.140625" style="12" customWidth="1"/>
    <col min="2831" max="2831" width="5" style="12" customWidth="1"/>
    <col min="2832" max="2832" width="4.5703125" style="12" customWidth="1"/>
    <col min="2833" max="2833" width="5.5703125" style="12" customWidth="1"/>
    <col min="2834" max="2834" width="4.85546875" style="12" customWidth="1"/>
    <col min="2835" max="2835" width="5.85546875" style="12" customWidth="1"/>
    <col min="2836" max="2836" width="5.140625" style="12" customWidth="1"/>
    <col min="2837" max="2837" width="6.28515625" style="12" customWidth="1"/>
    <col min="2838" max="2838" width="7.7109375" style="12" customWidth="1"/>
    <col min="2839" max="3072" width="9.140625" style="12"/>
    <col min="3073" max="3073" width="3.140625" style="12" customWidth="1"/>
    <col min="3074" max="3074" width="3.42578125" style="12" customWidth="1"/>
    <col min="3075" max="3075" width="6" style="12" customWidth="1"/>
    <col min="3076" max="3076" width="25.7109375" style="12" customWidth="1"/>
    <col min="3077" max="3077" width="5.5703125" style="12" customWidth="1"/>
    <col min="3078" max="3078" width="4.28515625" style="12" customWidth="1"/>
    <col min="3079" max="3079" width="4.42578125" style="12" customWidth="1"/>
    <col min="3080" max="3080" width="4.7109375" style="12" customWidth="1"/>
    <col min="3081" max="3081" width="5" style="12" customWidth="1"/>
    <col min="3082" max="3082" width="4.5703125" style="12" customWidth="1"/>
    <col min="3083" max="3083" width="5.85546875" style="12" customWidth="1"/>
    <col min="3084" max="3084" width="5" style="12" customWidth="1"/>
    <col min="3085" max="3085" width="5.28515625" style="12" customWidth="1"/>
    <col min="3086" max="3086" width="5.140625" style="12" customWidth="1"/>
    <col min="3087" max="3087" width="5" style="12" customWidth="1"/>
    <col min="3088" max="3088" width="4.5703125" style="12" customWidth="1"/>
    <col min="3089" max="3089" width="5.5703125" style="12" customWidth="1"/>
    <col min="3090" max="3090" width="4.85546875" style="12" customWidth="1"/>
    <col min="3091" max="3091" width="5.85546875" style="12" customWidth="1"/>
    <col min="3092" max="3092" width="5.140625" style="12" customWidth="1"/>
    <col min="3093" max="3093" width="6.28515625" style="12" customWidth="1"/>
    <col min="3094" max="3094" width="7.7109375" style="12" customWidth="1"/>
    <col min="3095" max="3328" width="9.140625" style="12"/>
    <col min="3329" max="3329" width="3.140625" style="12" customWidth="1"/>
    <col min="3330" max="3330" width="3.42578125" style="12" customWidth="1"/>
    <col min="3331" max="3331" width="6" style="12" customWidth="1"/>
    <col min="3332" max="3332" width="25.7109375" style="12" customWidth="1"/>
    <col min="3333" max="3333" width="5.5703125" style="12" customWidth="1"/>
    <col min="3334" max="3334" width="4.28515625" style="12" customWidth="1"/>
    <col min="3335" max="3335" width="4.42578125" style="12" customWidth="1"/>
    <col min="3336" max="3336" width="4.7109375" style="12" customWidth="1"/>
    <col min="3337" max="3337" width="5" style="12" customWidth="1"/>
    <col min="3338" max="3338" width="4.5703125" style="12" customWidth="1"/>
    <col min="3339" max="3339" width="5.85546875" style="12" customWidth="1"/>
    <col min="3340" max="3340" width="5" style="12" customWidth="1"/>
    <col min="3341" max="3341" width="5.28515625" style="12" customWidth="1"/>
    <col min="3342" max="3342" width="5.140625" style="12" customWidth="1"/>
    <col min="3343" max="3343" width="5" style="12" customWidth="1"/>
    <col min="3344" max="3344" width="4.5703125" style="12" customWidth="1"/>
    <col min="3345" max="3345" width="5.5703125" style="12" customWidth="1"/>
    <col min="3346" max="3346" width="4.85546875" style="12" customWidth="1"/>
    <col min="3347" max="3347" width="5.85546875" style="12" customWidth="1"/>
    <col min="3348" max="3348" width="5.140625" style="12" customWidth="1"/>
    <col min="3349" max="3349" width="6.28515625" style="12" customWidth="1"/>
    <col min="3350" max="3350" width="7.7109375" style="12" customWidth="1"/>
    <col min="3351" max="3584" width="9.140625" style="12"/>
    <col min="3585" max="3585" width="3.140625" style="12" customWidth="1"/>
    <col min="3586" max="3586" width="3.42578125" style="12" customWidth="1"/>
    <col min="3587" max="3587" width="6" style="12" customWidth="1"/>
    <col min="3588" max="3588" width="25.7109375" style="12" customWidth="1"/>
    <col min="3589" max="3589" width="5.5703125" style="12" customWidth="1"/>
    <col min="3590" max="3590" width="4.28515625" style="12" customWidth="1"/>
    <col min="3591" max="3591" width="4.42578125" style="12" customWidth="1"/>
    <col min="3592" max="3592" width="4.7109375" style="12" customWidth="1"/>
    <col min="3593" max="3593" width="5" style="12" customWidth="1"/>
    <col min="3594" max="3594" width="4.5703125" style="12" customWidth="1"/>
    <col min="3595" max="3595" width="5.85546875" style="12" customWidth="1"/>
    <col min="3596" max="3596" width="5" style="12" customWidth="1"/>
    <col min="3597" max="3597" width="5.28515625" style="12" customWidth="1"/>
    <col min="3598" max="3598" width="5.140625" style="12" customWidth="1"/>
    <col min="3599" max="3599" width="5" style="12" customWidth="1"/>
    <col min="3600" max="3600" width="4.5703125" style="12" customWidth="1"/>
    <col min="3601" max="3601" width="5.5703125" style="12" customWidth="1"/>
    <col min="3602" max="3602" width="4.85546875" style="12" customWidth="1"/>
    <col min="3603" max="3603" width="5.85546875" style="12" customWidth="1"/>
    <col min="3604" max="3604" width="5.140625" style="12" customWidth="1"/>
    <col min="3605" max="3605" width="6.28515625" style="12" customWidth="1"/>
    <col min="3606" max="3606" width="7.7109375" style="12" customWidth="1"/>
    <col min="3607" max="3840" width="9.140625" style="12"/>
    <col min="3841" max="3841" width="3.140625" style="12" customWidth="1"/>
    <col min="3842" max="3842" width="3.42578125" style="12" customWidth="1"/>
    <col min="3843" max="3843" width="6" style="12" customWidth="1"/>
    <col min="3844" max="3844" width="25.7109375" style="12" customWidth="1"/>
    <col min="3845" max="3845" width="5.5703125" style="12" customWidth="1"/>
    <col min="3846" max="3846" width="4.28515625" style="12" customWidth="1"/>
    <col min="3847" max="3847" width="4.42578125" style="12" customWidth="1"/>
    <col min="3848" max="3848" width="4.7109375" style="12" customWidth="1"/>
    <col min="3849" max="3849" width="5" style="12" customWidth="1"/>
    <col min="3850" max="3850" width="4.5703125" style="12" customWidth="1"/>
    <col min="3851" max="3851" width="5.85546875" style="12" customWidth="1"/>
    <col min="3852" max="3852" width="5" style="12" customWidth="1"/>
    <col min="3853" max="3853" width="5.28515625" style="12" customWidth="1"/>
    <col min="3854" max="3854" width="5.140625" style="12" customWidth="1"/>
    <col min="3855" max="3855" width="5" style="12" customWidth="1"/>
    <col min="3856" max="3856" width="4.5703125" style="12" customWidth="1"/>
    <col min="3857" max="3857" width="5.5703125" style="12" customWidth="1"/>
    <col min="3858" max="3858" width="4.85546875" style="12" customWidth="1"/>
    <col min="3859" max="3859" width="5.85546875" style="12" customWidth="1"/>
    <col min="3860" max="3860" width="5.140625" style="12" customWidth="1"/>
    <col min="3861" max="3861" width="6.28515625" style="12" customWidth="1"/>
    <col min="3862" max="3862" width="7.7109375" style="12" customWidth="1"/>
    <col min="3863" max="4096" width="9.140625" style="12"/>
    <col min="4097" max="4097" width="3.140625" style="12" customWidth="1"/>
    <col min="4098" max="4098" width="3.42578125" style="12" customWidth="1"/>
    <col min="4099" max="4099" width="6" style="12" customWidth="1"/>
    <col min="4100" max="4100" width="25.7109375" style="12" customWidth="1"/>
    <col min="4101" max="4101" width="5.5703125" style="12" customWidth="1"/>
    <col min="4102" max="4102" width="4.28515625" style="12" customWidth="1"/>
    <col min="4103" max="4103" width="4.42578125" style="12" customWidth="1"/>
    <col min="4104" max="4104" width="4.7109375" style="12" customWidth="1"/>
    <col min="4105" max="4105" width="5" style="12" customWidth="1"/>
    <col min="4106" max="4106" width="4.5703125" style="12" customWidth="1"/>
    <col min="4107" max="4107" width="5.85546875" style="12" customWidth="1"/>
    <col min="4108" max="4108" width="5" style="12" customWidth="1"/>
    <col min="4109" max="4109" width="5.28515625" style="12" customWidth="1"/>
    <col min="4110" max="4110" width="5.140625" style="12" customWidth="1"/>
    <col min="4111" max="4111" width="5" style="12" customWidth="1"/>
    <col min="4112" max="4112" width="4.5703125" style="12" customWidth="1"/>
    <col min="4113" max="4113" width="5.5703125" style="12" customWidth="1"/>
    <col min="4114" max="4114" width="4.85546875" style="12" customWidth="1"/>
    <col min="4115" max="4115" width="5.85546875" style="12" customWidth="1"/>
    <col min="4116" max="4116" width="5.140625" style="12" customWidth="1"/>
    <col min="4117" max="4117" width="6.28515625" style="12" customWidth="1"/>
    <col min="4118" max="4118" width="7.7109375" style="12" customWidth="1"/>
    <col min="4119" max="4352" width="9.140625" style="12"/>
    <col min="4353" max="4353" width="3.140625" style="12" customWidth="1"/>
    <col min="4354" max="4354" width="3.42578125" style="12" customWidth="1"/>
    <col min="4355" max="4355" width="6" style="12" customWidth="1"/>
    <col min="4356" max="4356" width="25.7109375" style="12" customWidth="1"/>
    <col min="4357" max="4357" width="5.5703125" style="12" customWidth="1"/>
    <col min="4358" max="4358" width="4.28515625" style="12" customWidth="1"/>
    <col min="4359" max="4359" width="4.42578125" style="12" customWidth="1"/>
    <col min="4360" max="4360" width="4.7109375" style="12" customWidth="1"/>
    <col min="4361" max="4361" width="5" style="12" customWidth="1"/>
    <col min="4362" max="4362" width="4.5703125" style="12" customWidth="1"/>
    <col min="4363" max="4363" width="5.85546875" style="12" customWidth="1"/>
    <col min="4364" max="4364" width="5" style="12" customWidth="1"/>
    <col min="4365" max="4365" width="5.28515625" style="12" customWidth="1"/>
    <col min="4366" max="4366" width="5.140625" style="12" customWidth="1"/>
    <col min="4367" max="4367" width="5" style="12" customWidth="1"/>
    <col min="4368" max="4368" width="4.5703125" style="12" customWidth="1"/>
    <col min="4369" max="4369" width="5.5703125" style="12" customWidth="1"/>
    <col min="4370" max="4370" width="4.85546875" style="12" customWidth="1"/>
    <col min="4371" max="4371" width="5.85546875" style="12" customWidth="1"/>
    <col min="4372" max="4372" width="5.140625" style="12" customWidth="1"/>
    <col min="4373" max="4373" width="6.28515625" style="12" customWidth="1"/>
    <col min="4374" max="4374" width="7.7109375" style="12" customWidth="1"/>
    <col min="4375" max="4608" width="9.140625" style="12"/>
    <col min="4609" max="4609" width="3.140625" style="12" customWidth="1"/>
    <col min="4610" max="4610" width="3.42578125" style="12" customWidth="1"/>
    <col min="4611" max="4611" width="6" style="12" customWidth="1"/>
    <col min="4612" max="4612" width="25.7109375" style="12" customWidth="1"/>
    <col min="4613" max="4613" width="5.5703125" style="12" customWidth="1"/>
    <col min="4614" max="4614" width="4.28515625" style="12" customWidth="1"/>
    <col min="4615" max="4615" width="4.42578125" style="12" customWidth="1"/>
    <col min="4616" max="4616" width="4.7109375" style="12" customWidth="1"/>
    <col min="4617" max="4617" width="5" style="12" customWidth="1"/>
    <col min="4618" max="4618" width="4.5703125" style="12" customWidth="1"/>
    <col min="4619" max="4619" width="5.85546875" style="12" customWidth="1"/>
    <col min="4620" max="4620" width="5" style="12" customWidth="1"/>
    <col min="4621" max="4621" width="5.28515625" style="12" customWidth="1"/>
    <col min="4622" max="4622" width="5.140625" style="12" customWidth="1"/>
    <col min="4623" max="4623" width="5" style="12" customWidth="1"/>
    <col min="4624" max="4624" width="4.5703125" style="12" customWidth="1"/>
    <col min="4625" max="4625" width="5.5703125" style="12" customWidth="1"/>
    <col min="4626" max="4626" width="4.85546875" style="12" customWidth="1"/>
    <col min="4627" max="4627" width="5.85546875" style="12" customWidth="1"/>
    <col min="4628" max="4628" width="5.140625" style="12" customWidth="1"/>
    <col min="4629" max="4629" width="6.28515625" style="12" customWidth="1"/>
    <col min="4630" max="4630" width="7.7109375" style="12" customWidth="1"/>
    <col min="4631" max="4864" width="9.140625" style="12"/>
    <col min="4865" max="4865" width="3.140625" style="12" customWidth="1"/>
    <col min="4866" max="4866" width="3.42578125" style="12" customWidth="1"/>
    <col min="4867" max="4867" width="6" style="12" customWidth="1"/>
    <col min="4868" max="4868" width="25.7109375" style="12" customWidth="1"/>
    <col min="4869" max="4869" width="5.5703125" style="12" customWidth="1"/>
    <col min="4870" max="4870" width="4.28515625" style="12" customWidth="1"/>
    <col min="4871" max="4871" width="4.42578125" style="12" customWidth="1"/>
    <col min="4872" max="4872" width="4.7109375" style="12" customWidth="1"/>
    <col min="4873" max="4873" width="5" style="12" customWidth="1"/>
    <col min="4874" max="4874" width="4.5703125" style="12" customWidth="1"/>
    <col min="4875" max="4875" width="5.85546875" style="12" customWidth="1"/>
    <col min="4876" max="4876" width="5" style="12" customWidth="1"/>
    <col min="4877" max="4877" width="5.28515625" style="12" customWidth="1"/>
    <col min="4878" max="4878" width="5.140625" style="12" customWidth="1"/>
    <col min="4879" max="4879" width="5" style="12" customWidth="1"/>
    <col min="4880" max="4880" width="4.5703125" style="12" customWidth="1"/>
    <col min="4881" max="4881" width="5.5703125" style="12" customWidth="1"/>
    <col min="4882" max="4882" width="4.85546875" style="12" customWidth="1"/>
    <col min="4883" max="4883" width="5.85546875" style="12" customWidth="1"/>
    <col min="4884" max="4884" width="5.140625" style="12" customWidth="1"/>
    <col min="4885" max="4885" width="6.28515625" style="12" customWidth="1"/>
    <col min="4886" max="4886" width="7.7109375" style="12" customWidth="1"/>
    <col min="4887" max="5120" width="9.140625" style="12"/>
    <col min="5121" max="5121" width="3.140625" style="12" customWidth="1"/>
    <col min="5122" max="5122" width="3.42578125" style="12" customWidth="1"/>
    <col min="5123" max="5123" width="6" style="12" customWidth="1"/>
    <col min="5124" max="5124" width="25.7109375" style="12" customWidth="1"/>
    <col min="5125" max="5125" width="5.5703125" style="12" customWidth="1"/>
    <col min="5126" max="5126" width="4.28515625" style="12" customWidth="1"/>
    <col min="5127" max="5127" width="4.42578125" style="12" customWidth="1"/>
    <col min="5128" max="5128" width="4.7109375" style="12" customWidth="1"/>
    <col min="5129" max="5129" width="5" style="12" customWidth="1"/>
    <col min="5130" max="5130" width="4.5703125" style="12" customWidth="1"/>
    <col min="5131" max="5131" width="5.85546875" style="12" customWidth="1"/>
    <col min="5132" max="5132" width="5" style="12" customWidth="1"/>
    <col min="5133" max="5133" width="5.28515625" style="12" customWidth="1"/>
    <col min="5134" max="5134" width="5.140625" style="12" customWidth="1"/>
    <col min="5135" max="5135" width="5" style="12" customWidth="1"/>
    <col min="5136" max="5136" width="4.5703125" style="12" customWidth="1"/>
    <col min="5137" max="5137" width="5.5703125" style="12" customWidth="1"/>
    <col min="5138" max="5138" width="4.85546875" style="12" customWidth="1"/>
    <col min="5139" max="5139" width="5.85546875" style="12" customWidth="1"/>
    <col min="5140" max="5140" width="5.140625" style="12" customWidth="1"/>
    <col min="5141" max="5141" width="6.28515625" style="12" customWidth="1"/>
    <col min="5142" max="5142" width="7.7109375" style="12" customWidth="1"/>
    <col min="5143" max="5376" width="9.140625" style="12"/>
    <col min="5377" max="5377" width="3.140625" style="12" customWidth="1"/>
    <col min="5378" max="5378" width="3.42578125" style="12" customWidth="1"/>
    <col min="5379" max="5379" width="6" style="12" customWidth="1"/>
    <col min="5380" max="5380" width="25.7109375" style="12" customWidth="1"/>
    <col min="5381" max="5381" width="5.5703125" style="12" customWidth="1"/>
    <col min="5382" max="5382" width="4.28515625" style="12" customWidth="1"/>
    <col min="5383" max="5383" width="4.42578125" style="12" customWidth="1"/>
    <col min="5384" max="5384" width="4.7109375" style="12" customWidth="1"/>
    <col min="5385" max="5385" width="5" style="12" customWidth="1"/>
    <col min="5386" max="5386" width="4.5703125" style="12" customWidth="1"/>
    <col min="5387" max="5387" width="5.85546875" style="12" customWidth="1"/>
    <col min="5388" max="5388" width="5" style="12" customWidth="1"/>
    <col min="5389" max="5389" width="5.28515625" style="12" customWidth="1"/>
    <col min="5390" max="5390" width="5.140625" style="12" customWidth="1"/>
    <col min="5391" max="5391" width="5" style="12" customWidth="1"/>
    <col min="5392" max="5392" width="4.5703125" style="12" customWidth="1"/>
    <col min="5393" max="5393" width="5.5703125" style="12" customWidth="1"/>
    <col min="5394" max="5394" width="4.85546875" style="12" customWidth="1"/>
    <col min="5395" max="5395" width="5.85546875" style="12" customWidth="1"/>
    <col min="5396" max="5396" width="5.140625" style="12" customWidth="1"/>
    <col min="5397" max="5397" width="6.28515625" style="12" customWidth="1"/>
    <col min="5398" max="5398" width="7.7109375" style="12" customWidth="1"/>
    <col min="5399" max="5632" width="9.140625" style="12"/>
    <col min="5633" max="5633" width="3.140625" style="12" customWidth="1"/>
    <col min="5634" max="5634" width="3.42578125" style="12" customWidth="1"/>
    <col min="5635" max="5635" width="6" style="12" customWidth="1"/>
    <col min="5636" max="5636" width="25.7109375" style="12" customWidth="1"/>
    <col min="5637" max="5637" width="5.5703125" style="12" customWidth="1"/>
    <col min="5638" max="5638" width="4.28515625" style="12" customWidth="1"/>
    <col min="5639" max="5639" width="4.42578125" style="12" customWidth="1"/>
    <col min="5640" max="5640" width="4.7109375" style="12" customWidth="1"/>
    <col min="5641" max="5641" width="5" style="12" customWidth="1"/>
    <col min="5642" max="5642" width="4.5703125" style="12" customWidth="1"/>
    <col min="5643" max="5643" width="5.85546875" style="12" customWidth="1"/>
    <col min="5644" max="5644" width="5" style="12" customWidth="1"/>
    <col min="5645" max="5645" width="5.28515625" style="12" customWidth="1"/>
    <col min="5646" max="5646" width="5.140625" style="12" customWidth="1"/>
    <col min="5647" max="5647" width="5" style="12" customWidth="1"/>
    <col min="5648" max="5648" width="4.5703125" style="12" customWidth="1"/>
    <col min="5649" max="5649" width="5.5703125" style="12" customWidth="1"/>
    <col min="5650" max="5650" width="4.85546875" style="12" customWidth="1"/>
    <col min="5651" max="5651" width="5.85546875" style="12" customWidth="1"/>
    <col min="5652" max="5652" width="5.140625" style="12" customWidth="1"/>
    <col min="5653" max="5653" width="6.28515625" style="12" customWidth="1"/>
    <col min="5654" max="5654" width="7.7109375" style="12" customWidth="1"/>
    <col min="5655" max="5888" width="9.140625" style="12"/>
    <col min="5889" max="5889" width="3.140625" style="12" customWidth="1"/>
    <col min="5890" max="5890" width="3.42578125" style="12" customWidth="1"/>
    <col min="5891" max="5891" width="6" style="12" customWidth="1"/>
    <col min="5892" max="5892" width="25.7109375" style="12" customWidth="1"/>
    <col min="5893" max="5893" width="5.5703125" style="12" customWidth="1"/>
    <col min="5894" max="5894" width="4.28515625" style="12" customWidth="1"/>
    <col min="5895" max="5895" width="4.42578125" style="12" customWidth="1"/>
    <col min="5896" max="5896" width="4.7109375" style="12" customWidth="1"/>
    <col min="5897" max="5897" width="5" style="12" customWidth="1"/>
    <col min="5898" max="5898" width="4.5703125" style="12" customWidth="1"/>
    <col min="5899" max="5899" width="5.85546875" style="12" customWidth="1"/>
    <col min="5900" max="5900" width="5" style="12" customWidth="1"/>
    <col min="5901" max="5901" width="5.28515625" style="12" customWidth="1"/>
    <col min="5902" max="5902" width="5.140625" style="12" customWidth="1"/>
    <col min="5903" max="5903" width="5" style="12" customWidth="1"/>
    <col min="5904" max="5904" width="4.5703125" style="12" customWidth="1"/>
    <col min="5905" max="5905" width="5.5703125" style="12" customWidth="1"/>
    <col min="5906" max="5906" width="4.85546875" style="12" customWidth="1"/>
    <col min="5907" max="5907" width="5.85546875" style="12" customWidth="1"/>
    <col min="5908" max="5908" width="5.140625" style="12" customWidth="1"/>
    <col min="5909" max="5909" width="6.28515625" style="12" customWidth="1"/>
    <col min="5910" max="5910" width="7.7109375" style="12" customWidth="1"/>
    <col min="5911" max="6144" width="9.140625" style="12"/>
    <col min="6145" max="6145" width="3.140625" style="12" customWidth="1"/>
    <col min="6146" max="6146" width="3.42578125" style="12" customWidth="1"/>
    <col min="6147" max="6147" width="6" style="12" customWidth="1"/>
    <col min="6148" max="6148" width="25.7109375" style="12" customWidth="1"/>
    <col min="6149" max="6149" width="5.5703125" style="12" customWidth="1"/>
    <col min="6150" max="6150" width="4.28515625" style="12" customWidth="1"/>
    <col min="6151" max="6151" width="4.42578125" style="12" customWidth="1"/>
    <col min="6152" max="6152" width="4.7109375" style="12" customWidth="1"/>
    <col min="6153" max="6153" width="5" style="12" customWidth="1"/>
    <col min="6154" max="6154" width="4.5703125" style="12" customWidth="1"/>
    <col min="6155" max="6155" width="5.85546875" style="12" customWidth="1"/>
    <col min="6156" max="6156" width="5" style="12" customWidth="1"/>
    <col min="6157" max="6157" width="5.28515625" style="12" customWidth="1"/>
    <col min="6158" max="6158" width="5.140625" style="12" customWidth="1"/>
    <col min="6159" max="6159" width="5" style="12" customWidth="1"/>
    <col min="6160" max="6160" width="4.5703125" style="12" customWidth="1"/>
    <col min="6161" max="6161" width="5.5703125" style="12" customWidth="1"/>
    <col min="6162" max="6162" width="4.85546875" style="12" customWidth="1"/>
    <col min="6163" max="6163" width="5.85546875" style="12" customWidth="1"/>
    <col min="6164" max="6164" width="5.140625" style="12" customWidth="1"/>
    <col min="6165" max="6165" width="6.28515625" style="12" customWidth="1"/>
    <col min="6166" max="6166" width="7.7109375" style="12" customWidth="1"/>
    <col min="6167" max="6400" width="9.140625" style="12"/>
    <col min="6401" max="6401" width="3.140625" style="12" customWidth="1"/>
    <col min="6402" max="6402" width="3.42578125" style="12" customWidth="1"/>
    <col min="6403" max="6403" width="6" style="12" customWidth="1"/>
    <col min="6404" max="6404" width="25.7109375" style="12" customWidth="1"/>
    <col min="6405" max="6405" width="5.5703125" style="12" customWidth="1"/>
    <col min="6406" max="6406" width="4.28515625" style="12" customWidth="1"/>
    <col min="6407" max="6407" width="4.42578125" style="12" customWidth="1"/>
    <col min="6408" max="6408" width="4.7109375" style="12" customWidth="1"/>
    <col min="6409" max="6409" width="5" style="12" customWidth="1"/>
    <col min="6410" max="6410" width="4.5703125" style="12" customWidth="1"/>
    <col min="6411" max="6411" width="5.85546875" style="12" customWidth="1"/>
    <col min="6412" max="6412" width="5" style="12" customWidth="1"/>
    <col min="6413" max="6413" width="5.28515625" style="12" customWidth="1"/>
    <col min="6414" max="6414" width="5.140625" style="12" customWidth="1"/>
    <col min="6415" max="6415" width="5" style="12" customWidth="1"/>
    <col min="6416" max="6416" width="4.5703125" style="12" customWidth="1"/>
    <col min="6417" max="6417" width="5.5703125" style="12" customWidth="1"/>
    <col min="6418" max="6418" width="4.85546875" style="12" customWidth="1"/>
    <col min="6419" max="6419" width="5.85546875" style="12" customWidth="1"/>
    <col min="6420" max="6420" width="5.140625" style="12" customWidth="1"/>
    <col min="6421" max="6421" width="6.28515625" style="12" customWidth="1"/>
    <col min="6422" max="6422" width="7.7109375" style="12" customWidth="1"/>
    <col min="6423" max="6656" width="9.140625" style="12"/>
    <col min="6657" max="6657" width="3.140625" style="12" customWidth="1"/>
    <col min="6658" max="6658" width="3.42578125" style="12" customWidth="1"/>
    <col min="6659" max="6659" width="6" style="12" customWidth="1"/>
    <col min="6660" max="6660" width="25.7109375" style="12" customWidth="1"/>
    <col min="6661" max="6661" width="5.5703125" style="12" customWidth="1"/>
    <col min="6662" max="6662" width="4.28515625" style="12" customWidth="1"/>
    <col min="6663" max="6663" width="4.42578125" style="12" customWidth="1"/>
    <col min="6664" max="6664" width="4.7109375" style="12" customWidth="1"/>
    <col min="6665" max="6665" width="5" style="12" customWidth="1"/>
    <col min="6666" max="6666" width="4.5703125" style="12" customWidth="1"/>
    <col min="6667" max="6667" width="5.85546875" style="12" customWidth="1"/>
    <col min="6668" max="6668" width="5" style="12" customWidth="1"/>
    <col min="6669" max="6669" width="5.28515625" style="12" customWidth="1"/>
    <col min="6670" max="6670" width="5.140625" style="12" customWidth="1"/>
    <col min="6671" max="6671" width="5" style="12" customWidth="1"/>
    <col min="6672" max="6672" width="4.5703125" style="12" customWidth="1"/>
    <col min="6673" max="6673" width="5.5703125" style="12" customWidth="1"/>
    <col min="6674" max="6674" width="4.85546875" style="12" customWidth="1"/>
    <col min="6675" max="6675" width="5.85546875" style="12" customWidth="1"/>
    <col min="6676" max="6676" width="5.140625" style="12" customWidth="1"/>
    <col min="6677" max="6677" width="6.28515625" style="12" customWidth="1"/>
    <col min="6678" max="6678" width="7.7109375" style="12" customWidth="1"/>
    <col min="6679" max="6912" width="9.140625" style="12"/>
    <col min="6913" max="6913" width="3.140625" style="12" customWidth="1"/>
    <col min="6914" max="6914" width="3.42578125" style="12" customWidth="1"/>
    <col min="6915" max="6915" width="6" style="12" customWidth="1"/>
    <col min="6916" max="6916" width="25.7109375" style="12" customWidth="1"/>
    <col min="6917" max="6917" width="5.5703125" style="12" customWidth="1"/>
    <col min="6918" max="6918" width="4.28515625" style="12" customWidth="1"/>
    <col min="6919" max="6919" width="4.42578125" style="12" customWidth="1"/>
    <col min="6920" max="6920" width="4.7109375" style="12" customWidth="1"/>
    <col min="6921" max="6921" width="5" style="12" customWidth="1"/>
    <col min="6922" max="6922" width="4.5703125" style="12" customWidth="1"/>
    <col min="6923" max="6923" width="5.85546875" style="12" customWidth="1"/>
    <col min="6924" max="6924" width="5" style="12" customWidth="1"/>
    <col min="6925" max="6925" width="5.28515625" style="12" customWidth="1"/>
    <col min="6926" max="6926" width="5.140625" style="12" customWidth="1"/>
    <col min="6927" max="6927" width="5" style="12" customWidth="1"/>
    <col min="6928" max="6928" width="4.5703125" style="12" customWidth="1"/>
    <col min="6929" max="6929" width="5.5703125" style="12" customWidth="1"/>
    <col min="6930" max="6930" width="4.85546875" style="12" customWidth="1"/>
    <col min="6931" max="6931" width="5.85546875" style="12" customWidth="1"/>
    <col min="6932" max="6932" width="5.140625" style="12" customWidth="1"/>
    <col min="6933" max="6933" width="6.28515625" style="12" customWidth="1"/>
    <col min="6934" max="6934" width="7.7109375" style="12" customWidth="1"/>
    <col min="6935" max="7168" width="9.140625" style="12"/>
    <col min="7169" max="7169" width="3.140625" style="12" customWidth="1"/>
    <col min="7170" max="7170" width="3.42578125" style="12" customWidth="1"/>
    <col min="7171" max="7171" width="6" style="12" customWidth="1"/>
    <col min="7172" max="7172" width="25.7109375" style="12" customWidth="1"/>
    <col min="7173" max="7173" width="5.5703125" style="12" customWidth="1"/>
    <col min="7174" max="7174" width="4.28515625" style="12" customWidth="1"/>
    <col min="7175" max="7175" width="4.42578125" style="12" customWidth="1"/>
    <col min="7176" max="7176" width="4.7109375" style="12" customWidth="1"/>
    <col min="7177" max="7177" width="5" style="12" customWidth="1"/>
    <col min="7178" max="7178" width="4.5703125" style="12" customWidth="1"/>
    <col min="7179" max="7179" width="5.85546875" style="12" customWidth="1"/>
    <col min="7180" max="7180" width="5" style="12" customWidth="1"/>
    <col min="7181" max="7181" width="5.28515625" style="12" customWidth="1"/>
    <col min="7182" max="7182" width="5.140625" style="12" customWidth="1"/>
    <col min="7183" max="7183" width="5" style="12" customWidth="1"/>
    <col min="7184" max="7184" width="4.5703125" style="12" customWidth="1"/>
    <col min="7185" max="7185" width="5.5703125" style="12" customWidth="1"/>
    <col min="7186" max="7186" width="4.85546875" style="12" customWidth="1"/>
    <col min="7187" max="7187" width="5.85546875" style="12" customWidth="1"/>
    <col min="7188" max="7188" width="5.140625" style="12" customWidth="1"/>
    <col min="7189" max="7189" width="6.28515625" style="12" customWidth="1"/>
    <col min="7190" max="7190" width="7.7109375" style="12" customWidth="1"/>
    <col min="7191" max="7424" width="9.140625" style="12"/>
    <col min="7425" max="7425" width="3.140625" style="12" customWidth="1"/>
    <col min="7426" max="7426" width="3.42578125" style="12" customWidth="1"/>
    <col min="7427" max="7427" width="6" style="12" customWidth="1"/>
    <col min="7428" max="7428" width="25.7109375" style="12" customWidth="1"/>
    <col min="7429" max="7429" width="5.5703125" style="12" customWidth="1"/>
    <col min="7430" max="7430" width="4.28515625" style="12" customWidth="1"/>
    <col min="7431" max="7431" width="4.42578125" style="12" customWidth="1"/>
    <col min="7432" max="7432" width="4.7109375" style="12" customWidth="1"/>
    <col min="7433" max="7433" width="5" style="12" customWidth="1"/>
    <col min="7434" max="7434" width="4.5703125" style="12" customWidth="1"/>
    <col min="7435" max="7435" width="5.85546875" style="12" customWidth="1"/>
    <col min="7436" max="7436" width="5" style="12" customWidth="1"/>
    <col min="7437" max="7437" width="5.28515625" style="12" customWidth="1"/>
    <col min="7438" max="7438" width="5.140625" style="12" customWidth="1"/>
    <col min="7439" max="7439" width="5" style="12" customWidth="1"/>
    <col min="7440" max="7440" width="4.5703125" style="12" customWidth="1"/>
    <col min="7441" max="7441" width="5.5703125" style="12" customWidth="1"/>
    <col min="7442" max="7442" width="4.85546875" style="12" customWidth="1"/>
    <col min="7443" max="7443" width="5.85546875" style="12" customWidth="1"/>
    <col min="7444" max="7444" width="5.140625" style="12" customWidth="1"/>
    <col min="7445" max="7445" width="6.28515625" style="12" customWidth="1"/>
    <col min="7446" max="7446" width="7.7109375" style="12" customWidth="1"/>
    <col min="7447" max="7680" width="9.140625" style="12"/>
    <col min="7681" max="7681" width="3.140625" style="12" customWidth="1"/>
    <col min="7682" max="7682" width="3.42578125" style="12" customWidth="1"/>
    <col min="7683" max="7683" width="6" style="12" customWidth="1"/>
    <col min="7684" max="7684" width="25.7109375" style="12" customWidth="1"/>
    <col min="7685" max="7685" width="5.5703125" style="12" customWidth="1"/>
    <col min="7686" max="7686" width="4.28515625" style="12" customWidth="1"/>
    <col min="7687" max="7687" width="4.42578125" style="12" customWidth="1"/>
    <col min="7688" max="7688" width="4.7109375" style="12" customWidth="1"/>
    <col min="7689" max="7689" width="5" style="12" customWidth="1"/>
    <col min="7690" max="7690" width="4.5703125" style="12" customWidth="1"/>
    <col min="7691" max="7691" width="5.85546875" style="12" customWidth="1"/>
    <col min="7692" max="7692" width="5" style="12" customWidth="1"/>
    <col min="7693" max="7693" width="5.28515625" style="12" customWidth="1"/>
    <col min="7694" max="7694" width="5.140625" style="12" customWidth="1"/>
    <col min="7695" max="7695" width="5" style="12" customWidth="1"/>
    <col min="7696" max="7696" width="4.5703125" style="12" customWidth="1"/>
    <col min="7697" max="7697" width="5.5703125" style="12" customWidth="1"/>
    <col min="7698" max="7698" width="4.85546875" style="12" customWidth="1"/>
    <col min="7699" max="7699" width="5.85546875" style="12" customWidth="1"/>
    <col min="7700" max="7700" width="5.140625" style="12" customWidth="1"/>
    <col min="7701" max="7701" width="6.28515625" style="12" customWidth="1"/>
    <col min="7702" max="7702" width="7.7109375" style="12" customWidth="1"/>
    <col min="7703" max="7936" width="9.140625" style="12"/>
    <col min="7937" max="7937" width="3.140625" style="12" customWidth="1"/>
    <col min="7938" max="7938" width="3.42578125" style="12" customWidth="1"/>
    <col min="7939" max="7939" width="6" style="12" customWidth="1"/>
    <col min="7940" max="7940" width="25.7109375" style="12" customWidth="1"/>
    <col min="7941" max="7941" width="5.5703125" style="12" customWidth="1"/>
    <col min="7942" max="7942" width="4.28515625" style="12" customWidth="1"/>
    <col min="7943" max="7943" width="4.42578125" style="12" customWidth="1"/>
    <col min="7944" max="7944" width="4.7109375" style="12" customWidth="1"/>
    <col min="7945" max="7945" width="5" style="12" customWidth="1"/>
    <col min="7946" max="7946" width="4.5703125" style="12" customWidth="1"/>
    <col min="7947" max="7947" width="5.85546875" style="12" customWidth="1"/>
    <col min="7948" max="7948" width="5" style="12" customWidth="1"/>
    <col min="7949" max="7949" width="5.28515625" style="12" customWidth="1"/>
    <col min="7950" max="7950" width="5.140625" style="12" customWidth="1"/>
    <col min="7951" max="7951" width="5" style="12" customWidth="1"/>
    <col min="7952" max="7952" width="4.5703125" style="12" customWidth="1"/>
    <col min="7953" max="7953" width="5.5703125" style="12" customWidth="1"/>
    <col min="7954" max="7954" width="4.85546875" style="12" customWidth="1"/>
    <col min="7955" max="7955" width="5.85546875" style="12" customWidth="1"/>
    <col min="7956" max="7956" width="5.140625" style="12" customWidth="1"/>
    <col min="7957" max="7957" width="6.28515625" style="12" customWidth="1"/>
    <col min="7958" max="7958" width="7.7109375" style="12" customWidth="1"/>
    <col min="7959" max="8192" width="9.140625" style="12"/>
    <col min="8193" max="8193" width="3.140625" style="12" customWidth="1"/>
    <col min="8194" max="8194" width="3.42578125" style="12" customWidth="1"/>
    <col min="8195" max="8195" width="6" style="12" customWidth="1"/>
    <col min="8196" max="8196" width="25.7109375" style="12" customWidth="1"/>
    <col min="8197" max="8197" width="5.5703125" style="12" customWidth="1"/>
    <col min="8198" max="8198" width="4.28515625" style="12" customWidth="1"/>
    <col min="8199" max="8199" width="4.42578125" style="12" customWidth="1"/>
    <col min="8200" max="8200" width="4.7109375" style="12" customWidth="1"/>
    <col min="8201" max="8201" width="5" style="12" customWidth="1"/>
    <col min="8202" max="8202" width="4.5703125" style="12" customWidth="1"/>
    <col min="8203" max="8203" width="5.85546875" style="12" customWidth="1"/>
    <col min="8204" max="8204" width="5" style="12" customWidth="1"/>
    <col min="8205" max="8205" width="5.28515625" style="12" customWidth="1"/>
    <col min="8206" max="8206" width="5.140625" style="12" customWidth="1"/>
    <col min="8207" max="8207" width="5" style="12" customWidth="1"/>
    <col min="8208" max="8208" width="4.5703125" style="12" customWidth="1"/>
    <col min="8209" max="8209" width="5.5703125" style="12" customWidth="1"/>
    <col min="8210" max="8210" width="4.85546875" style="12" customWidth="1"/>
    <col min="8211" max="8211" width="5.85546875" style="12" customWidth="1"/>
    <col min="8212" max="8212" width="5.140625" style="12" customWidth="1"/>
    <col min="8213" max="8213" width="6.28515625" style="12" customWidth="1"/>
    <col min="8214" max="8214" width="7.7109375" style="12" customWidth="1"/>
    <col min="8215" max="8448" width="9.140625" style="12"/>
    <col min="8449" max="8449" width="3.140625" style="12" customWidth="1"/>
    <col min="8450" max="8450" width="3.42578125" style="12" customWidth="1"/>
    <col min="8451" max="8451" width="6" style="12" customWidth="1"/>
    <col min="8452" max="8452" width="25.7109375" style="12" customWidth="1"/>
    <col min="8453" max="8453" width="5.5703125" style="12" customWidth="1"/>
    <col min="8454" max="8454" width="4.28515625" style="12" customWidth="1"/>
    <col min="8455" max="8455" width="4.42578125" style="12" customWidth="1"/>
    <col min="8456" max="8456" width="4.7109375" style="12" customWidth="1"/>
    <col min="8457" max="8457" width="5" style="12" customWidth="1"/>
    <col min="8458" max="8458" width="4.5703125" style="12" customWidth="1"/>
    <col min="8459" max="8459" width="5.85546875" style="12" customWidth="1"/>
    <col min="8460" max="8460" width="5" style="12" customWidth="1"/>
    <col min="8461" max="8461" width="5.28515625" style="12" customWidth="1"/>
    <col min="8462" max="8462" width="5.140625" style="12" customWidth="1"/>
    <col min="8463" max="8463" width="5" style="12" customWidth="1"/>
    <col min="8464" max="8464" width="4.5703125" style="12" customWidth="1"/>
    <col min="8465" max="8465" width="5.5703125" style="12" customWidth="1"/>
    <col min="8466" max="8466" width="4.85546875" style="12" customWidth="1"/>
    <col min="8467" max="8467" width="5.85546875" style="12" customWidth="1"/>
    <col min="8468" max="8468" width="5.140625" style="12" customWidth="1"/>
    <col min="8469" max="8469" width="6.28515625" style="12" customWidth="1"/>
    <col min="8470" max="8470" width="7.7109375" style="12" customWidth="1"/>
    <col min="8471" max="8704" width="9.140625" style="12"/>
    <col min="8705" max="8705" width="3.140625" style="12" customWidth="1"/>
    <col min="8706" max="8706" width="3.42578125" style="12" customWidth="1"/>
    <col min="8707" max="8707" width="6" style="12" customWidth="1"/>
    <col min="8708" max="8708" width="25.7109375" style="12" customWidth="1"/>
    <col min="8709" max="8709" width="5.5703125" style="12" customWidth="1"/>
    <col min="8710" max="8710" width="4.28515625" style="12" customWidth="1"/>
    <col min="8711" max="8711" width="4.42578125" style="12" customWidth="1"/>
    <col min="8712" max="8712" width="4.7109375" style="12" customWidth="1"/>
    <col min="8713" max="8713" width="5" style="12" customWidth="1"/>
    <col min="8714" max="8714" width="4.5703125" style="12" customWidth="1"/>
    <col min="8715" max="8715" width="5.85546875" style="12" customWidth="1"/>
    <col min="8716" max="8716" width="5" style="12" customWidth="1"/>
    <col min="8717" max="8717" width="5.28515625" style="12" customWidth="1"/>
    <col min="8718" max="8718" width="5.140625" style="12" customWidth="1"/>
    <col min="8719" max="8719" width="5" style="12" customWidth="1"/>
    <col min="8720" max="8720" width="4.5703125" style="12" customWidth="1"/>
    <col min="8721" max="8721" width="5.5703125" style="12" customWidth="1"/>
    <col min="8722" max="8722" width="4.85546875" style="12" customWidth="1"/>
    <col min="8723" max="8723" width="5.85546875" style="12" customWidth="1"/>
    <col min="8724" max="8724" width="5.140625" style="12" customWidth="1"/>
    <col min="8725" max="8725" width="6.28515625" style="12" customWidth="1"/>
    <col min="8726" max="8726" width="7.7109375" style="12" customWidth="1"/>
    <col min="8727" max="8960" width="9.140625" style="12"/>
    <col min="8961" max="8961" width="3.140625" style="12" customWidth="1"/>
    <col min="8962" max="8962" width="3.42578125" style="12" customWidth="1"/>
    <col min="8963" max="8963" width="6" style="12" customWidth="1"/>
    <col min="8964" max="8964" width="25.7109375" style="12" customWidth="1"/>
    <col min="8965" max="8965" width="5.5703125" style="12" customWidth="1"/>
    <col min="8966" max="8966" width="4.28515625" style="12" customWidth="1"/>
    <col min="8967" max="8967" width="4.42578125" style="12" customWidth="1"/>
    <col min="8968" max="8968" width="4.7109375" style="12" customWidth="1"/>
    <col min="8969" max="8969" width="5" style="12" customWidth="1"/>
    <col min="8970" max="8970" width="4.5703125" style="12" customWidth="1"/>
    <col min="8971" max="8971" width="5.85546875" style="12" customWidth="1"/>
    <col min="8972" max="8972" width="5" style="12" customWidth="1"/>
    <col min="8973" max="8973" width="5.28515625" style="12" customWidth="1"/>
    <col min="8974" max="8974" width="5.140625" style="12" customWidth="1"/>
    <col min="8975" max="8975" width="5" style="12" customWidth="1"/>
    <col min="8976" max="8976" width="4.5703125" style="12" customWidth="1"/>
    <col min="8977" max="8977" width="5.5703125" style="12" customWidth="1"/>
    <col min="8978" max="8978" width="4.85546875" style="12" customWidth="1"/>
    <col min="8979" max="8979" width="5.85546875" style="12" customWidth="1"/>
    <col min="8980" max="8980" width="5.140625" style="12" customWidth="1"/>
    <col min="8981" max="8981" width="6.28515625" style="12" customWidth="1"/>
    <col min="8982" max="8982" width="7.7109375" style="12" customWidth="1"/>
    <col min="8983" max="9216" width="9.140625" style="12"/>
    <col min="9217" max="9217" width="3.140625" style="12" customWidth="1"/>
    <col min="9218" max="9218" width="3.42578125" style="12" customWidth="1"/>
    <col min="9219" max="9219" width="6" style="12" customWidth="1"/>
    <col min="9220" max="9220" width="25.7109375" style="12" customWidth="1"/>
    <col min="9221" max="9221" width="5.5703125" style="12" customWidth="1"/>
    <col min="9222" max="9222" width="4.28515625" style="12" customWidth="1"/>
    <col min="9223" max="9223" width="4.42578125" style="12" customWidth="1"/>
    <col min="9224" max="9224" width="4.7109375" style="12" customWidth="1"/>
    <col min="9225" max="9225" width="5" style="12" customWidth="1"/>
    <col min="9226" max="9226" width="4.5703125" style="12" customWidth="1"/>
    <col min="9227" max="9227" width="5.85546875" style="12" customWidth="1"/>
    <col min="9228" max="9228" width="5" style="12" customWidth="1"/>
    <col min="9229" max="9229" width="5.28515625" style="12" customWidth="1"/>
    <col min="9230" max="9230" width="5.140625" style="12" customWidth="1"/>
    <col min="9231" max="9231" width="5" style="12" customWidth="1"/>
    <col min="9232" max="9232" width="4.5703125" style="12" customWidth="1"/>
    <col min="9233" max="9233" width="5.5703125" style="12" customWidth="1"/>
    <col min="9234" max="9234" width="4.85546875" style="12" customWidth="1"/>
    <col min="9235" max="9235" width="5.85546875" style="12" customWidth="1"/>
    <col min="9236" max="9236" width="5.140625" style="12" customWidth="1"/>
    <col min="9237" max="9237" width="6.28515625" style="12" customWidth="1"/>
    <col min="9238" max="9238" width="7.7109375" style="12" customWidth="1"/>
    <col min="9239" max="9472" width="9.140625" style="12"/>
    <col min="9473" max="9473" width="3.140625" style="12" customWidth="1"/>
    <col min="9474" max="9474" width="3.42578125" style="12" customWidth="1"/>
    <col min="9475" max="9475" width="6" style="12" customWidth="1"/>
    <col min="9476" max="9476" width="25.7109375" style="12" customWidth="1"/>
    <col min="9477" max="9477" width="5.5703125" style="12" customWidth="1"/>
    <col min="9478" max="9478" width="4.28515625" style="12" customWidth="1"/>
    <col min="9479" max="9479" width="4.42578125" style="12" customWidth="1"/>
    <col min="9480" max="9480" width="4.7109375" style="12" customWidth="1"/>
    <col min="9481" max="9481" width="5" style="12" customWidth="1"/>
    <col min="9482" max="9482" width="4.5703125" style="12" customWidth="1"/>
    <col min="9483" max="9483" width="5.85546875" style="12" customWidth="1"/>
    <col min="9484" max="9484" width="5" style="12" customWidth="1"/>
    <col min="9485" max="9485" width="5.28515625" style="12" customWidth="1"/>
    <col min="9486" max="9486" width="5.140625" style="12" customWidth="1"/>
    <col min="9487" max="9487" width="5" style="12" customWidth="1"/>
    <col min="9488" max="9488" width="4.5703125" style="12" customWidth="1"/>
    <col min="9489" max="9489" width="5.5703125" style="12" customWidth="1"/>
    <col min="9490" max="9490" width="4.85546875" style="12" customWidth="1"/>
    <col min="9491" max="9491" width="5.85546875" style="12" customWidth="1"/>
    <col min="9492" max="9492" width="5.140625" style="12" customWidth="1"/>
    <col min="9493" max="9493" width="6.28515625" style="12" customWidth="1"/>
    <col min="9494" max="9494" width="7.7109375" style="12" customWidth="1"/>
    <col min="9495" max="9728" width="9.140625" style="12"/>
    <col min="9729" max="9729" width="3.140625" style="12" customWidth="1"/>
    <col min="9730" max="9730" width="3.42578125" style="12" customWidth="1"/>
    <col min="9731" max="9731" width="6" style="12" customWidth="1"/>
    <col min="9732" max="9732" width="25.7109375" style="12" customWidth="1"/>
    <col min="9733" max="9733" width="5.5703125" style="12" customWidth="1"/>
    <col min="9734" max="9734" width="4.28515625" style="12" customWidth="1"/>
    <col min="9735" max="9735" width="4.42578125" style="12" customWidth="1"/>
    <col min="9736" max="9736" width="4.7109375" style="12" customWidth="1"/>
    <col min="9737" max="9737" width="5" style="12" customWidth="1"/>
    <col min="9738" max="9738" width="4.5703125" style="12" customWidth="1"/>
    <col min="9739" max="9739" width="5.85546875" style="12" customWidth="1"/>
    <col min="9740" max="9740" width="5" style="12" customWidth="1"/>
    <col min="9741" max="9741" width="5.28515625" style="12" customWidth="1"/>
    <col min="9742" max="9742" width="5.140625" style="12" customWidth="1"/>
    <col min="9743" max="9743" width="5" style="12" customWidth="1"/>
    <col min="9744" max="9744" width="4.5703125" style="12" customWidth="1"/>
    <col min="9745" max="9745" width="5.5703125" style="12" customWidth="1"/>
    <col min="9746" max="9746" width="4.85546875" style="12" customWidth="1"/>
    <col min="9747" max="9747" width="5.85546875" style="12" customWidth="1"/>
    <col min="9748" max="9748" width="5.140625" style="12" customWidth="1"/>
    <col min="9749" max="9749" width="6.28515625" style="12" customWidth="1"/>
    <col min="9750" max="9750" width="7.7109375" style="12" customWidth="1"/>
    <col min="9751" max="9984" width="9.140625" style="12"/>
    <col min="9985" max="9985" width="3.140625" style="12" customWidth="1"/>
    <col min="9986" max="9986" width="3.42578125" style="12" customWidth="1"/>
    <col min="9987" max="9987" width="6" style="12" customWidth="1"/>
    <col min="9988" max="9988" width="25.7109375" style="12" customWidth="1"/>
    <col min="9989" max="9989" width="5.5703125" style="12" customWidth="1"/>
    <col min="9990" max="9990" width="4.28515625" style="12" customWidth="1"/>
    <col min="9991" max="9991" width="4.42578125" style="12" customWidth="1"/>
    <col min="9992" max="9992" width="4.7109375" style="12" customWidth="1"/>
    <col min="9993" max="9993" width="5" style="12" customWidth="1"/>
    <col min="9994" max="9994" width="4.5703125" style="12" customWidth="1"/>
    <col min="9995" max="9995" width="5.85546875" style="12" customWidth="1"/>
    <col min="9996" max="9996" width="5" style="12" customWidth="1"/>
    <col min="9997" max="9997" width="5.28515625" style="12" customWidth="1"/>
    <col min="9998" max="9998" width="5.140625" style="12" customWidth="1"/>
    <col min="9999" max="9999" width="5" style="12" customWidth="1"/>
    <col min="10000" max="10000" width="4.5703125" style="12" customWidth="1"/>
    <col min="10001" max="10001" width="5.5703125" style="12" customWidth="1"/>
    <col min="10002" max="10002" width="4.85546875" style="12" customWidth="1"/>
    <col min="10003" max="10003" width="5.85546875" style="12" customWidth="1"/>
    <col min="10004" max="10004" width="5.140625" style="12" customWidth="1"/>
    <col min="10005" max="10005" width="6.28515625" style="12" customWidth="1"/>
    <col min="10006" max="10006" width="7.7109375" style="12" customWidth="1"/>
    <col min="10007" max="10240" width="9.140625" style="12"/>
    <col min="10241" max="10241" width="3.140625" style="12" customWidth="1"/>
    <col min="10242" max="10242" width="3.42578125" style="12" customWidth="1"/>
    <col min="10243" max="10243" width="6" style="12" customWidth="1"/>
    <col min="10244" max="10244" width="25.7109375" style="12" customWidth="1"/>
    <col min="10245" max="10245" width="5.5703125" style="12" customWidth="1"/>
    <col min="10246" max="10246" width="4.28515625" style="12" customWidth="1"/>
    <col min="10247" max="10247" width="4.42578125" style="12" customWidth="1"/>
    <col min="10248" max="10248" width="4.7109375" style="12" customWidth="1"/>
    <col min="10249" max="10249" width="5" style="12" customWidth="1"/>
    <col min="10250" max="10250" width="4.5703125" style="12" customWidth="1"/>
    <col min="10251" max="10251" width="5.85546875" style="12" customWidth="1"/>
    <col min="10252" max="10252" width="5" style="12" customWidth="1"/>
    <col min="10253" max="10253" width="5.28515625" style="12" customWidth="1"/>
    <col min="10254" max="10254" width="5.140625" style="12" customWidth="1"/>
    <col min="10255" max="10255" width="5" style="12" customWidth="1"/>
    <col min="10256" max="10256" width="4.5703125" style="12" customWidth="1"/>
    <col min="10257" max="10257" width="5.5703125" style="12" customWidth="1"/>
    <col min="10258" max="10258" width="4.85546875" style="12" customWidth="1"/>
    <col min="10259" max="10259" width="5.85546875" style="12" customWidth="1"/>
    <col min="10260" max="10260" width="5.140625" style="12" customWidth="1"/>
    <col min="10261" max="10261" width="6.28515625" style="12" customWidth="1"/>
    <col min="10262" max="10262" width="7.7109375" style="12" customWidth="1"/>
    <col min="10263" max="10496" width="9.140625" style="12"/>
    <col min="10497" max="10497" width="3.140625" style="12" customWidth="1"/>
    <col min="10498" max="10498" width="3.42578125" style="12" customWidth="1"/>
    <col min="10499" max="10499" width="6" style="12" customWidth="1"/>
    <col min="10500" max="10500" width="25.7109375" style="12" customWidth="1"/>
    <col min="10501" max="10501" width="5.5703125" style="12" customWidth="1"/>
    <col min="10502" max="10502" width="4.28515625" style="12" customWidth="1"/>
    <col min="10503" max="10503" width="4.42578125" style="12" customWidth="1"/>
    <col min="10504" max="10504" width="4.7109375" style="12" customWidth="1"/>
    <col min="10505" max="10505" width="5" style="12" customWidth="1"/>
    <col min="10506" max="10506" width="4.5703125" style="12" customWidth="1"/>
    <col min="10507" max="10507" width="5.85546875" style="12" customWidth="1"/>
    <col min="10508" max="10508" width="5" style="12" customWidth="1"/>
    <col min="10509" max="10509" width="5.28515625" style="12" customWidth="1"/>
    <col min="10510" max="10510" width="5.140625" style="12" customWidth="1"/>
    <col min="10511" max="10511" width="5" style="12" customWidth="1"/>
    <col min="10512" max="10512" width="4.5703125" style="12" customWidth="1"/>
    <col min="10513" max="10513" width="5.5703125" style="12" customWidth="1"/>
    <col min="10514" max="10514" width="4.85546875" style="12" customWidth="1"/>
    <col min="10515" max="10515" width="5.85546875" style="12" customWidth="1"/>
    <col min="10516" max="10516" width="5.140625" style="12" customWidth="1"/>
    <col min="10517" max="10517" width="6.28515625" style="12" customWidth="1"/>
    <col min="10518" max="10518" width="7.7109375" style="12" customWidth="1"/>
    <col min="10519" max="10752" width="9.140625" style="12"/>
    <col min="10753" max="10753" width="3.140625" style="12" customWidth="1"/>
    <col min="10754" max="10754" width="3.42578125" style="12" customWidth="1"/>
    <col min="10755" max="10755" width="6" style="12" customWidth="1"/>
    <col min="10756" max="10756" width="25.7109375" style="12" customWidth="1"/>
    <col min="10757" max="10757" width="5.5703125" style="12" customWidth="1"/>
    <col min="10758" max="10758" width="4.28515625" style="12" customWidth="1"/>
    <col min="10759" max="10759" width="4.42578125" style="12" customWidth="1"/>
    <col min="10760" max="10760" width="4.7109375" style="12" customWidth="1"/>
    <col min="10761" max="10761" width="5" style="12" customWidth="1"/>
    <col min="10762" max="10762" width="4.5703125" style="12" customWidth="1"/>
    <col min="10763" max="10763" width="5.85546875" style="12" customWidth="1"/>
    <col min="10764" max="10764" width="5" style="12" customWidth="1"/>
    <col min="10765" max="10765" width="5.28515625" style="12" customWidth="1"/>
    <col min="10766" max="10766" width="5.140625" style="12" customWidth="1"/>
    <col min="10767" max="10767" width="5" style="12" customWidth="1"/>
    <col min="10768" max="10768" width="4.5703125" style="12" customWidth="1"/>
    <col min="10769" max="10769" width="5.5703125" style="12" customWidth="1"/>
    <col min="10770" max="10770" width="4.85546875" style="12" customWidth="1"/>
    <col min="10771" max="10771" width="5.85546875" style="12" customWidth="1"/>
    <col min="10772" max="10772" width="5.140625" style="12" customWidth="1"/>
    <col min="10773" max="10773" width="6.28515625" style="12" customWidth="1"/>
    <col min="10774" max="10774" width="7.7109375" style="12" customWidth="1"/>
    <col min="10775" max="11008" width="9.140625" style="12"/>
    <col min="11009" max="11009" width="3.140625" style="12" customWidth="1"/>
    <col min="11010" max="11010" width="3.42578125" style="12" customWidth="1"/>
    <col min="11011" max="11011" width="6" style="12" customWidth="1"/>
    <col min="11012" max="11012" width="25.7109375" style="12" customWidth="1"/>
    <col min="11013" max="11013" width="5.5703125" style="12" customWidth="1"/>
    <col min="11014" max="11014" width="4.28515625" style="12" customWidth="1"/>
    <col min="11015" max="11015" width="4.42578125" style="12" customWidth="1"/>
    <col min="11016" max="11016" width="4.7109375" style="12" customWidth="1"/>
    <col min="11017" max="11017" width="5" style="12" customWidth="1"/>
    <col min="11018" max="11018" width="4.5703125" style="12" customWidth="1"/>
    <col min="11019" max="11019" width="5.85546875" style="12" customWidth="1"/>
    <col min="11020" max="11020" width="5" style="12" customWidth="1"/>
    <col min="11021" max="11021" width="5.28515625" style="12" customWidth="1"/>
    <col min="11022" max="11022" width="5.140625" style="12" customWidth="1"/>
    <col min="11023" max="11023" width="5" style="12" customWidth="1"/>
    <col min="11024" max="11024" width="4.5703125" style="12" customWidth="1"/>
    <col min="11025" max="11025" width="5.5703125" style="12" customWidth="1"/>
    <col min="11026" max="11026" width="4.85546875" style="12" customWidth="1"/>
    <col min="11027" max="11027" width="5.85546875" style="12" customWidth="1"/>
    <col min="11028" max="11028" width="5.140625" style="12" customWidth="1"/>
    <col min="11029" max="11029" width="6.28515625" style="12" customWidth="1"/>
    <col min="11030" max="11030" width="7.7109375" style="12" customWidth="1"/>
    <col min="11031" max="11264" width="9.140625" style="12"/>
    <col min="11265" max="11265" width="3.140625" style="12" customWidth="1"/>
    <col min="11266" max="11266" width="3.42578125" style="12" customWidth="1"/>
    <col min="11267" max="11267" width="6" style="12" customWidth="1"/>
    <col min="11268" max="11268" width="25.7109375" style="12" customWidth="1"/>
    <col min="11269" max="11269" width="5.5703125" style="12" customWidth="1"/>
    <col min="11270" max="11270" width="4.28515625" style="12" customWidth="1"/>
    <col min="11271" max="11271" width="4.42578125" style="12" customWidth="1"/>
    <col min="11272" max="11272" width="4.7109375" style="12" customWidth="1"/>
    <col min="11273" max="11273" width="5" style="12" customWidth="1"/>
    <col min="11274" max="11274" width="4.5703125" style="12" customWidth="1"/>
    <col min="11275" max="11275" width="5.85546875" style="12" customWidth="1"/>
    <col min="11276" max="11276" width="5" style="12" customWidth="1"/>
    <col min="11277" max="11277" width="5.28515625" style="12" customWidth="1"/>
    <col min="11278" max="11278" width="5.140625" style="12" customWidth="1"/>
    <col min="11279" max="11279" width="5" style="12" customWidth="1"/>
    <col min="11280" max="11280" width="4.5703125" style="12" customWidth="1"/>
    <col min="11281" max="11281" width="5.5703125" style="12" customWidth="1"/>
    <col min="11282" max="11282" width="4.85546875" style="12" customWidth="1"/>
    <col min="11283" max="11283" width="5.85546875" style="12" customWidth="1"/>
    <col min="11284" max="11284" width="5.140625" style="12" customWidth="1"/>
    <col min="11285" max="11285" width="6.28515625" style="12" customWidth="1"/>
    <col min="11286" max="11286" width="7.7109375" style="12" customWidth="1"/>
    <col min="11287" max="11520" width="9.140625" style="12"/>
    <col min="11521" max="11521" width="3.140625" style="12" customWidth="1"/>
    <col min="11522" max="11522" width="3.42578125" style="12" customWidth="1"/>
    <col min="11523" max="11523" width="6" style="12" customWidth="1"/>
    <col min="11524" max="11524" width="25.7109375" style="12" customWidth="1"/>
    <col min="11525" max="11525" width="5.5703125" style="12" customWidth="1"/>
    <col min="11526" max="11526" width="4.28515625" style="12" customWidth="1"/>
    <col min="11527" max="11527" width="4.42578125" style="12" customWidth="1"/>
    <col min="11528" max="11528" width="4.7109375" style="12" customWidth="1"/>
    <col min="11529" max="11529" width="5" style="12" customWidth="1"/>
    <col min="11530" max="11530" width="4.5703125" style="12" customWidth="1"/>
    <col min="11531" max="11531" width="5.85546875" style="12" customWidth="1"/>
    <col min="11532" max="11532" width="5" style="12" customWidth="1"/>
    <col min="11533" max="11533" width="5.28515625" style="12" customWidth="1"/>
    <col min="11534" max="11534" width="5.140625" style="12" customWidth="1"/>
    <col min="11535" max="11535" width="5" style="12" customWidth="1"/>
    <col min="11536" max="11536" width="4.5703125" style="12" customWidth="1"/>
    <col min="11537" max="11537" width="5.5703125" style="12" customWidth="1"/>
    <col min="11538" max="11538" width="4.85546875" style="12" customWidth="1"/>
    <col min="11539" max="11539" width="5.85546875" style="12" customWidth="1"/>
    <col min="11540" max="11540" width="5.140625" style="12" customWidth="1"/>
    <col min="11541" max="11541" width="6.28515625" style="12" customWidth="1"/>
    <col min="11542" max="11542" width="7.7109375" style="12" customWidth="1"/>
    <col min="11543" max="11776" width="9.140625" style="12"/>
    <col min="11777" max="11777" width="3.140625" style="12" customWidth="1"/>
    <col min="11778" max="11778" width="3.42578125" style="12" customWidth="1"/>
    <col min="11779" max="11779" width="6" style="12" customWidth="1"/>
    <col min="11780" max="11780" width="25.7109375" style="12" customWidth="1"/>
    <col min="11781" max="11781" width="5.5703125" style="12" customWidth="1"/>
    <col min="11782" max="11782" width="4.28515625" style="12" customWidth="1"/>
    <col min="11783" max="11783" width="4.42578125" style="12" customWidth="1"/>
    <col min="11784" max="11784" width="4.7109375" style="12" customWidth="1"/>
    <col min="11785" max="11785" width="5" style="12" customWidth="1"/>
    <col min="11786" max="11786" width="4.5703125" style="12" customWidth="1"/>
    <col min="11787" max="11787" width="5.85546875" style="12" customWidth="1"/>
    <col min="11788" max="11788" width="5" style="12" customWidth="1"/>
    <col min="11789" max="11789" width="5.28515625" style="12" customWidth="1"/>
    <col min="11790" max="11790" width="5.140625" style="12" customWidth="1"/>
    <col min="11791" max="11791" width="5" style="12" customWidth="1"/>
    <col min="11792" max="11792" width="4.5703125" style="12" customWidth="1"/>
    <col min="11793" max="11793" width="5.5703125" style="12" customWidth="1"/>
    <col min="11794" max="11794" width="4.85546875" style="12" customWidth="1"/>
    <col min="11795" max="11795" width="5.85546875" style="12" customWidth="1"/>
    <col min="11796" max="11796" width="5.140625" style="12" customWidth="1"/>
    <col min="11797" max="11797" width="6.28515625" style="12" customWidth="1"/>
    <col min="11798" max="11798" width="7.7109375" style="12" customWidth="1"/>
    <col min="11799" max="12032" width="9.140625" style="12"/>
    <col min="12033" max="12033" width="3.140625" style="12" customWidth="1"/>
    <col min="12034" max="12034" width="3.42578125" style="12" customWidth="1"/>
    <col min="12035" max="12035" width="6" style="12" customWidth="1"/>
    <col min="12036" max="12036" width="25.7109375" style="12" customWidth="1"/>
    <col min="12037" max="12037" width="5.5703125" style="12" customWidth="1"/>
    <col min="12038" max="12038" width="4.28515625" style="12" customWidth="1"/>
    <col min="12039" max="12039" width="4.42578125" style="12" customWidth="1"/>
    <col min="12040" max="12040" width="4.7109375" style="12" customWidth="1"/>
    <col min="12041" max="12041" width="5" style="12" customWidth="1"/>
    <col min="12042" max="12042" width="4.5703125" style="12" customWidth="1"/>
    <col min="12043" max="12043" width="5.85546875" style="12" customWidth="1"/>
    <col min="12044" max="12044" width="5" style="12" customWidth="1"/>
    <col min="12045" max="12045" width="5.28515625" style="12" customWidth="1"/>
    <col min="12046" max="12046" width="5.140625" style="12" customWidth="1"/>
    <col min="12047" max="12047" width="5" style="12" customWidth="1"/>
    <col min="12048" max="12048" width="4.5703125" style="12" customWidth="1"/>
    <col min="12049" max="12049" width="5.5703125" style="12" customWidth="1"/>
    <col min="12050" max="12050" width="4.85546875" style="12" customWidth="1"/>
    <col min="12051" max="12051" width="5.85546875" style="12" customWidth="1"/>
    <col min="12052" max="12052" width="5.140625" style="12" customWidth="1"/>
    <col min="12053" max="12053" width="6.28515625" style="12" customWidth="1"/>
    <col min="12054" max="12054" width="7.7109375" style="12" customWidth="1"/>
    <col min="12055" max="12288" width="9.140625" style="12"/>
    <col min="12289" max="12289" width="3.140625" style="12" customWidth="1"/>
    <col min="12290" max="12290" width="3.42578125" style="12" customWidth="1"/>
    <col min="12291" max="12291" width="6" style="12" customWidth="1"/>
    <col min="12292" max="12292" width="25.7109375" style="12" customWidth="1"/>
    <col min="12293" max="12293" width="5.5703125" style="12" customWidth="1"/>
    <col min="12294" max="12294" width="4.28515625" style="12" customWidth="1"/>
    <col min="12295" max="12295" width="4.42578125" style="12" customWidth="1"/>
    <col min="12296" max="12296" width="4.7109375" style="12" customWidth="1"/>
    <col min="12297" max="12297" width="5" style="12" customWidth="1"/>
    <col min="12298" max="12298" width="4.5703125" style="12" customWidth="1"/>
    <col min="12299" max="12299" width="5.85546875" style="12" customWidth="1"/>
    <col min="12300" max="12300" width="5" style="12" customWidth="1"/>
    <col min="12301" max="12301" width="5.28515625" style="12" customWidth="1"/>
    <col min="12302" max="12302" width="5.140625" style="12" customWidth="1"/>
    <col min="12303" max="12303" width="5" style="12" customWidth="1"/>
    <col min="12304" max="12304" width="4.5703125" style="12" customWidth="1"/>
    <col min="12305" max="12305" width="5.5703125" style="12" customWidth="1"/>
    <col min="12306" max="12306" width="4.85546875" style="12" customWidth="1"/>
    <col min="12307" max="12307" width="5.85546875" style="12" customWidth="1"/>
    <col min="12308" max="12308" width="5.140625" style="12" customWidth="1"/>
    <col min="12309" max="12309" width="6.28515625" style="12" customWidth="1"/>
    <col min="12310" max="12310" width="7.7109375" style="12" customWidth="1"/>
    <col min="12311" max="12544" width="9.140625" style="12"/>
    <col min="12545" max="12545" width="3.140625" style="12" customWidth="1"/>
    <col min="12546" max="12546" width="3.42578125" style="12" customWidth="1"/>
    <col min="12547" max="12547" width="6" style="12" customWidth="1"/>
    <col min="12548" max="12548" width="25.7109375" style="12" customWidth="1"/>
    <col min="12549" max="12549" width="5.5703125" style="12" customWidth="1"/>
    <col min="12550" max="12550" width="4.28515625" style="12" customWidth="1"/>
    <col min="12551" max="12551" width="4.42578125" style="12" customWidth="1"/>
    <col min="12552" max="12552" width="4.7109375" style="12" customWidth="1"/>
    <col min="12553" max="12553" width="5" style="12" customWidth="1"/>
    <col min="12554" max="12554" width="4.5703125" style="12" customWidth="1"/>
    <col min="12555" max="12555" width="5.85546875" style="12" customWidth="1"/>
    <col min="12556" max="12556" width="5" style="12" customWidth="1"/>
    <col min="12557" max="12557" width="5.28515625" style="12" customWidth="1"/>
    <col min="12558" max="12558" width="5.140625" style="12" customWidth="1"/>
    <col min="12559" max="12559" width="5" style="12" customWidth="1"/>
    <col min="12560" max="12560" width="4.5703125" style="12" customWidth="1"/>
    <col min="12561" max="12561" width="5.5703125" style="12" customWidth="1"/>
    <col min="12562" max="12562" width="4.85546875" style="12" customWidth="1"/>
    <col min="12563" max="12563" width="5.85546875" style="12" customWidth="1"/>
    <col min="12564" max="12564" width="5.140625" style="12" customWidth="1"/>
    <col min="12565" max="12565" width="6.28515625" style="12" customWidth="1"/>
    <col min="12566" max="12566" width="7.7109375" style="12" customWidth="1"/>
    <col min="12567" max="12800" width="9.140625" style="12"/>
    <col min="12801" max="12801" width="3.140625" style="12" customWidth="1"/>
    <col min="12802" max="12802" width="3.42578125" style="12" customWidth="1"/>
    <col min="12803" max="12803" width="6" style="12" customWidth="1"/>
    <col min="12804" max="12804" width="25.7109375" style="12" customWidth="1"/>
    <col min="12805" max="12805" width="5.5703125" style="12" customWidth="1"/>
    <col min="12806" max="12806" width="4.28515625" style="12" customWidth="1"/>
    <col min="12807" max="12807" width="4.42578125" style="12" customWidth="1"/>
    <col min="12808" max="12808" width="4.7109375" style="12" customWidth="1"/>
    <col min="12809" max="12809" width="5" style="12" customWidth="1"/>
    <col min="12810" max="12810" width="4.5703125" style="12" customWidth="1"/>
    <col min="12811" max="12811" width="5.85546875" style="12" customWidth="1"/>
    <col min="12812" max="12812" width="5" style="12" customWidth="1"/>
    <col min="12813" max="12813" width="5.28515625" style="12" customWidth="1"/>
    <col min="12814" max="12814" width="5.140625" style="12" customWidth="1"/>
    <col min="12815" max="12815" width="5" style="12" customWidth="1"/>
    <col min="12816" max="12816" width="4.5703125" style="12" customWidth="1"/>
    <col min="12817" max="12817" width="5.5703125" style="12" customWidth="1"/>
    <col min="12818" max="12818" width="4.85546875" style="12" customWidth="1"/>
    <col min="12819" max="12819" width="5.85546875" style="12" customWidth="1"/>
    <col min="12820" max="12820" width="5.140625" style="12" customWidth="1"/>
    <col min="12821" max="12821" width="6.28515625" style="12" customWidth="1"/>
    <col min="12822" max="12822" width="7.7109375" style="12" customWidth="1"/>
    <col min="12823" max="13056" width="9.140625" style="12"/>
    <col min="13057" max="13057" width="3.140625" style="12" customWidth="1"/>
    <col min="13058" max="13058" width="3.42578125" style="12" customWidth="1"/>
    <col min="13059" max="13059" width="6" style="12" customWidth="1"/>
    <col min="13060" max="13060" width="25.7109375" style="12" customWidth="1"/>
    <col min="13061" max="13061" width="5.5703125" style="12" customWidth="1"/>
    <col min="13062" max="13062" width="4.28515625" style="12" customWidth="1"/>
    <col min="13063" max="13063" width="4.42578125" style="12" customWidth="1"/>
    <col min="13064" max="13064" width="4.7109375" style="12" customWidth="1"/>
    <col min="13065" max="13065" width="5" style="12" customWidth="1"/>
    <col min="13066" max="13066" width="4.5703125" style="12" customWidth="1"/>
    <col min="13067" max="13067" width="5.85546875" style="12" customWidth="1"/>
    <col min="13068" max="13068" width="5" style="12" customWidth="1"/>
    <col min="13069" max="13069" width="5.28515625" style="12" customWidth="1"/>
    <col min="13070" max="13070" width="5.140625" style="12" customWidth="1"/>
    <col min="13071" max="13071" width="5" style="12" customWidth="1"/>
    <col min="13072" max="13072" width="4.5703125" style="12" customWidth="1"/>
    <col min="13073" max="13073" width="5.5703125" style="12" customWidth="1"/>
    <col min="13074" max="13074" width="4.85546875" style="12" customWidth="1"/>
    <col min="13075" max="13075" width="5.85546875" style="12" customWidth="1"/>
    <col min="13076" max="13076" width="5.140625" style="12" customWidth="1"/>
    <col min="13077" max="13077" width="6.28515625" style="12" customWidth="1"/>
    <col min="13078" max="13078" width="7.7109375" style="12" customWidth="1"/>
    <col min="13079" max="13312" width="9.140625" style="12"/>
    <col min="13313" max="13313" width="3.140625" style="12" customWidth="1"/>
    <col min="13314" max="13314" width="3.42578125" style="12" customWidth="1"/>
    <col min="13315" max="13315" width="6" style="12" customWidth="1"/>
    <col min="13316" max="13316" width="25.7109375" style="12" customWidth="1"/>
    <col min="13317" max="13317" width="5.5703125" style="12" customWidth="1"/>
    <col min="13318" max="13318" width="4.28515625" style="12" customWidth="1"/>
    <col min="13319" max="13319" width="4.42578125" style="12" customWidth="1"/>
    <col min="13320" max="13320" width="4.7109375" style="12" customWidth="1"/>
    <col min="13321" max="13321" width="5" style="12" customWidth="1"/>
    <col min="13322" max="13322" width="4.5703125" style="12" customWidth="1"/>
    <col min="13323" max="13323" width="5.85546875" style="12" customWidth="1"/>
    <col min="13324" max="13324" width="5" style="12" customWidth="1"/>
    <col min="13325" max="13325" width="5.28515625" style="12" customWidth="1"/>
    <col min="13326" max="13326" width="5.140625" style="12" customWidth="1"/>
    <col min="13327" max="13327" width="5" style="12" customWidth="1"/>
    <col min="13328" max="13328" width="4.5703125" style="12" customWidth="1"/>
    <col min="13329" max="13329" width="5.5703125" style="12" customWidth="1"/>
    <col min="13330" max="13330" width="4.85546875" style="12" customWidth="1"/>
    <col min="13331" max="13331" width="5.85546875" style="12" customWidth="1"/>
    <col min="13332" max="13332" width="5.140625" style="12" customWidth="1"/>
    <col min="13333" max="13333" width="6.28515625" style="12" customWidth="1"/>
    <col min="13334" max="13334" width="7.7109375" style="12" customWidth="1"/>
    <col min="13335" max="13568" width="9.140625" style="12"/>
    <col min="13569" max="13569" width="3.140625" style="12" customWidth="1"/>
    <col min="13570" max="13570" width="3.42578125" style="12" customWidth="1"/>
    <col min="13571" max="13571" width="6" style="12" customWidth="1"/>
    <col min="13572" max="13572" width="25.7109375" style="12" customWidth="1"/>
    <col min="13573" max="13573" width="5.5703125" style="12" customWidth="1"/>
    <col min="13574" max="13574" width="4.28515625" style="12" customWidth="1"/>
    <col min="13575" max="13575" width="4.42578125" style="12" customWidth="1"/>
    <col min="13576" max="13576" width="4.7109375" style="12" customWidth="1"/>
    <col min="13577" max="13577" width="5" style="12" customWidth="1"/>
    <col min="13578" max="13578" width="4.5703125" style="12" customWidth="1"/>
    <col min="13579" max="13579" width="5.85546875" style="12" customWidth="1"/>
    <col min="13580" max="13580" width="5" style="12" customWidth="1"/>
    <col min="13581" max="13581" width="5.28515625" style="12" customWidth="1"/>
    <col min="13582" max="13582" width="5.140625" style="12" customWidth="1"/>
    <col min="13583" max="13583" width="5" style="12" customWidth="1"/>
    <col min="13584" max="13584" width="4.5703125" style="12" customWidth="1"/>
    <col min="13585" max="13585" width="5.5703125" style="12" customWidth="1"/>
    <col min="13586" max="13586" width="4.85546875" style="12" customWidth="1"/>
    <col min="13587" max="13587" width="5.85546875" style="12" customWidth="1"/>
    <col min="13588" max="13588" width="5.140625" style="12" customWidth="1"/>
    <col min="13589" max="13589" width="6.28515625" style="12" customWidth="1"/>
    <col min="13590" max="13590" width="7.7109375" style="12" customWidth="1"/>
    <col min="13591" max="13824" width="9.140625" style="12"/>
    <col min="13825" max="13825" width="3.140625" style="12" customWidth="1"/>
    <col min="13826" max="13826" width="3.42578125" style="12" customWidth="1"/>
    <col min="13827" max="13827" width="6" style="12" customWidth="1"/>
    <col min="13828" max="13828" width="25.7109375" style="12" customWidth="1"/>
    <col min="13829" max="13829" width="5.5703125" style="12" customWidth="1"/>
    <col min="13830" max="13830" width="4.28515625" style="12" customWidth="1"/>
    <col min="13831" max="13831" width="4.42578125" style="12" customWidth="1"/>
    <col min="13832" max="13832" width="4.7109375" style="12" customWidth="1"/>
    <col min="13833" max="13833" width="5" style="12" customWidth="1"/>
    <col min="13834" max="13834" width="4.5703125" style="12" customWidth="1"/>
    <col min="13835" max="13835" width="5.85546875" style="12" customWidth="1"/>
    <col min="13836" max="13836" width="5" style="12" customWidth="1"/>
    <col min="13837" max="13837" width="5.28515625" style="12" customWidth="1"/>
    <col min="13838" max="13838" width="5.140625" style="12" customWidth="1"/>
    <col min="13839" max="13839" width="5" style="12" customWidth="1"/>
    <col min="13840" max="13840" width="4.5703125" style="12" customWidth="1"/>
    <col min="13841" max="13841" width="5.5703125" style="12" customWidth="1"/>
    <col min="13842" max="13842" width="4.85546875" style="12" customWidth="1"/>
    <col min="13843" max="13843" width="5.85546875" style="12" customWidth="1"/>
    <col min="13844" max="13844" width="5.140625" style="12" customWidth="1"/>
    <col min="13845" max="13845" width="6.28515625" style="12" customWidth="1"/>
    <col min="13846" max="13846" width="7.7109375" style="12" customWidth="1"/>
    <col min="13847" max="14080" width="9.140625" style="12"/>
    <col min="14081" max="14081" width="3.140625" style="12" customWidth="1"/>
    <col min="14082" max="14082" width="3.42578125" style="12" customWidth="1"/>
    <col min="14083" max="14083" width="6" style="12" customWidth="1"/>
    <col min="14084" max="14084" width="25.7109375" style="12" customWidth="1"/>
    <col min="14085" max="14085" width="5.5703125" style="12" customWidth="1"/>
    <col min="14086" max="14086" width="4.28515625" style="12" customWidth="1"/>
    <col min="14087" max="14087" width="4.42578125" style="12" customWidth="1"/>
    <col min="14088" max="14088" width="4.7109375" style="12" customWidth="1"/>
    <col min="14089" max="14089" width="5" style="12" customWidth="1"/>
    <col min="14090" max="14090" width="4.5703125" style="12" customWidth="1"/>
    <col min="14091" max="14091" width="5.85546875" style="12" customWidth="1"/>
    <col min="14092" max="14092" width="5" style="12" customWidth="1"/>
    <col min="14093" max="14093" width="5.28515625" style="12" customWidth="1"/>
    <col min="14094" max="14094" width="5.140625" style="12" customWidth="1"/>
    <col min="14095" max="14095" width="5" style="12" customWidth="1"/>
    <col min="14096" max="14096" width="4.5703125" style="12" customWidth="1"/>
    <col min="14097" max="14097" width="5.5703125" style="12" customWidth="1"/>
    <col min="14098" max="14098" width="4.85546875" style="12" customWidth="1"/>
    <col min="14099" max="14099" width="5.85546875" style="12" customWidth="1"/>
    <col min="14100" max="14100" width="5.140625" style="12" customWidth="1"/>
    <col min="14101" max="14101" width="6.28515625" style="12" customWidth="1"/>
    <col min="14102" max="14102" width="7.7109375" style="12" customWidth="1"/>
    <col min="14103" max="14336" width="9.140625" style="12"/>
    <col min="14337" max="14337" width="3.140625" style="12" customWidth="1"/>
    <col min="14338" max="14338" width="3.42578125" style="12" customWidth="1"/>
    <col min="14339" max="14339" width="6" style="12" customWidth="1"/>
    <col min="14340" max="14340" width="25.7109375" style="12" customWidth="1"/>
    <col min="14341" max="14341" width="5.5703125" style="12" customWidth="1"/>
    <col min="14342" max="14342" width="4.28515625" style="12" customWidth="1"/>
    <col min="14343" max="14343" width="4.42578125" style="12" customWidth="1"/>
    <col min="14344" max="14344" width="4.7109375" style="12" customWidth="1"/>
    <col min="14345" max="14345" width="5" style="12" customWidth="1"/>
    <col min="14346" max="14346" width="4.5703125" style="12" customWidth="1"/>
    <col min="14347" max="14347" width="5.85546875" style="12" customWidth="1"/>
    <col min="14348" max="14348" width="5" style="12" customWidth="1"/>
    <col min="14349" max="14349" width="5.28515625" style="12" customWidth="1"/>
    <col min="14350" max="14350" width="5.140625" style="12" customWidth="1"/>
    <col min="14351" max="14351" width="5" style="12" customWidth="1"/>
    <col min="14352" max="14352" width="4.5703125" style="12" customWidth="1"/>
    <col min="14353" max="14353" width="5.5703125" style="12" customWidth="1"/>
    <col min="14354" max="14354" width="4.85546875" style="12" customWidth="1"/>
    <col min="14355" max="14355" width="5.85546875" style="12" customWidth="1"/>
    <col min="14356" max="14356" width="5.140625" style="12" customWidth="1"/>
    <col min="14357" max="14357" width="6.28515625" style="12" customWidth="1"/>
    <col min="14358" max="14358" width="7.7109375" style="12" customWidth="1"/>
    <col min="14359" max="14592" width="9.140625" style="12"/>
    <col min="14593" max="14593" width="3.140625" style="12" customWidth="1"/>
    <col min="14594" max="14594" width="3.42578125" style="12" customWidth="1"/>
    <col min="14595" max="14595" width="6" style="12" customWidth="1"/>
    <col min="14596" max="14596" width="25.7109375" style="12" customWidth="1"/>
    <col min="14597" max="14597" width="5.5703125" style="12" customWidth="1"/>
    <col min="14598" max="14598" width="4.28515625" style="12" customWidth="1"/>
    <col min="14599" max="14599" width="4.42578125" style="12" customWidth="1"/>
    <col min="14600" max="14600" width="4.7109375" style="12" customWidth="1"/>
    <col min="14601" max="14601" width="5" style="12" customWidth="1"/>
    <col min="14602" max="14602" width="4.5703125" style="12" customWidth="1"/>
    <col min="14603" max="14603" width="5.85546875" style="12" customWidth="1"/>
    <col min="14604" max="14604" width="5" style="12" customWidth="1"/>
    <col min="14605" max="14605" width="5.28515625" style="12" customWidth="1"/>
    <col min="14606" max="14606" width="5.140625" style="12" customWidth="1"/>
    <col min="14607" max="14607" width="5" style="12" customWidth="1"/>
    <col min="14608" max="14608" width="4.5703125" style="12" customWidth="1"/>
    <col min="14609" max="14609" width="5.5703125" style="12" customWidth="1"/>
    <col min="14610" max="14610" width="4.85546875" style="12" customWidth="1"/>
    <col min="14611" max="14611" width="5.85546875" style="12" customWidth="1"/>
    <col min="14612" max="14612" width="5.140625" style="12" customWidth="1"/>
    <col min="14613" max="14613" width="6.28515625" style="12" customWidth="1"/>
    <col min="14614" max="14614" width="7.7109375" style="12" customWidth="1"/>
    <col min="14615" max="14848" width="9.140625" style="12"/>
    <col min="14849" max="14849" width="3.140625" style="12" customWidth="1"/>
    <col min="14850" max="14850" width="3.42578125" style="12" customWidth="1"/>
    <col min="14851" max="14851" width="6" style="12" customWidth="1"/>
    <col min="14852" max="14852" width="25.7109375" style="12" customWidth="1"/>
    <col min="14853" max="14853" width="5.5703125" style="12" customWidth="1"/>
    <col min="14854" max="14854" width="4.28515625" style="12" customWidth="1"/>
    <col min="14855" max="14855" width="4.42578125" style="12" customWidth="1"/>
    <col min="14856" max="14856" width="4.7109375" style="12" customWidth="1"/>
    <col min="14857" max="14857" width="5" style="12" customWidth="1"/>
    <col min="14858" max="14858" width="4.5703125" style="12" customWidth="1"/>
    <col min="14859" max="14859" width="5.85546875" style="12" customWidth="1"/>
    <col min="14860" max="14860" width="5" style="12" customWidth="1"/>
    <col min="14861" max="14861" width="5.28515625" style="12" customWidth="1"/>
    <col min="14862" max="14862" width="5.140625" style="12" customWidth="1"/>
    <col min="14863" max="14863" width="5" style="12" customWidth="1"/>
    <col min="14864" max="14864" width="4.5703125" style="12" customWidth="1"/>
    <col min="14865" max="14865" width="5.5703125" style="12" customWidth="1"/>
    <col min="14866" max="14866" width="4.85546875" style="12" customWidth="1"/>
    <col min="14867" max="14867" width="5.85546875" style="12" customWidth="1"/>
    <col min="14868" max="14868" width="5.140625" style="12" customWidth="1"/>
    <col min="14869" max="14869" width="6.28515625" style="12" customWidth="1"/>
    <col min="14870" max="14870" width="7.7109375" style="12" customWidth="1"/>
    <col min="14871" max="15104" width="9.140625" style="12"/>
    <col min="15105" max="15105" width="3.140625" style="12" customWidth="1"/>
    <col min="15106" max="15106" width="3.42578125" style="12" customWidth="1"/>
    <col min="15107" max="15107" width="6" style="12" customWidth="1"/>
    <col min="15108" max="15108" width="25.7109375" style="12" customWidth="1"/>
    <col min="15109" max="15109" width="5.5703125" style="12" customWidth="1"/>
    <col min="15110" max="15110" width="4.28515625" style="12" customWidth="1"/>
    <col min="15111" max="15111" width="4.42578125" style="12" customWidth="1"/>
    <col min="15112" max="15112" width="4.7109375" style="12" customWidth="1"/>
    <col min="15113" max="15113" width="5" style="12" customWidth="1"/>
    <col min="15114" max="15114" width="4.5703125" style="12" customWidth="1"/>
    <col min="15115" max="15115" width="5.85546875" style="12" customWidth="1"/>
    <col min="15116" max="15116" width="5" style="12" customWidth="1"/>
    <col min="15117" max="15117" width="5.28515625" style="12" customWidth="1"/>
    <col min="15118" max="15118" width="5.140625" style="12" customWidth="1"/>
    <col min="15119" max="15119" width="5" style="12" customWidth="1"/>
    <col min="15120" max="15120" width="4.5703125" style="12" customWidth="1"/>
    <col min="15121" max="15121" width="5.5703125" style="12" customWidth="1"/>
    <col min="15122" max="15122" width="4.85546875" style="12" customWidth="1"/>
    <col min="15123" max="15123" width="5.85546875" style="12" customWidth="1"/>
    <col min="15124" max="15124" width="5.140625" style="12" customWidth="1"/>
    <col min="15125" max="15125" width="6.28515625" style="12" customWidth="1"/>
    <col min="15126" max="15126" width="7.7109375" style="12" customWidth="1"/>
    <col min="15127" max="15360" width="9.140625" style="12"/>
    <col min="15361" max="15361" width="3.140625" style="12" customWidth="1"/>
    <col min="15362" max="15362" width="3.42578125" style="12" customWidth="1"/>
    <col min="15363" max="15363" width="6" style="12" customWidth="1"/>
    <col min="15364" max="15364" width="25.7109375" style="12" customWidth="1"/>
    <col min="15365" max="15365" width="5.5703125" style="12" customWidth="1"/>
    <col min="15366" max="15366" width="4.28515625" style="12" customWidth="1"/>
    <col min="15367" max="15367" width="4.42578125" style="12" customWidth="1"/>
    <col min="15368" max="15368" width="4.7109375" style="12" customWidth="1"/>
    <col min="15369" max="15369" width="5" style="12" customWidth="1"/>
    <col min="15370" max="15370" width="4.5703125" style="12" customWidth="1"/>
    <col min="15371" max="15371" width="5.85546875" style="12" customWidth="1"/>
    <col min="15372" max="15372" width="5" style="12" customWidth="1"/>
    <col min="15373" max="15373" width="5.28515625" style="12" customWidth="1"/>
    <col min="15374" max="15374" width="5.140625" style="12" customWidth="1"/>
    <col min="15375" max="15375" width="5" style="12" customWidth="1"/>
    <col min="15376" max="15376" width="4.5703125" style="12" customWidth="1"/>
    <col min="15377" max="15377" width="5.5703125" style="12" customWidth="1"/>
    <col min="15378" max="15378" width="4.85546875" style="12" customWidth="1"/>
    <col min="15379" max="15379" width="5.85546875" style="12" customWidth="1"/>
    <col min="15380" max="15380" width="5.140625" style="12" customWidth="1"/>
    <col min="15381" max="15381" width="6.28515625" style="12" customWidth="1"/>
    <col min="15382" max="15382" width="7.7109375" style="12" customWidth="1"/>
    <col min="15383" max="15616" width="9.140625" style="12"/>
    <col min="15617" max="15617" width="3.140625" style="12" customWidth="1"/>
    <col min="15618" max="15618" width="3.42578125" style="12" customWidth="1"/>
    <col min="15619" max="15619" width="6" style="12" customWidth="1"/>
    <col min="15620" max="15620" width="25.7109375" style="12" customWidth="1"/>
    <col min="15621" max="15621" width="5.5703125" style="12" customWidth="1"/>
    <col min="15622" max="15622" width="4.28515625" style="12" customWidth="1"/>
    <col min="15623" max="15623" width="4.42578125" style="12" customWidth="1"/>
    <col min="15624" max="15624" width="4.7109375" style="12" customWidth="1"/>
    <col min="15625" max="15625" width="5" style="12" customWidth="1"/>
    <col min="15626" max="15626" width="4.5703125" style="12" customWidth="1"/>
    <col min="15627" max="15627" width="5.85546875" style="12" customWidth="1"/>
    <col min="15628" max="15628" width="5" style="12" customWidth="1"/>
    <col min="15629" max="15629" width="5.28515625" style="12" customWidth="1"/>
    <col min="15630" max="15630" width="5.140625" style="12" customWidth="1"/>
    <col min="15631" max="15631" width="5" style="12" customWidth="1"/>
    <col min="15632" max="15632" width="4.5703125" style="12" customWidth="1"/>
    <col min="15633" max="15633" width="5.5703125" style="12" customWidth="1"/>
    <col min="15634" max="15634" width="4.85546875" style="12" customWidth="1"/>
    <col min="15635" max="15635" width="5.85546875" style="12" customWidth="1"/>
    <col min="15636" max="15636" width="5.140625" style="12" customWidth="1"/>
    <col min="15637" max="15637" width="6.28515625" style="12" customWidth="1"/>
    <col min="15638" max="15638" width="7.7109375" style="12" customWidth="1"/>
    <col min="15639" max="15872" width="9.140625" style="12"/>
    <col min="15873" max="15873" width="3.140625" style="12" customWidth="1"/>
    <col min="15874" max="15874" width="3.42578125" style="12" customWidth="1"/>
    <col min="15875" max="15875" width="6" style="12" customWidth="1"/>
    <col min="15876" max="15876" width="25.7109375" style="12" customWidth="1"/>
    <col min="15877" max="15877" width="5.5703125" style="12" customWidth="1"/>
    <col min="15878" max="15878" width="4.28515625" style="12" customWidth="1"/>
    <col min="15879" max="15879" width="4.42578125" style="12" customWidth="1"/>
    <col min="15880" max="15880" width="4.7109375" style="12" customWidth="1"/>
    <col min="15881" max="15881" width="5" style="12" customWidth="1"/>
    <col min="15882" max="15882" width="4.5703125" style="12" customWidth="1"/>
    <col min="15883" max="15883" width="5.85546875" style="12" customWidth="1"/>
    <col min="15884" max="15884" width="5" style="12" customWidth="1"/>
    <col min="15885" max="15885" width="5.28515625" style="12" customWidth="1"/>
    <col min="15886" max="15886" width="5.140625" style="12" customWidth="1"/>
    <col min="15887" max="15887" width="5" style="12" customWidth="1"/>
    <col min="15888" max="15888" width="4.5703125" style="12" customWidth="1"/>
    <col min="15889" max="15889" width="5.5703125" style="12" customWidth="1"/>
    <col min="15890" max="15890" width="4.85546875" style="12" customWidth="1"/>
    <col min="15891" max="15891" width="5.85546875" style="12" customWidth="1"/>
    <col min="15892" max="15892" width="5.140625" style="12" customWidth="1"/>
    <col min="15893" max="15893" width="6.28515625" style="12" customWidth="1"/>
    <col min="15894" max="15894" width="7.7109375" style="12" customWidth="1"/>
    <col min="15895" max="16128" width="9.140625" style="12"/>
    <col min="16129" max="16129" width="3.140625" style="12" customWidth="1"/>
    <col min="16130" max="16130" width="3.42578125" style="12" customWidth="1"/>
    <col min="16131" max="16131" width="6" style="12" customWidth="1"/>
    <col min="16132" max="16132" width="25.7109375" style="12" customWidth="1"/>
    <col min="16133" max="16133" width="5.5703125" style="12" customWidth="1"/>
    <col min="16134" max="16134" width="4.28515625" style="12" customWidth="1"/>
    <col min="16135" max="16135" width="4.42578125" style="12" customWidth="1"/>
    <col min="16136" max="16136" width="4.7109375" style="12" customWidth="1"/>
    <col min="16137" max="16137" width="5" style="12" customWidth="1"/>
    <col min="16138" max="16138" width="4.5703125" style="12" customWidth="1"/>
    <col min="16139" max="16139" width="5.85546875" style="12" customWidth="1"/>
    <col min="16140" max="16140" width="5" style="12" customWidth="1"/>
    <col min="16141" max="16141" width="5.28515625" style="12" customWidth="1"/>
    <col min="16142" max="16142" width="5.140625" style="12" customWidth="1"/>
    <col min="16143" max="16143" width="5" style="12" customWidth="1"/>
    <col min="16144" max="16144" width="4.5703125" style="12" customWidth="1"/>
    <col min="16145" max="16145" width="5.5703125" style="12" customWidth="1"/>
    <col min="16146" max="16146" width="4.85546875" style="12" customWidth="1"/>
    <col min="16147" max="16147" width="5.85546875" style="12" customWidth="1"/>
    <col min="16148" max="16148" width="5.140625" style="12" customWidth="1"/>
    <col min="16149" max="16149" width="6.28515625" style="12" customWidth="1"/>
    <col min="16150" max="16150" width="7.7109375" style="12" customWidth="1"/>
    <col min="16151" max="16384" width="9.140625" style="12"/>
  </cols>
  <sheetData>
    <row r="1" spans="1:34" ht="15.6" customHeight="1" x14ac:dyDescent="0.25">
      <c r="A1" s="1359" t="s">
        <v>566</v>
      </c>
      <c r="B1" s="1360"/>
      <c r="C1" s="1360"/>
      <c r="D1" s="1360"/>
      <c r="E1" s="1360"/>
      <c r="F1" s="1360"/>
      <c r="G1" s="1360"/>
      <c r="H1" s="1360"/>
      <c r="I1" s="1360"/>
      <c r="J1" s="1360"/>
      <c r="K1" s="1360"/>
      <c r="L1" s="1360"/>
      <c r="M1" s="1360"/>
      <c r="N1" s="1360"/>
      <c r="O1" s="1360"/>
      <c r="P1" s="1360"/>
      <c r="Q1" s="1360"/>
      <c r="R1" s="1360"/>
      <c r="S1" s="1360"/>
      <c r="T1" s="1360"/>
      <c r="U1" s="1360"/>
      <c r="V1" s="1360"/>
      <c r="W1" s="69"/>
      <c r="X1" s="69"/>
      <c r="Y1" s="69"/>
      <c r="Z1" s="69"/>
      <c r="AA1" s="69"/>
      <c r="AB1" s="69"/>
      <c r="AC1" s="69"/>
      <c r="AD1" s="69"/>
      <c r="AE1" s="69"/>
      <c r="AF1" s="69"/>
      <c r="AG1" s="69"/>
      <c r="AH1" s="69"/>
    </row>
    <row r="2" spans="1:34" ht="15.6" customHeight="1" x14ac:dyDescent="0.25">
      <c r="A2" s="1359" t="s">
        <v>567</v>
      </c>
      <c r="B2" s="1359"/>
      <c r="C2" s="1359"/>
      <c r="D2" s="1359"/>
      <c r="E2" s="1359"/>
      <c r="F2" s="1359"/>
      <c r="G2" s="1359"/>
      <c r="H2" s="1359"/>
      <c r="I2" s="1359"/>
      <c r="J2" s="1359"/>
      <c r="K2" s="1359"/>
      <c r="L2" s="1359"/>
      <c r="M2" s="1359"/>
      <c r="N2" s="1359"/>
      <c r="O2" s="1359"/>
      <c r="P2" s="1359"/>
      <c r="Q2" s="1359"/>
      <c r="R2" s="1359"/>
      <c r="S2" s="1359"/>
      <c r="T2" s="1359"/>
      <c r="U2" s="1359"/>
      <c r="V2" s="1359"/>
      <c r="W2" s="69"/>
      <c r="X2" s="69"/>
      <c r="Y2" s="69"/>
      <c r="Z2" s="69"/>
      <c r="AA2" s="69"/>
      <c r="AB2" s="69"/>
      <c r="AC2" s="69"/>
      <c r="AD2" s="69"/>
      <c r="AE2" s="69"/>
      <c r="AF2" s="69"/>
      <c r="AG2" s="69"/>
      <c r="AH2" s="69"/>
    </row>
    <row r="3" spans="1:34" ht="15.75" x14ac:dyDescent="0.25">
      <c r="A3" s="1359" t="s">
        <v>568</v>
      </c>
      <c r="B3" s="1359"/>
      <c r="C3" s="1359"/>
      <c r="D3" s="1359"/>
      <c r="E3" s="1359"/>
      <c r="F3" s="1359"/>
      <c r="G3" s="1359"/>
      <c r="H3" s="1359"/>
      <c r="I3" s="1359"/>
      <c r="J3" s="1359"/>
      <c r="K3" s="1359"/>
      <c r="L3" s="1359"/>
      <c r="M3" s="1359"/>
      <c r="N3" s="1359"/>
      <c r="O3" s="1359"/>
      <c r="P3" s="1359"/>
      <c r="Q3" s="1359"/>
      <c r="R3" s="1359"/>
      <c r="S3" s="1359"/>
      <c r="T3" s="1359"/>
      <c r="U3" s="1359"/>
      <c r="V3" s="1359"/>
      <c r="W3" s="69"/>
      <c r="X3" s="69"/>
      <c r="Y3" s="69"/>
      <c r="Z3" s="69"/>
      <c r="AA3" s="69"/>
      <c r="AB3" s="69"/>
      <c r="AC3" s="69"/>
      <c r="AD3" s="69"/>
      <c r="AE3" s="69"/>
      <c r="AF3" s="69"/>
      <c r="AG3" s="69"/>
      <c r="AH3" s="69"/>
    </row>
    <row r="4" spans="1:34" ht="15.75" x14ac:dyDescent="0.25">
      <c r="A4" s="89"/>
      <c r="B4" s="89"/>
      <c r="C4" s="89"/>
      <c r="D4" s="89"/>
      <c r="E4" s="89"/>
      <c r="F4" s="89"/>
      <c r="G4" s="89"/>
      <c r="H4" s="89"/>
      <c r="I4" s="89"/>
      <c r="J4" s="89"/>
      <c r="K4" s="89"/>
      <c r="L4" s="89"/>
      <c r="M4" s="89"/>
      <c r="N4" s="89"/>
      <c r="O4" s="89"/>
      <c r="P4" s="89"/>
      <c r="Q4" s="89"/>
      <c r="R4" s="89"/>
      <c r="S4" s="89"/>
      <c r="T4" s="89"/>
      <c r="U4" s="89"/>
      <c r="V4" s="89"/>
      <c r="W4" s="69"/>
      <c r="X4" s="69"/>
      <c r="Y4" s="69"/>
      <c r="Z4" s="69"/>
      <c r="AA4" s="69"/>
      <c r="AB4" s="69"/>
      <c r="AC4" s="69"/>
      <c r="AD4" s="69"/>
      <c r="AE4" s="69"/>
      <c r="AF4" s="69"/>
      <c r="AG4" s="69"/>
      <c r="AH4" s="69"/>
    </row>
    <row r="5" spans="1:34" ht="30.75" customHeight="1" x14ac:dyDescent="0.25">
      <c r="A5" s="1398" t="s">
        <v>569</v>
      </c>
      <c r="B5" s="1365"/>
      <c r="C5" s="1365"/>
      <c r="D5" s="1365"/>
      <c r="E5" s="1365"/>
      <c r="F5" s="1365"/>
      <c r="G5" s="1365"/>
      <c r="H5" s="1365"/>
      <c r="I5" s="1365"/>
      <c r="J5" s="1365"/>
      <c r="K5" s="1365"/>
      <c r="L5" s="1365"/>
      <c r="M5" s="1365"/>
      <c r="N5" s="1365"/>
      <c r="O5" s="1365"/>
      <c r="P5" s="1365"/>
      <c r="Q5" s="1365"/>
      <c r="R5" s="1365"/>
      <c r="S5" s="1365"/>
      <c r="T5" s="1365"/>
      <c r="U5" s="1365"/>
      <c r="V5" s="1365"/>
      <c r="W5" s="69"/>
      <c r="X5" s="69"/>
      <c r="Y5" s="1379" t="s">
        <v>570</v>
      </c>
      <c r="Z5" s="1379"/>
      <c r="AA5" s="1379"/>
      <c r="AB5" s="1379"/>
      <c r="AC5" s="1379"/>
      <c r="AD5" s="1379"/>
      <c r="AE5" s="1379"/>
      <c r="AF5" s="69"/>
      <c r="AG5" s="69"/>
      <c r="AH5" s="69"/>
    </row>
    <row r="6" spans="1:34" ht="64.5" customHeight="1" x14ac:dyDescent="0.25">
      <c r="A6" s="1399" t="s">
        <v>267</v>
      </c>
      <c r="B6" s="1399" t="s">
        <v>419</v>
      </c>
      <c r="C6" s="1399" t="s">
        <v>299</v>
      </c>
      <c r="D6" s="1400" t="s">
        <v>571</v>
      </c>
      <c r="E6" s="1401" t="s">
        <v>436</v>
      </c>
      <c r="F6" s="1401"/>
      <c r="G6" s="1401" t="s">
        <v>437</v>
      </c>
      <c r="H6" s="1401"/>
      <c r="I6" s="1401" t="s">
        <v>438</v>
      </c>
      <c r="J6" s="1401"/>
      <c r="K6" s="1401" t="s">
        <v>439</v>
      </c>
      <c r="L6" s="1401"/>
      <c r="M6" s="1401" t="s">
        <v>440</v>
      </c>
      <c r="N6" s="1401"/>
      <c r="O6" s="1401" t="s">
        <v>441</v>
      </c>
      <c r="P6" s="1401"/>
      <c r="Q6" s="1401" t="s">
        <v>274</v>
      </c>
      <c r="R6" s="1401"/>
      <c r="S6" s="1402" t="s">
        <v>442</v>
      </c>
      <c r="T6" s="1403"/>
      <c r="U6" s="1388" t="s">
        <v>443</v>
      </c>
      <c r="V6" s="1389"/>
      <c r="W6" s="69"/>
      <c r="X6" s="69"/>
      <c r="Y6" s="91"/>
      <c r="Z6" s="92" t="s">
        <v>444</v>
      </c>
      <c r="AA6" s="92" t="s">
        <v>445</v>
      </c>
      <c r="AB6" s="92" t="s">
        <v>446</v>
      </c>
      <c r="AC6" s="69"/>
      <c r="AD6" s="69"/>
      <c r="AE6" s="69"/>
      <c r="AF6" s="69"/>
      <c r="AG6" s="69"/>
      <c r="AH6" s="69"/>
    </row>
    <row r="7" spans="1:34" ht="36.75" customHeight="1" x14ac:dyDescent="0.2">
      <c r="A7" s="1399"/>
      <c r="B7" s="1399"/>
      <c r="C7" s="1399"/>
      <c r="D7" s="1400"/>
      <c r="E7" s="90" t="s">
        <v>274</v>
      </c>
      <c r="F7" s="93" t="s">
        <v>306</v>
      </c>
      <c r="G7" s="90" t="s">
        <v>274</v>
      </c>
      <c r="H7" s="93" t="s">
        <v>306</v>
      </c>
      <c r="I7" s="90" t="s">
        <v>274</v>
      </c>
      <c r="J7" s="93" t="s">
        <v>306</v>
      </c>
      <c r="K7" s="90" t="s">
        <v>274</v>
      </c>
      <c r="L7" s="93" t="s">
        <v>306</v>
      </c>
      <c r="M7" s="90" t="s">
        <v>274</v>
      </c>
      <c r="N7" s="93" t="s">
        <v>306</v>
      </c>
      <c r="O7" s="90" t="s">
        <v>274</v>
      </c>
      <c r="P7" s="93" t="s">
        <v>306</v>
      </c>
      <c r="Q7" s="90" t="s">
        <v>274</v>
      </c>
      <c r="R7" s="93" t="s">
        <v>306</v>
      </c>
      <c r="S7" s="1061" t="s">
        <v>274</v>
      </c>
      <c r="T7" s="93" t="s">
        <v>306</v>
      </c>
      <c r="U7" s="90" t="s">
        <v>274</v>
      </c>
      <c r="V7" s="93" t="s">
        <v>306</v>
      </c>
      <c r="W7" s="69"/>
      <c r="X7" s="69"/>
      <c r="Y7" s="1390" t="s">
        <v>447</v>
      </c>
      <c r="Z7" s="94" t="s">
        <v>448</v>
      </c>
      <c r="AA7" s="95">
        <v>5.25</v>
      </c>
      <c r="AB7" s="1043">
        <v>0</v>
      </c>
      <c r="AC7" s="69"/>
      <c r="AD7" s="69"/>
      <c r="AE7" s="69"/>
      <c r="AF7" s="69"/>
      <c r="AG7" s="69"/>
      <c r="AH7" s="69"/>
    </row>
    <row r="8" spans="1:34" x14ac:dyDescent="0.2">
      <c r="A8" s="96" t="s">
        <v>572</v>
      </c>
      <c r="B8" s="1044" t="s">
        <v>573</v>
      </c>
      <c r="C8" s="1044" t="s">
        <v>574</v>
      </c>
      <c r="D8" s="1045" t="s">
        <v>575</v>
      </c>
      <c r="E8" s="1056">
        <v>99</v>
      </c>
      <c r="F8" s="1056">
        <v>95</v>
      </c>
      <c r="G8" s="1056">
        <v>84</v>
      </c>
      <c r="H8" s="1056">
        <v>81</v>
      </c>
      <c r="I8" s="1056">
        <v>55</v>
      </c>
      <c r="J8" s="1056">
        <v>52</v>
      </c>
      <c r="K8" s="1056">
        <v>5</v>
      </c>
      <c r="L8" s="1056">
        <v>5</v>
      </c>
      <c r="M8" s="1056">
        <v>0</v>
      </c>
      <c r="N8" s="1056">
        <v>0</v>
      </c>
      <c r="O8" s="1056">
        <v>0</v>
      </c>
      <c r="P8" s="1056">
        <v>0</v>
      </c>
      <c r="Q8" s="1056">
        <v>243</v>
      </c>
      <c r="R8" s="1056">
        <v>233</v>
      </c>
      <c r="S8" s="1056">
        <v>5</v>
      </c>
      <c r="T8" s="1056">
        <v>5</v>
      </c>
      <c r="U8" s="1056">
        <v>2.06</v>
      </c>
      <c r="V8" s="1056">
        <v>2.15</v>
      </c>
      <c r="W8" s="69"/>
      <c r="X8" s="69"/>
      <c r="Y8" s="1391"/>
      <c r="Z8" s="97" t="s">
        <v>452</v>
      </c>
      <c r="AA8" s="1046">
        <v>4.75</v>
      </c>
      <c r="AB8" s="1013">
        <v>0</v>
      </c>
      <c r="AC8" s="69"/>
      <c r="AD8" s="69"/>
      <c r="AE8" s="69"/>
      <c r="AF8" s="69"/>
      <c r="AG8" s="69"/>
      <c r="AH8" s="69"/>
    </row>
    <row r="9" spans="1:34" x14ac:dyDescent="0.2">
      <c r="A9" s="1062" t="s">
        <v>572</v>
      </c>
      <c r="B9" s="1014" t="s">
        <v>573</v>
      </c>
      <c r="C9" s="1014" t="s">
        <v>574</v>
      </c>
      <c r="D9" s="1014" t="s">
        <v>576</v>
      </c>
      <c r="E9" s="1021">
        <v>0</v>
      </c>
      <c r="F9" s="1021">
        <v>0</v>
      </c>
      <c r="G9" s="1021">
        <v>0</v>
      </c>
      <c r="H9" s="1021">
        <v>0</v>
      </c>
      <c r="I9" s="1021">
        <v>42</v>
      </c>
      <c r="J9" s="1021">
        <v>27</v>
      </c>
      <c r="K9" s="1021">
        <v>3</v>
      </c>
      <c r="L9" s="1021">
        <v>1</v>
      </c>
      <c r="M9" s="1021">
        <v>1</v>
      </c>
      <c r="N9" s="1021">
        <v>1</v>
      </c>
      <c r="O9" s="1021">
        <v>0</v>
      </c>
      <c r="P9" s="1021">
        <v>0</v>
      </c>
      <c r="Q9" s="1021">
        <v>46</v>
      </c>
      <c r="R9" s="1021">
        <v>29</v>
      </c>
      <c r="S9" s="1021">
        <v>4</v>
      </c>
      <c r="T9" s="1021">
        <v>2</v>
      </c>
      <c r="U9" s="1021">
        <v>8.6999999999999993</v>
      </c>
      <c r="V9" s="1021">
        <v>6.9</v>
      </c>
      <c r="W9" s="69"/>
      <c r="X9" s="69"/>
      <c r="Y9" s="1392" t="s">
        <v>454</v>
      </c>
      <c r="Z9" s="97" t="s">
        <v>448</v>
      </c>
      <c r="AA9" s="1046">
        <v>1</v>
      </c>
      <c r="AB9" s="1013">
        <v>0</v>
      </c>
      <c r="AC9" s="69"/>
      <c r="AD9" s="69"/>
      <c r="AE9" s="69"/>
      <c r="AF9" s="69"/>
      <c r="AG9" s="69"/>
      <c r="AH9" s="69"/>
    </row>
    <row r="10" spans="1:34" x14ac:dyDescent="0.2">
      <c r="A10" s="1062" t="s">
        <v>572</v>
      </c>
      <c r="B10" s="1014" t="s">
        <v>577</v>
      </c>
      <c r="C10" s="1014" t="s">
        <v>574</v>
      </c>
      <c r="D10" s="1014" t="s">
        <v>578</v>
      </c>
      <c r="E10" s="1021">
        <v>43</v>
      </c>
      <c r="F10" s="1021">
        <v>40</v>
      </c>
      <c r="G10" s="1021">
        <v>44</v>
      </c>
      <c r="H10" s="1021">
        <v>42</v>
      </c>
      <c r="I10" s="1021">
        <v>46</v>
      </c>
      <c r="J10" s="1021">
        <v>41</v>
      </c>
      <c r="K10" s="1021">
        <v>7</v>
      </c>
      <c r="L10" s="1021">
        <v>6</v>
      </c>
      <c r="M10" s="1021">
        <v>0</v>
      </c>
      <c r="N10" s="1021">
        <v>0</v>
      </c>
      <c r="O10" s="1021">
        <v>0</v>
      </c>
      <c r="P10" s="1021">
        <v>0</v>
      </c>
      <c r="Q10" s="1021">
        <v>140</v>
      </c>
      <c r="R10" s="1021">
        <v>129</v>
      </c>
      <c r="S10" s="1021">
        <v>7</v>
      </c>
      <c r="T10" s="1021">
        <v>6</v>
      </c>
      <c r="U10" s="1021">
        <v>5</v>
      </c>
      <c r="V10" s="1021">
        <v>4.6500000000000004</v>
      </c>
      <c r="W10" s="69"/>
      <c r="X10" s="69"/>
      <c r="Y10" s="1393"/>
      <c r="Z10" s="97" t="s">
        <v>452</v>
      </c>
      <c r="AA10" s="1046">
        <v>5</v>
      </c>
      <c r="AB10" s="1013">
        <v>0</v>
      </c>
      <c r="AC10" s="69"/>
      <c r="AD10" s="69"/>
      <c r="AE10" s="69"/>
      <c r="AF10" s="69"/>
      <c r="AG10" s="69"/>
      <c r="AH10" s="69"/>
    </row>
    <row r="11" spans="1:34" x14ac:dyDescent="0.2">
      <c r="A11" s="1062" t="s">
        <v>572</v>
      </c>
      <c r="B11" s="1014" t="s">
        <v>577</v>
      </c>
      <c r="C11" s="1014" t="s">
        <v>574</v>
      </c>
      <c r="D11" s="1015" t="s">
        <v>579</v>
      </c>
      <c r="E11" s="1021">
        <v>87</v>
      </c>
      <c r="F11" s="1021">
        <v>56</v>
      </c>
      <c r="G11" s="1021">
        <v>49</v>
      </c>
      <c r="H11" s="1021">
        <v>37</v>
      </c>
      <c r="I11" s="1021">
        <v>16</v>
      </c>
      <c r="J11" s="1021">
        <v>14</v>
      </c>
      <c r="K11" s="1021">
        <v>2</v>
      </c>
      <c r="L11" s="1021">
        <v>2</v>
      </c>
      <c r="M11" s="1021">
        <v>0</v>
      </c>
      <c r="N11" s="1021">
        <v>0</v>
      </c>
      <c r="O11" s="1021">
        <v>0</v>
      </c>
      <c r="P11" s="1021">
        <v>0</v>
      </c>
      <c r="Q11" s="1021">
        <v>154</v>
      </c>
      <c r="R11" s="1021">
        <v>109</v>
      </c>
      <c r="S11" s="1021">
        <v>2</v>
      </c>
      <c r="T11" s="1021">
        <v>2</v>
      </c>
      <c r="U11" s="1021">
        <v>1.3</v>
      </c>
      <c r="V11" s="1021">
        <v>1.83</v>
      </c>
      <c r="W11" s="69"/>
      <c r="X11" s="69"/>
      <c r="Y11" s="1392" t="s">
        <v>455</v>
      </c>
      <c r="Z11" s="97" t="s">
        <v>448</v>
      </c>
      <c r="AA11" s="1046">
        <v>0</v>
      </c>
      <c r="AB11" s="1013">
        <v>0</v>
      </c>
      <c r="AC11" s="69"/>
      <c r="AD11" s="69"/>
      <c r="AE11" s="69"/>
      <c r="AF11" s="69"/>
      <c r="AG11" s="69"/>
      <c r="AH11" s="69"/>
    </row>
    <row r="12" spans="1:34" x14ac:dyDescent="0.2">
      <c r="A12" s="1062" t="s">
        <v>572</v>
      </c>
      <c r="B12" s="1014" t="s">
        <v>577</v>
      </c>
      <c r="C12" s="1014" t="s">
        <v>574</v>
      </c>
      <c r="D12" s="1014" t="s">
        <v>580</v>
      </c>
      <c r="E12" s="1021">
        <v>0</v>
      </c>
      <c r="F12" s="1021">
        <v>0</v>
      </c>
      <c r="G12" s="1021">
        <v>0</v>
      </c>
      <c r="H12" s="1021">
        <v>0</v>
      </c>
      <c r="I12" s="1021">
        <v>11</v>
      </c>
      <c r="J12" s="1021">
        <v>10</v>
      </c>
      <c r="K12" s="1021">
        <v>3</v>
      </c>
      <c r="L12" s="1021">
        <v>2</v>
      </c>
      <c r="M12" s="1021">
        <v>0</v>
      </c>
      <c r="N12" s="1021">
        <v>0</v>
      </c>
      <c r="O12" s="1021">
        <v>0</v>
      </c>
      <c r="P12" s="1021">
        <v>0</v>
      </c>
      <c r="Q12" s="1021">
        <v>14</v>
      </c>
      <c r="R12" s="1021">
        <v>12</v>
      </c>
      <c r="S12" s="1021">
        <v>3</v>
      </c>
      <c r="T12" s="1021">
        <v>2</v>
      </c>
      <c r="U12" s="1021">
        <v>21.43</v>
      </c>
      <c r="V12" s="1021">
        <v>16.670000000000002</v>
      </c>
      <c r="W12" s="69"/>
      <c r="X12" s="69"/>
      <c r="Y12" s="1394"/>
      <c r="Z12" s="815" t="s">
        <v>452</v>
      </c>
      <c r="AA12" s="98">
        <v>0</v>
      </c>
      <c r="AB12" s="99">
        <v>0</v>
      </c>
      <c r="AC12" s="69"/>
      <c r="AD12" s="69"/>
      <c r="AE12" s="69"/>
      <c r="AF12" s="69"/>
      <c r="AG12" s="69"/>
      <c r="AH12" s="69"/>
    </row>
    <row r="13" spans="1:34" ht="12.75" customHeight="1" x14ac:dyDescent="0.2">
      <c r="A13" s="1382" t="s">
        <v>536</v>
      </c>
      <c r="B13" s="1383"/>
      <c r="C13" s="1383"/>
      <c r="D13" s="1384"/>
      <c r="E13" s="1024">
        <v>229</v>
      </c>
      <c r="F13" s="1024">
        <v>191</v>
      </c>
      <c r="G13" s="1024">
        <v>177</v>
      </c>
      <c r="H13" s="1024">
        <v>160</v>
      </c>
      <c r="I13" s="1024">
        <v>170</v>
      </c>
      <c r="J13" s="1024">
        <v>144</v>
      </c>
      <c r="K13" s="1024">
        <v>20</v>
      </c>
      <c r="L13" s="1024">
        <v>16</v>
      </c>
      <c r="M13" s="1024">
        <v>1</v>
      </c>
      <c r="N13" s="1024">
        <v>1</v>
      </c>
      <c r="O13" s="1024">
        <v>0</v>
      </c>
      <c r="P13" s="1024">
        <v>0</v>
      </c>
      <c r="Q13" s="1024">
        <v>597</v>
      </c>
      <c r="R13" s="1024">
        <v>512</v>
      </c>
      <c r="S13" s="1024">
        <v>21</v>
      </c>
      <c r="T13" s="1024">
        <v>17</v>
      </c>
      <c r="U13" s="1024">
        <v>3.52</v>
      </c>
      <c r="V13" s="1024">
        <v>3.32</v>
      </c>
      <c r="W13" s="69"/>
      <c r="X13" s="69"/>
      <c r="Y13" s="1380" t="s">
        <v>416</v>
      </c>
      <c r="Z13" s="100" t="s">
        <v>581</v>
      </c>
      <c r="AA13" s="101">
        <v>2.08</v>
      </c>
      <c r="AB13" s="101">
        <v>0</v>
      </c>
      <c r="AC13" s="69"/>
      <c r="AD13" s="69"/>
      <c r="AE13" s="69"/>
      <c r="AF13" s="69"/>
      <c r="AG13" s="69"/>
      <c r="AH13" s="69"/>
    </row>
    <row r="14" spans="1:34" x14ac:dyDescent="0.2">
      <c r="A14" s="1062" t="s">
        <v>572</v>
      </c>
      <c r="B14" s="1014" t="s">
        <v>573</v>
      </c>
      <c r="C14" s="1014" t="s">
        <v>582</v>
      </c>
      <c r="D14" s="1014" t="s">
        <v>575</v>
      </c>
      <c r="E14" s="1021">
        <v>40</v>
      </c>
      <c r="F14" s="1021">
        <v>36</v>
      </c>
      <c r="G14" s="1021">
        <v>20</v>
      </c>
      <c r="H14" s="1021">
        <v>19</v>
      </c>
      <c r="I14" s="1021">
        <v>0</v>
      </c>
      <c r="J14" s="1021">
        <v>0</v>
      </c>
      <c r="K14" s="1021">
        <v>0</v>
      </c>
      <c r="L14" s="1021">
        <v>0</v>
      </c>
      <c r="M14" s="1021">
        <v>0</v>
      </c>
      <c r="N14" s="1021">
        <v>0</v>
      </c>
      <c r="O14" s="1021">
        <v>0</v>
      </c>
      <c r="P14" s="1021">
        <v>0</v>
      </c>
      <c r="Q14" s="1021">
        <v>60</v>
      </c>
      <c r="R14" s="1021">
        <v>55</v>
      </c>
      <c r="S14" s="1021">
        <v>0</v>
      </c>
      <c r="T14" s="1021">
        <v>0</v>
      </c>
      <c r="U14" s="1021">
        <v>0</v>
      </c>
      <c r="V14" s="1021">
        <v>0</v>
      </c>
      <c r="W14" s="69"/>
      <c r="X14" s="69"/>
      <c r="Y14" s="1381"/>
      <c r="Z14" s="100" t="s">
        <v>452</v>
      </c>
      <c r="AA14" s="101">
        <v>3.25</v>
      </c>
      <c r="AB14" s="101">
        <v>0</v>
      </c>
      <c r="AC14" s="69"/>
      <c r="AD14" s="69"/>
      <c r="AE14" s="69"/>
      <c r="AF14" s="69"/>
      <c r="AG14" s="69"/>
      <c r="AH14" s="69"/>
    </row>
    <row r="15" spans="1:34" x14ac:dyDescent="0.2">
      <c r="A15" s="1062" t="s">
        <v>572</v>
      </c>
      <c r="B15" s="1014" t="s">
        <v>577</v>
      </c>
      <c r="C15" s="1014" t="s">
        <v>582</v>
      </c>
      <c r="D15" s="1014" t="s">
        <v>579</v>
      </c>
      <c r="E15" s="1021">
        <v>37</v>
      </c>
      <c r="F15" s="1021">
        <v>24</v>
      </c>
      <c r="G15" s="1021">
        <v>12</v>
      </c>
      <c r="H15" s="1021">
        <v>7</v>
      </c>
      <c r="I15" s="1021">
        <v>12</v>
      </c>
      <c r="J15" s="1021">
        <v>4</v>
      </c>
      <c r="K15" s="1021">
        <v>24</v>
      </c>
      <c r="L15" s="1021">
        <v>16</v>
      </c>
      <c r="M15" s="1021">
        <v>0</v>
      </c>
      <c r="N15" s="1021">
        <v>0</v>
      </c>
      <c r="O15" s="1021">
        <v>0</v>
      </c>
      <c r="P15" s="1021">
        <v>0</v>
      </c>
      <c r="Q15" s="1021">
        <v>85</v>
      </c>
      <c r="R15" s="1021">
        <v>51</v>
      </c>
      <c r="S15" s="1021">
        <v>0</v>
      </c>
      <c r="T15" s="1021">
        <v>0</v>
      </c>
      <c r="U15" s="1021">
        <v>0</v>
      </c>
      <c r="V15" s="1021">
        <v>0</v>
      </c>
      <c r="W15" s="69"/>
      <c r="X15" s="69"/>
      <c r="Y15" s="69"/>
      <c r="Z15" s="69"/>
      <c r="AA15" s="69"/>
      <c r="AB15" s="69"/>
      <c r="AC15" s="69"/>
      <c r="AD15" s="69"/>
      <c r="AE15" s="69"/>
      <c r="AF15" s="69"/>
      <c r="AG15" s="69"/>
      <c r="AH15" s="69"/>
    </row>
    <row r="16" spans="1:34" ht="12.75" customHeight="1" x14ac:dyDescent="0.2">
      <c r="A16" s="1382" t="s">
        <v>539</v>
      </c>
      <c r="B16" s="1383"/>
      <c r="C16" s="1383"/>
      <c r="D16" s="1384"/>
      <c r="E16" s="1024">
        <v>77</v>
      </c>
      <c r="F16" s="1024">
        <v>60</v>
      </c>
      <c r="G16" s="1024">
        <v>32</v>
      </c>
      <c r="H16" s="1024">
        <v>26</v>
      </c>
      <c r="I16" s="1024">
        <v>12</v>
      </c>
      <c r="J16" s="1024">
        <v>4</v>
      </c>
      <c r="K16" s="1024">
        <v>24</v>
      </c>
      <c r="L16" s="1024">
        <v>16</v>
      </c>
      <c r="M16" s="1024">
        <v>0</v>
      </c>
      <c r="N16" s="1024">
        <v>0</v>
      </c>
      <c r="O16" s="1024">
        <v>0</v>
      </c>
      <c r="P16" s="1024">
        <v>0</v>
      </c>
      <c r="Q16" s="1024">
        <v>145</v>
      </c>
      <c r="R16" s="1024">
        <v>106</v>
      </c>
      <c r="S16" s="1024">
        <v>0</v>
      </c>
      <c r="T16" s="1024">
        <v>0</v>
      </c>
      <c r="U16" s="1024">
        <v>0</v>
      </c>
      <c r="V16" s="1024">
        <v>0</v>
      </c>
      <c r="W16" s="69"/>
      <c r="X16" s="69"/>
      <c r="Y16" s="69"/>
      <c r="Z16" s="69"/>
      <c r="AA16" s="69"/>
      <c r="AB16" s="69"/>
      <c r="AC16" s="69"/>
      <c r="AD16" s="69"/>
      <c r="AE16" s="69"/>
      <c r="AF16" s="69"/>
      <c r="AG16" s="69"/>
      <c r="AH16" s="69"/>
    </row>
    <row r="17" spans="1:34" x14ac:dyDescent="0.2">
      <c r="A17" s="1385" t="s">
        <v>540</v>
      </c>
      <c r="B17" s="1386"/>
      <c r="C17" s="1386"/>
      <c r="D17" s="1387"/>
      <c r="E17" s="1025">
        <v>306</v>
      </c>
      <c r="F17" s="1025">
        <v>251</v>
      </c>
      <c r="G17" s="1025">
        <v>209</v>
      </c>
      <c r="H17" s="1025">
        <v>186</v>
      </c>
      <c r="I17" s="1025">
        <v>182</v>
      </c>
      <c r="J17" s="1025">
        <v>148</v>
      </c>
      <c r="K17" s="1025">
        <v>44</v>
      </c>
      <c r="L17" s="1025">
        <v>32</v>
      </c>
      <c r="M17" s="1025">
        <v>1</v>
      </c>
      <c r="N17" s="1025">
        <v>1</v>
      </c>
      <c r="O17" s="1025">
        <v>0</v>
      </c>
      <c r="P17" s="1025">
        <v>0</v>
      </c>
      <c r="Q17" s="1025">
        <v>742</v>
      </c>
      <c r="R17" s="1025">
        <v>618</v>
      </c>
      <c r="S17" s="1025">
        <v>21</v>
      </c>
      <c r="T17" s="1025">
        <v>17</v>
      </c>
      <c r="U17" s="1025">
        <v>2.83</v>
      </c>
      <c r="V17" s="1025">
        <v>2.75</v>
      </c>
      <c r="W17" s="69"/>
      <c r="X17" s="69"/>
      <c r="Y17" s="69"/>
      <c r="Z17" s="69"/>
      <c r="AA17" s="69"/>
      <c r="AB17" s="69"/>
      <c r="AC17" s="69"/>
      <c r="AD17" s="69"/>
      <c r="AE17" s="69"/>
      <c r="AF17" s="69"/>
      <c r="AG17" s="69"/>
      <c r="AH17" s="69"/>
    </row>
    <row r="18" spans="1:34" x14ac:dyDescent="0.2">
      <c r="A18" s="1062" t="s">
        <v>572</v>
      </c>
      <c r="B18" s="1014" t="s">
        <v>583</v>
      </c>
      <c r="C18" s="1014" t="s">
        <v>574</v>
      </c>
      <c r="D18" s="1015" t="s">
        <v>578</v>
      </c>
      <c r="E18" s="1021">
        <v>44</v>
      </c>
      <c r="F18" s="1021">
        <v>42</v>
      </c>
      <c r="G18" s="1021">
        <v>41</v>
      </c>
      <c r="H18" s="1021">
        <v>37</v>
      </c>
      <c r="I18" s="1021">
        <v>6</v>
      </c>
      <c r="J18" s="1021">
        <v>5</v>
      </c>
      <c r="K18" s="1021">
        <v>0</v>
      </c>
      <c r="L18" s="1021">
        <v>0</v>
      </c>
      <c r="M18" s="1021">
        <v>0</v>
      </c>
      <c r="N18" s="1021">
        <v>0</v>
      </c>
      <c r="O18" s="1021">
        <v>0</v>
      </c>
      <c r="P18" s="1021">
        <v>0</v>
      </c>
      <c r="Q18" s="1021">
        <v>91</v>
      </c>
      <c r="R18" s="1021">
        <v>84</v>
      </c>
      <c r="S18" s="1021">
        <v>6</v>
      </c>
      <c r="T18" s="1021">
        <v>5</v>
      </c>
      <c r="U18" s="1021">
        <v>6.59</v>
      </c>
      <c r="V18" s="1021">
        <v>5.95</v>
      </c>
      <c r="W18" s="69"/>
      <c r="X18" s="69"/>
      <c r="Y18" s="69"/>
      <c r="Z18" s="69"/>
      <c r="AA18" s="69"/>
      <c r="AB18" s="69"/>
      <c r="AC18" s="69"/>
      <c r="AD18" s="69"/>
      <c r="AE18" s="69"/>
      <c r="AF18" s="69"/>
      <c r="AG18" s="69"/>
      <c r="AH18" s="69"/>
    </row>
    <row r="19" spans="1:34" x14ac:dyDescent="0.2">
      <c r="A19" s="1062" t="s">
        <v>572</v>
      </c>
      <c r="B19" s="1014" t="s">
        <v>583</v>
      </c>
      <c r="C19" s="1014" t="s">
        <v>574</v>
      </c>
      <c r="D19" s="1015" t="s">
        <v>584</v>
      </c>
      <c r="E19" s="1021">
        <v>30</v>
      </c>
      <c r="F19" s="1021">
        <v>25</v>
      </c>
      <c r="G19" s="1021">
        <v>19</v>
      </c>
      <c r="H19" s="1021">
        <v>17</v>
      </c>
      <c r="I19" s="1021">
        <v>4</v>
      </c>
      <c r="J19" s="1021">
        <v>2</v>
      </c>
      <c r="K19" s="1021">
        <v>0</v>
      </c>
      <c r="L19" s="1021">
        <v>0</v>
      </c>
      <c r="M19" s="1021">
        <v>0</v>
      </c>
      <c r="N19" s="1021">
        <v>0</v>
      </c>
      <c r="O19" s="1021">
        <v>0</v>
      </c>
      <c r="P19" s="1021">
        <v>0</v>
      </c>
      <c r="Q19" s="1021">
        <v>53</v>
      </c>
      <c r="R19" s="1021">
        <v>44</v>
      </c>
      <c r="S19" s="1021">
        <v>4</v>
      </c>
      <c r="T19" s="1021">
        <v>2</v>
      </c>
      <c r="U19" s="1021">
        <v>7.55</v>
      </c>
      <c r="V19" s="1021">
        <v>4.55</v>
      </c>
      <c r="W19" s="69"/>
      <c r="X19" s="69"/>
      <c r="Y19" s="69"/>
      <c r="Z19" s="69"/>
      <c r="AA19" s="69"/>
      <c r="AB19" s="69"/>
      <c r="AC19" s="69"/>
      <c r="AD19" s="69"/>
      <c r="AE19" s="69"/>
      <c r="AF19" s="69"/>
      <c r="AG19" s="69"/>
      <c r="AH19" s="69"/>
    </row>
    <row r="20" spans="1:34" x14ac:dyDescent="0.2">
      <c r="A20" s="1062" t="s">
        <v>572</v>
      </c>
      <c r="B20" s="1014" t="s">
        <v>583</v>
      </c>
      <c r="C20" s="1014" t="s">
        <v>574</v>
      </c>
      <c r="D20" s="1015" t="s">
        <v>580</v>
      </c>
      <c r="E20" s="1021">
        <v>0</v>
      </c>
      <c r="F20" s="1021">
        <v>0</v>
      </c>
      <c r="G20" s="1021">
        <v>16</v>
      </c>
      <c r="H20" s="1021">
        <v>16</v>
      </c>
      <c r="I20" s="1021">
        <v>0</v>
      </c>
      <c r="J20" s="1021">
        <v>0</v>
      </c>
      <c r="K20" s="1021">
        <v>0</v>
      </c>
      <c r="L20" s="1021">
        <v>0</v>
      </c>
      <c r="M20" s="1021">
        <v>0</v>
      </c>
      <c r="N20" s="1021">
        <v>0</v>
      </c>
      <c r="O20" s="1021">
        <v>0</v>
      </c>
      <c r="P20" s="1021">
        <v>0</v>
      </c>
      <c r="Q20" s="1021">
        <v>16</v>
      </c>
      <c r="R20" s="1021">
        <v>16</v>
      </c>
      <c r="S20" s="1021">
        <v>0</v>
      </c>
      <c r="T20" s="1021">
        <v>0</v>
      </c>
      <c r="U20" s="1021">
        <v>0</v>
      </c>
      <c r="V20" s="1021">
        <v>0</v>
      </c>
      <c r="W20" s="69"/>
      <c r="X20" s="69"/>
      <c r="Y20" s="69"/>
      <c r="Z20" s="69"/>
      <c r="AA20" s="69"/>
      <c r="AB20" s="69"/>
      <c r="AC20" s="69"/>
      <c r="AD20" s="69"/>
      <c r="AE20" s="69"/>
      <c r="AF20" s="69"/>
      <c r="AG20" s="69"/>
      <c r="AH20" s="69"/>
    </row>
    <row r="21" spans="1:34" ht="12.75" customHeight="1" x14ac:dyDescent="0.2">
      <c r="A21" s="1382" t="s">
        <v>554</v>
      </c>
      <c r="B21" s="1383"/>
      <c r="C21" s="1383"/>
      <c r="D21" s="1384"/>
      <c r="E21" s="1024">
        <v>74</v>
      </c>
      <c r="F21" s="1024">
        <v>67</v>
      </c>
      <c r="G21" s="1024">
        <v>76</v>
      </c>
      <c r="H21" s="1024">
        <v>70</v>
      </c>
      <c r="I21" s="1024">
        <v>10</v>
      </c>
      <c r="J21" s="1024">
        <v>7</v>
      </c>
      <c r="K21" s="1024">
        <v>0</v>
      </c>
      <c r="L21" s="1024">
        <v>0</v>
      </c>
      <c r="M21" s="1024">
        <v>0</v>
      </c>
      <c r="N21" s="1024">
        <v>0</v>
      </c>
      <c r="O21" s="1024">
        <v>0</v>
      </c>
      <c r="P21" s="1024">
        <v>0</v>
      </c>
      <c r="Q21" s="1024">
        <v>160</v>
      </c>
      <c r="R21" s="1024">
        <v>144</v>
      </c>
      <c r="S21" s="1024">
        <v>0</v>
      </c>
      <c r="T21" s="1024">
        <v>0</v>
      </c>
      <c r="U21" s="1024">
        <v>0</v>
      </c>
      <c r="V21" s="1024">
        <v>0</v>
      </c>
      <c r="W21" s="69"/>
      <c r="X21" s="69"/>
      <c r="Y21" s="69"/>
      <c r="Z21" s="69"/>
      <c r="AA21" s="69"/>
      <c r="AB21" s="69"/>
      <c r="AC21" s="69"/>
      <c r="AD21" s="69"/>
      <c r="AE21" s="69"/>
      <c r="AF21" s="69"/>
      <c r="AG21" s="69"/>
      <c r="AH21" s="69"/>
    </row>
    <row r="22" spans="1:34" x14ac:dyDescent="0.2">
      <c r="A22" s="1062" t="s">
        <v>572</v>
      </c>
      <c r="B22" s="1014" t="s">
        <v>583</v>
      </c>
      <c r="C22" s="1014" t="s">
        <v>582</v>
      </c>
      <c r="D22" s="1015" t="s">
        <v>584</v>
      </c>
      <c r="E22" s="1021">
        <v>15</v>
      </c>
      <c r="F22" s="1021">
        <v>13</v>
      </c>
      <c r="G22" s="1021">
        <v>13</v>
      </c>
      <c r="H22" s="1021">
        <v>7</v>
      </c>
      <c r="I22" s="1021">
        <v>0</v>
      </c>
      <c r="J22" s="1021">
        <v>0</v>
      </c>
      <c r="K22" s="1021">
        <v>0</v>
      </c>
      <c r="L22" s="1021">
        <v>0</v>
      </c>
      <c r="M22" s="1021">
        <v>0</v>
      </c>
      <c r="N22" s="1021">
        <v>0</v>
      </c>
      <c r="O22" s="1021">
        <v>0</v>
      </c>
      <c r="P22" s="1021">
        <v>0</v>
      </c>
      <c r="Q22" s="1021">
        <v>28</v>
      </c>
      <c r="R22" s="1021">
        <v>20</v>
      </c>
      <c r="S22" s="1021">
        <v>0</v>
      </c>
      <c r="T22" s="1021">
        <v>0</v>
      </c>
      <c r="U22" s="1021">
        <v>0</v>
      </c>
      <c r="V22" s="1021">
        <v>0</v>
      </c>
      <c r="W22" s="69"/>
      <c r="X22" s="69"/>
      <c r="Y22" s="69"/>
      <c r="Z22" s="69"/>
      <c r="AA22" s="69"/>
      <c r="AB22" s="69"/>
      <c r="AC22" s="69"/>
      <c r="AD22" s="69"/>
      <c r="AE22" s="69"/>
      <c r="AF22" s="69"/>
      <c r="AG22" s="69"/>
      <c r="AH22" s="69"/>
    </row>
    <row r="23" spans="1:34" ht="12.75" customHeight="1" x14ac:dyDescent="0.2">
      <c r="A23" s="1382" t="s">
        <v>555</v>
      </c>
      <c r="B23" s="1383"/>
      <c r="C23" s="1383"/>
      <c r="D23" s="1384"/>
      <c r="E23" s="1024">
        <v>15</v>
      </c>
      <c r="F23" s="1024">
        <v>13</v>
      </c>
      <c r="G23" s="1024">
        <v>13</v>
      </c>
      <c r="H23" s="1024">
        <v>7</v>
      </c>
      <c r="I23" s="1024">
        <v>0</v>
      </c>
      <c r="J23" s="1024">
        <v>0</v>
      </c>
      <c r="K23" s="1024">
        <v>0</v>
      </c>
      <c r="L23" s="1024">
        <v>0</v>
      </c>
      <c r="M23" s="1024">
        <v>0</v>
      </c>
      <c r="N23" s="1024">
        <v>0</v>
      </c>
      <c r="O23" s="1024">
        <v>0</v>
      </c>
      <c r="P23" s="1024">
        <v>0</v>
      </c>
      <c r="Q23" s="1024">
        <v>28</v>
      </c>
      <c r="R23" s="1024">
        <v>20</v>
      </c>
      <c r="S23" s="1024">
        <v>0</v>
      </c>
      <c r="T23" s="1024">
        <v>0</v>
      </c>
      <c r="U23" s="1024">
        <v>0</v>
      </c>
      <c r="V23" s="1024">
        <v>0</v>
      </c>
      <c r="W23" s="69"/>
      <c r="X23" s="69"/>
      <c r="Y23" s="69"/>
      <c r="Z23" s="69"/>
      <c r="AA23" s="69"/>
      <c r="AB23" s="69"/>
      <c r="AC23" s="69"/>
      <c r="AD23" s="69"/>
      <c r="AE23" s="69"/>
      <c r="AF23" s="69"/>
      <c r="AG23" s="69"/>
      <c r="AH23" s="69"/>
    </row>
    <row r="24" spans="1:34" x14ac:dyDescent="0.2">
      <c r="A24" s="1385" t="s">
        <v>556</v>
      </c>
      <c r="B24" s="1386"/>
      <c r="C24" s="1386"/>
      <c r="D24" s="1387"/>
      <c r="E24" s="1025">
        <v>89</v>
      </c>
      <c r="F24" s="1025">
        <v>80</v>
      </c>
      <c r="G24" s="1025">
        <v>89</v>
      </c>
      <c r="H24" s="1025">
        <v>77</v>
      </c>
      <c r="I24" s="1025">
        <v>10</v>
      </c>
      <c r="J24" s="1025">
        <v>7</v>
      </c>
      <c r="K24" s="1025">
        <v>0</v>
      </c>
      <c r="L24" s="1025">
        <v>0</v>
      </c>
      <c r="M24" s="1025">
        <v>0</v>
      </c>
      <c r="N24" s="1025">
        <v>0</v>
      </c>
      <c r="O24" s="1025">
        <v>0</v>
      </c>
      <c r="P24" s="1025">
        <v>0</v>
      </c>
      <c r="Q24" s="1025">
        <v>188</v>
      </c>
      <c r="R24" s="1025">
        <v>164</v>
      </c>
      <c r="S24" s="1025">
        <v>0</v>
      </c>
      <c r="T24" s="1025">
        <v>0</v>
      </c>
      <c r="U24" s="1025">
        <v>0</v>
      </c>
      <c r="V24" s="1025">
        <v>0</v>
      </c>
      <c r="W24" s="69"/>
      <c r="X24" s="69"/>
      <c r="Y24" s="69"/>
      <c r="Z24" s="69"/>
      <c r="AA24" s="69"/>
      <c r="AB24" s="69"/>
      <c r="AC24" s="69"/>
      <c r="AD24" s="69"/>
      <c r="AE24" s="69"/>
      <c r="AF24" s="69"/>
      <c r="AG24" s="69"/>
      <c r="AH24" s="69"/>
    </row>
    <row r="25" spans="1:34" x14ac:dyDescent="0.2">
      <c r="A25" s="1062" t="s">
        <v>572</v>
      </c>
      <c r="B25" s="1014" t="s">
        <v>585</v>
      </c>
      <c r="C25" s="1014" t="s">
        <v>574</v>
      </c>
      <c r="D25" s="1014" t="s">
        <v>579</v>
      </c>
      <c r="E25" s="1021">
        <v>1</v>
      </c>
      <c r="F25" s="1021">
        <v>0</v>
      </c>
      <c r="G25" s="1021">
        <v>0</v>
      </c>
      <c r="H25" s="1021">
        <v>0</v>
      </c>
      <c r="I25" s="1021">
        <v>1</v>
      </c>
      <c r="J25" s="1021">
        <v>1</v>
      </c>
      <c r="K25" s="1021">
        <v>0</v>
      </c>
      <c r="L25" s="1021">
        <v>0</v>
      </c>
      <c r="M25" s="1021">
        <v>0</v>
      </c>
      <c r="N25" s="1021">
        <v>0</v>
      </c>
      <c r="O25" s="1021">
        <v>0</v>
      </c>
      <c r="P25" s="1021">
        <v>0</v>
      </c>
      <c r="Q25" s="1021">
        <v>2</v>
      </c>
      <c r="R25" s="1021">
        <v>1</v>
      </c>
      <c r="S25" s="1021">
        <v>0</v>
      </c>
      <c r="T25" s="1021">
        <v>0</v>
      </c>
      <c r="U25" s="1021">
        <v>0</v>
      </c>
      <c r="V25" s="1021">
        <v>0</v>
      </c>
      <c r="W25" s="69"/>
      <c r="X25" s="69"/>
      <c r="Y25" s="69"/>
      <c r="Z25" s="69"/>
      <c r="AA25" s="69"/>
      <c r="AB25" s="69"/>
      <c r="AC25" s="69"/>
      <c r="AD25" s="69"/>
      <c r="AE25" s="69"/>
      <c r="AF25" s="69"/>
      <c r="AG25" s="69"/>
      <c r="AH25" s="69"/>
    </row>
    <row r="26" spans="1:34" x14ac:dyDescent="0.2">
      <c r="A26" s="1062" t="s">
        <v>572</v>
      </c>
      <c r="B26" s="1014" t="s">
        <v>585</v>
      </c>
      <c r="C26" s="1014" t="s">
        <v>574</v>
      </c>
      <c r="D26" s="1014" t="s">
        <v>586</v>
      </c>
      <c r="E26" s="1021">
        <v>0</v>
      </c>
      <c r="F26" s="1021">
        <v>0</v>
      </c>
      <c r="G26" s="1021">
        <v>1</v>
      </c>
      <c r="H26" s="1021">
        <v>1</v>
      </c>
      <c r="I26" s="1021">
        <v>2</v>
      </c>
      <c r="J26" s="1021">
        <v>1</v>
      </c>
      <c r="K26" s="1021">
        <v>0</v>
      </c>
      <c r="L26" s="1021">
        <v>0</v>
      </c>
      <c r="M26" s="1021">
        <v>0</v>
      </c>
      <c r="N26" s="1021">
        <v>0</v>
      </c>
      <c r="O26" s="1021">
        <v>0</v>
      </c>
      <c r="P26" s="1021">
        <v>0</v>
      </c>
      <c r="Q26" s="1021">
        <v>3</v>
      </c>
      <c r="R26" s="1021">
        <v>2</v>
      </c>
      <c r="S26" s="1021">
        <v>0</v>
      </c>
      <c r="T26" s="1021">
        <v>0</v>
      </c>
      <c r="U26" s="1021">
        <v>0</v>
      </c>
      <c r="V26" s="1021">
        <v>0</v>
      </c>
      <c r="W26" s="69"/>
      <c r="X26" s="69"/>
      <c r="Y26" s="69"/>
      <c r="Z26" s="69"/>
      <c r="AA26" s="69"/>
      <c r="AB26" s="69"/>
      <c r="AC26" s="69"/>
      <c r="AD26" s="69"/>
      <c r="AE26" s="69"/>
      <c r="AF26" s="69"/>
      <c r="AG26" s="69"/>
      <c r="AH26" s="69"/>
    </row>
    <row r="27" spans="1:34" ht="12.75" customHeight="1" x14ac:dyDescent="0.2">
      <c r="A27" s="1382" t="s">
        <v>562</v>
      </c>
      <c r="B27" s="1383"/>
      <c r="C27" s="1383"/>
      <c r="D27" s="1384"/>
      <c r="E27" s="1024">
        <v>1</v>
      </c>
      <c r="F27" s="1024">
        <v>0</v>
      </c>
      <c r="G27" s="1024">
        <v>1</v>
      </c>
      <c r="H27" s="1024">
        <v>1</v>
      </c>
      <c r="I27" s="1024">
        <v>3</v>
      </c>
      <c r="J27" s="1024">
        <v>2</v>
      </c>
      <c r="K27" s="1024">
        <v>0</v>
      </c>
      <c r="L27" s="1024">
        <v>0</v>
      </c>
      <c r="M27" s="1024">
        <v>0</v>
      </c>
      <c r="N27" s="1024">
        <v>0</v>
      </c>
      <c r="O27" s="1024">
        <v>0</v>
      </c>
      <c r="P27" s="1024">
        <v>0</v>
      </c>
      <c r="Q27" s="1024">
        <v>5</v>
      </c>
      <c r="R27" s="1024">
        <v>3</v>
      </c>
      <c r="S27" s="1024">
        <v>0</v>
      </c>
      <c r="T27" s="1024">
        <v>0</v>
      </c>
      <c r="U27" s="1024">
        <v>0</v>
      </c>
      <c r="V27" s="1024">
        <v>0</v>
      </c>
      <c r="W27" s="69"/>
      <c r="X27" s="69"/>
      <c r="Y27" s="69"/>
      <c r="Z27" s="69"/>
      <c r="AA27" s="69"/>
      <c r="AB27" s="69"/>
      <c r="AC27" s="69"/>
      <c r="AD27" s="69"/>
      <c r="AE27" s="69"/>
      <c r="AF27" s="69"/>
      <c r="AG27" s="69"/>
      <c r="AH27" s="69"/>
    </row>
    <row r="28" spans="1:34" x14ac:dyDescent="0.2">
      <c r="A28" s="1062" t="s">
        <v>572</v>
      </c>
      <c r="B28" s="1014" t="s">
        <v>585</v>
      </c>
      <c r="C28" s="1014" t="s">
        <v>582</v>
      </c>
      <c r="D28" s="1014" t="s">
        <v>579</v>
      </c>
      <c r="E28" s="1021">
        <v>0</v>
      </c>
      <c r="F28" s="1021">
        <v>0</v>
      </c>
      <c r="G28" s="1021">
        <v>0</v>
      </c>
      <c r="H28" s="1021">
        <v>0</v>
      </c>
      <c r="I28" s="1021">
        <v>0</v>
      </c>
      <c r="J28" s="1021">
        <v>0</v>
      </c>
      <c r="K28" s="1021">
        <v>1</v>
      </c>
      <c r="L28" s="1021">
        <v>1</v>
      </c>
      <c r="M28" s="1021">
        <v>0</v>
      </c>
      <c r="N28" s="1021">
        <v>0</v>
      </c>
      <c r="O28" s="1021">
        <v>0</v>
      </c>
      <c r="P28" s="1021">
        <v>0</v>
      </c>
      <c r="Q28" s="1021">
        <v>1</v>
      </c>
      <c r="R28" s="1021">
        <v>1</v>
      </c>
      <c r="S28" s="1021">
        <v>0</v>
      </c>
      <c r="T28" s="1021">
        <v>0</v>
      </c>
      <c r="U28" s="1021">
        <v>0</v>
      </c>
      <c r="V28" s="1021">
        <v>0</v>
      </c>
      <c r="W28" s="69"/>
      <c r="X28" s="69"/>
      <c r="Y28" s="69"/>
      <c r="Z28" s="69"/>
      <c r="AA28" s="69"/>
      <c r="AB28" s="69"/>
      <c r="AC28" s="69"/>
      <c r="AD28" s="69"/>
      <c r="AE28" s="69"/>
      <c r="AF28" s="69"/>
      <c r="AG28" s="69"/>
      <c r="AH28" s="69"/>
    </row>
    <row r="29" spans="1:34" ht="12.75" customHeight="1" x14ac:dyDescent="0.2">
      <c r="A29" s="1382" t="s">
        <v>563</v>
      </c>
      <c r="B29" s="1383"/>
      <c r="C29" s="1383"/>
      <c r="D29" s="1384"/>
      <c r="E29" s="1024">
        <v>0</v>
      </c>
      <c r="F29" s="1024">
        <v>0</v>
      </c>
      <c r="G29" s="1024">
        <v>0</v>
      </c>
      <c r="H29" s="1024">
        <v>0</v>
      </c>
      <c r="I29" s="1024">
        <v>0</v>
      </c>
      <c r="J29" s="1024">
        <v>0</v>
      </c>
      <c r="K29" s="1024">
        <v>1</v>
      </c>
      <c r="L29" s="1024">
        <v>1</v>
      </c>
      <c r="M29" s="1024">
        <v>0</v>
      </c>
      <c r="N29" s="1024">
        <v>0</v>
      </c>
      <c r="O29" s="1024">
        <v>0</v>
      </c>
      <c r="P29" s="1024">
        <v>0</v>
      </c>
      <c r="Q29" s="1024">
        <v>1</v>
      </c>
      <c r="R29" s="1024">
        <v>1</v>
      </c>
      <c r="S29" s="1024">
        <v>1</v>
      </c>
      <c r="T29" s="1024">
        <v>1</v>
      </c>
      <c r="U29" s="1024">
        <v>100</v>
      </c>
      <c r="V29" s="1024">
        <v>100</v>
      </c>
      <c r="W29" s="69"/>
      <c r="X29" s="69"/>
      <c r="Y29" s="69"/>
      <c r="Z29" s="69"/>
      <c r="AA29" s="69"/>
      <c r="AB29" s="69"/>
      <c r="AC29" s="69"/>
      <c r="AD29" s="69"/>
      <c r="AE29" s="69"/>
      <c r="AF29" s="69"/>
      <c r="AG29" s="69"/>
      <c r="AH29" s="69"/>
    </row>
    <row r="30" spans="1:34" x14ac:dyDescent="0.2">
      <c r="A30" s="1385" t="s">
        <v>564</v>
      </c>
      <c r="B30" s="1386"/>
      <c r="C30" s="1386"/>
      <c r="D30" s="1387"/>
      <c r="E30" s="1025">
        <v>1</v>
      </c>
      <c r="F30" s="1025">
        <v>0</v>
      </c>
      <c r="G30" s="1025">
        <v>1</v>
      </c>
      <c r="H30" s="1025">
        <v>1</v>
      </c>
      <c r="I30" s="1025">
        <v>3</v>
      </c>
      <c r="J30" s="1025">
        <v>2</v>
      </c>
      <c r="K30" s="1025">
        <v>1</v>
      </c>
      <c r="L30" s="1025">
        <v>1</v>
      </c>
      <c r="M30" s="1025">
        <v>0</v>
      </c>
      <c r="N30" s="1025">
        <v>0</v>
      </c>
      <c r="O30" s="1025">
        <v>0</v>
      </c>
      <c r="P30" s="1025">
        <v>0</v>
      </c>
      <c r="Q30" s="1025">
        <v>6</v>
      </c>
      <c r="R30" s="1025">
        <v>4</v>
      </c>
      <c r="S30" s="1025">
        <v>1</v>
      </c>
      <c r="T30" s="1025">
        <v>1</v>
      </c>
      <c r="U30" s="1025">
        <v>16.670000000000002</v>
      </c>
      <c r="V30" s="1025">
        <v>25</v>
      </c>
      <c r="W30" s="69"/>
      <c r="X30" s="69"/>
      <c r="Y30" s="69"/>
      <c r="Z30" s="69"/>
      <c r="AA30" s="69"/>
      <c r="AB30" s="69"/>
      <c r="AC30" s="69"/>
      <c r="AD30" s="69"/>
      <c r="AE30" s="69"/>
      <c r="AF30" s="69"/>
      <c r="AG30" s="69"/>
      <c r="AH30" s="69"/>
    </row>
    <row r="31" spans="1:34" x14ac:dyDescent="0.2">
      <c r="A31" s="1395" t="s">
        <v>565</v>
      </c>
      <c r="B31" s="1396"/>
      <c r="C31" s="1396"/>
      <c r="D31" s="1397"/>
      <c r="E31" s="1026">
        <v>396</v>
      </c>
      <c r="F31" s="1026">
        <v>331</v>
      </c>
      <c r="G31" s="1026">
        <v>299</v>
      </c>
      <c r="H31" s="1026">
        <v>264</v>
      </c>
      <c r="I31" s="1026">
        <v>195</v>
      </c>
      <c r="J31" s="1026">
        <v>157</v>
      </c>
      <c r="K31" s="1026">
        <v>45</v>
      </c>
      <c r="L31" s="1026">
        <v>33</v>
      </c>
      <c r="M31" s="1026">
        <v>1</v>
      </c>
      <c r="N31" s="1026">
        <v>1</v>
      </c>
      <c r="O31" s="1026">
        <v>0</v>
      </c>
      <c r="P31" s="1026">
        <v>0</v>
      </c>
      <c r="Q31" s="1026">
        <v>936</v>
      </c>
      <c r="R31" s="1026">
        <v>786</v>
      </c>
      <c r="S31" s="1026">
        <v>22</v>
      </c>
      <c r="T31" s="1026">
        <v>18</v>
      </c>
      <c r="U31" s="1026">
        <v>2.35</v>
      </c>
      <c r="V31" s="1026">
        <v>2.29</v>
      </c>
      <c r="W31" s="69"/>
      <c r="X31" s="69"/>
      <c r="Y31" s="69"/>
      <c r="Z31" s="69"/>
      <c r="AA31" s="69"/>
      <c r="AB31" s="69"/>
      <c r="AC31" s="69"/>
      <c r="AD31" s="69"/>
      <c r="AE31" s="69"/>
      <c r="AF31" s="69"/>
      <c r="AG31" s="69"/>
      <c r="AH31" s="69"/>
    </row>
    <row r="32" spans="1:34"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ht="15"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69"/>
      <c r="Z33" s="69"/>
      <c r="AA33" s="69"/>
      <c r="AB33" s="69"/>
      <c r="AC33" s="69"/>
      <c r="AD33" s="69"/>
      <c r="AE33" s="69"/>
      <c r="AF33" s="69"/>
      <c r="AG33" s="69"/>
      <c r="AH33" s="69"/>
    </row>
    <row r="34" spans="1:34" ht="15"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69"/>
      <c r="Z34" s="69"/>
      <c r="AA34" s="69"/>
      <c r="AB34" s="69"/>
      <c r="AC34" s="69"/>
      <c r="AD34" s="69"/>
      <c r="AE34" s="69"/>
      <c r="AF34" s="69"/>
      <c r="AG34" s="69"/>
      <c r="AH34" s="69"/>
    </row>
    <row r="35" spans="1:34" ht="15"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69"/>
      <c r="Z35" s="69"/>
      <c r="AA35" s="69"/>
      <c r="AB35" s="69"/>
      <c r="AC35" s="69"/>
      <c r="AD35" s="69"/>
      <c r="AE35" s="69"/>
      <c r="AF35" s="69"/>
      <c r="AG35" s="69"/>
      <c r="AH35" s="69"/>
    </row>
    <row r="36" spans="1:34" ht="15"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69"/>
      <c r="Z36" s="69"/>
      <c r="AA36" s="69"/>
      <c r="AB36" s="69"/>
      <c r="AC36" s="69"/>
      <c r="AD36" s="69"/>
      <c r="AE36" s="69"/>
      <c r="AF36" s="69"/>
      <c r="AG36" s="69"/>
      <c r="AH36" s="69"/>
    </row>
    <row r="37" spans="1:34" ht="15"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69"/>
      <c r="Z37" s="69"/>
      <c r="AA37" s="69"/>
      <c r="AB37" s="69"/>
      <c r="AC37" s="69"/>
      <c r="AD37" s="69"/>
      <c r="AE37" s="69"/>
      <c r="AF37" s="69"/>
      <c r="AG37" s="69"/>
      <c r="AH37" s="69"/>
    </row>
    <row r="38" spans="1:34" ht="15"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69"/>
      <c r="Z38" s="69"/>
      <c r="AA38" s="69"/>
      <c r="AB38" s="69"/>
      <c r="AC38" s="69"/>
      <c r="AD38" s="69"/>
      <c r="AE38" s="69"/>
      <c r="AF38" s="69"/>
      <c r="AG38" s="69"/>
      <c r="AH38" s="69"/>
    </row>
    <row r="39" spans="1:34" ht="15"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69"/>
      <c r="Z39" s="69"/>
      <c r="AA39" s="69"/>
      <c r="AB39" s="69"/>
      <c r="AC39" s="69"/>
      <c r="AD39" s="69"/>
      <c r="AE39" s="69"/>
      <c r="AF39" s="69"/>
      <c r="AG39" s="69"/>
      <c r="AH39" s="69"/>
    </row>
    <row r="40" spans="1:34" ht="15"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69"/>
      <c r="Z40" s="69"/>
      <c r="AA40" s="69"/>
      <c r="AB40" s="69"/>
      <c r="AC40" s="69"/>
      <c r="AD40" s="69"/>
      <c r="AE40" s="69"/>
      <c r="AF40" s="69"/>
      <c r="AG40" s="69"/>
      <c r="AH40" s="69"/>
    </row>
    <row r="41" spans="1:34" ht="15"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69"/>
      <c r="Z41" s="69"/>
      <c r="AA41" s="69"/>
      <c r="AB41" s="69"/>
      <c r="AC41" s="69"/>
      <c r="AD41" s="69"/>
      <c r="AE41" s="69"/>
      <c r="AF41" s="69"/>
      <c r="AG41" s="69"/>
      <c r="AH41" s="69"/>
    </row>
    <row r="42" spans="1:34" ht="15"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69"/>
      <c r="Z42" s="69"/>
      <c r="AA42" s="69"/>
      <c r="AB42" s="69"/>
      <c r="AC42" s="69"/>
      <c r="AD42" s="69"/>
      <c r="AE42" s="69"/>
      <c r="AF42" s="69"/>
      <c r="AG42" s="69"/>
      <c r="AH42" s="69"/>
    </row>
    <row r="43" spans="1:34" ht="15"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69"/>
      <c r="Z43" s="69"/>
      <c r="AA43" s="69"/>
      <c r="AB43" s="69"/>
      <c r="AC43" s="69"/>
      <c r="AD43" s="69"/>
      <c r="AE43" s="69"/>
      <c r="AF43" s="69"/>
      <c r="AG43" s="69"/>
      <c r="AH43" s="69"/>
    </row>
    <row r="44" spans="1:34" ht="15"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69"/>
      <c r="Z44" s="69"/>
      <c r="AA44" s="69"/>
      <c r="AB44" s="69"/>
      <c r="AC44" s="69"/>
      <c r="AD44" s="69"/>
      <c r="AE44" s="69"/>
      <c r="AF44" s="69"/>
      <c r="AG44" s="69"/>
      <c r="AH44" s="69"/>
    </row>
    <row r="45" spans="1:34" ht="15"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69"/>
      <c r="Z45" s="69"/>
      <c r="AA45" s="69"/>
      <c r="AB45" s="69"/>
      <c r="AC45" s="69"/>
      <c r="AD45" s="69"/>
      <c r="AE45" s="69"/>
      <c r="AF45" s="69"/>
      <c r="AG45" s="69"/>
      <c r="AH45" s="69"/>
    </row>
    <row r="46" spans="1:34" ht="15"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69"/>
      <c r="Z46" s="69"/>
      <c r="AA46" s="69"/>
      <c r="AB46" s="69"/>
      <c r="AC46" s="69"/>
      <c r="AD46" s="69"/>
      <c r="AE46" s="69"/>
      <c r="AF46" s="69"/>
      <c r="AG46" s="69"/>
      <c r="AH46" s="69"/>
    </row>
    <row r="47" spans="1:34" ht="15" x14ac:dyDescent="0.25">
      <c r="A47" s="75"/>
      <c r="B47" s="75"/>
      <c r="C47" s="75"/>
      <c r="D47" s="75"/>
      <c r="E47" s="75"/>
      <c r="F47" s="75"/>
      <c r="G47" s="75"/>
      <c r="H47" s="75"/>
      <c r="I47" s="75"/>
      <c r="J47" s="75"/>
      <c r="K47" s="75"/>
      <c r="L47" s="75"/>
      <c r="M47" s="75"/>
      <c r="N47" s="75"/>
      <c r="O47" s="75"/>
      <c r="P47" s="75"/>
      <c r="Q47" s="75"/>
      <c r="R47" s="75"/>
      <c r="S47" s="75"/>
      <c r="T47" s="75"/>
      <c r="U47" s="75"/>
      <c r="V47" s="75"/>
      <c r="W47" s="59"/>
      <c r="X47" s="59"/>
      <c r="Y47" s="69"/>
      <c r="Z47" s="69"/>
      <c r="AA47" s="69"/>
      <c r="AB47" s="69"/>
      <c r="AC47" s="69"/>
      <c r="AD47" s="69"/>
      <c r="AE47" s="69"/>
      <c r="AF47" s="69"/>
      <c r="AG47" s="69"/>
      <c r="AH47" s="69"/>
    </row>
    <row r="48" spans="1:34" ht="15"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69"/>
      <c r="Z48" s="69"/>
      <c r="AA48" s="69"/>
      <c r="AB48" s="69"/>
      <c r="AC48" s="69"/>
      <c r="AD48" s="69"/>
      <c r="AE48" s="69"/>
      <c r="AF48" s="69"/>
      <c r="AG48" s="69"/>
      <c r="AH48" s="69"/>
    </row>
    <row r="49" spans="1:24" ht="15" x14ac:dyDescent="0.25">
      <c r="A49"/>
      <c r="B49"/>
      <c r="C49"/>
      <c r="D49"/>
      <c r="E49"/>
      <c r="F49"/>
      <c r="G49"/>
      <c r="H49"/>
      <c r="I49"/>
      <c r="J49"/>
      <c r="K49"/>
      <c r="L49"/>
      <c r="M49"/>
      <c r="N49"/>
      <c r="O49"/>
      <c r="P49"/>
      <c r="Q49"/>
      <c r="R49"/>
      <c r="S49"/>
      <c r="T49"/>
      <c r="U49"/>
      <c r="V49"/>
      <c r="W49"/>
      <c r="X49"/>
    </row>
    <row r="50" spans="1:24" ht="15" x14ac:dyDescent="0.25">
      <c r="A50"/>
      <c r="B50"/>
      <c r="C50"/>
      <c r="D50"/>
      <c r="E50"/>
      <c r="F50"/>
      <c r="G50"/>
      <c r="H50"/>
      <c r="I50"/>
      <c r="J50"/>
      <c r="K50"/>
      <c r="L50"/>
      <c r="M50"/>
      <c r="N50"/>
      <c r="O50"/>
      <c r="P50"/>
      <c r="Q50"/>
      <c r="R50"/>
      <c r="S50"/>
      <c r="T50"/>
      <c r="U50"/>
      <c r="V50"/>
      <c r="W50"/>
      <c r="X50"/>
    </row>
    <row r="51" spans="1:24" ht="15" x14ac:dyDescent="0.25">
      <c r="A51"/>
      <c r="B51"/>
      <c r="C51"/>
      <c r="D51"/>
      <c r="E51"/>
      <c r="F51"/>
      <c r="G51"/>
      <c r="H51"/>
      <c r="I51"/>
      <c r="J51"/>
      <c r="K51"/>
      <c r="L51"/>
      <c r="M51"/>
      <c r="N51"/>
      <c r="O51"/>
      <c r="P51"/>
      <c r="Q51"/>
      <c r="R51"/>
      <c r="S51"/>
      <c r="T51"/>
      <c r="U51"/>
      <c r="V51"/>
      <c r="W51"/>
      <c r="X51"/>
    </row>
    <row r="52" spans="1:24" ht="15" x14ac:dyDescent="0.25">
      <c r="A52"/>
      <c r="B52"/>
      <c r="C52"/>
      <c r="D52"/>
      <c r="E52"/>
      <c r="F52"/>
      <c r="G52"/>
      <c r="H52"/>
      <c r="I52"/>
      <c r="J52"/>
      <c r="K52"/>
      <c r="L52"/>
      <c r="M52"/>
      <c r="N52"/>
      <c r="O52"/>
      <c r="P52"/>
      <c r="Q52"/>
      <c r="R52"/>
      <c r="S52"/>
      <c r="T52"/>
      <c r="U52"/>
      <c r="V52"/>
      <c r="W52"/>
      <c r="X52"/>
    </row>
    <row r="53" spans="1:24" ht="15" x14ac:dyDescent="0.25">
      <c r="A53"/>
      <c r="B53"/>
      <c r="C53"/>
      <c r="D53"/>
      <c r="E53"/>
      <c r="F53"/>
      <c r="G53"/>
      <c r="H53"/>
      <c r="I53"/>
      <c r="J53"/>
      <c r="K53"/>
      <c r="L53"/>
      <c r="M53"/>
      <c r="N53"/>
      <c r="O53"/>
      <c r="P53"/>
      <c r="Q53"/>
      <c r="R53"/>
      <c r="S53"/>
      <c r="T53"/>
      <c r="U53"/>
      <c r="V53"/>
      <c r="W53"/>
      <c r="X53"/>
    </row>
    <row r="54" spans="1:24" ht="15" x14ac:dyDescent="0.25">
      <c r="A54"/>
      <c r="B54"/>
      <c r="C54"/>
      <c r="D54"/>
      <c r="E54"/>
      <c r="F54"/>
      <c r="G54"/>
      <c r="H54"/>
      <c r="I54"/>
      <c r="J54"/>
      <c r="K54"/>
      <c r="L54"/>
      <c r="M54"/>
      <c r="N54"/>
      <c r="O54"/>
      <c r="P54"/>
      <c r="Q54"/>
      <c r="R54"/>
      <c r="S54"/>
      <c r="T54"/>
      <c r="U54"/>
      <c r="V54"/>
      <c r="W54"/>
      <c r="X54"/>
    </row>
    <row r="55" spans="1:24" ht="15" x14ac:dyDescent="0.25">
      <c r="A55"/>
      <c r="B55"/>
      <c r="C55"/>
      <c r="D55"/>
      <c r="E55"/>
      <c r="F55"/>
      <c r="G55"/>
      <c r="H55"/>
      <c r="I55"/>
      <c r="J55"/>
      <c r="K55"/>
      <c r="L55"/>
      <c r="M55"/>
      <c r="N55"/>
      <c r="O55"/>
      <c r="P55"/>
      <c r="Q55"/>
      <c r="R55"/>
      <c r="S55"/>
      <c r="T55"/>
      <c r="U55"/>
      <c r="V55"/>
      <c r="W55"/>
      <c r="X55"/>
    </row>
    <row r="56" spans="1:24" ht="15" x14ac:dyDescent="0.25">
      <c r="A56"/>
      <c r="B56"/>
      <c r="C56"/>
      <c r="D56"/>
      <c r="E56"/>
      <c r="F56"/>
      <c r="G56"/>
      <c r="H56"/>
      <c r="I56"/>
      <c r="J56"/>
      <c r="K56"/>
      <c r="L56"/>
      <c r="M56"/>
      <c r="N56"/>
      <c r="O56"/>
      <c r="P56"/>
      <c r="Q56"/>
      <c r="R56"/>
      <c r="S56"/>
      <c r="T56"/>
      <c r="U56"/>
      <c r="V56"/>
      <c r="W56"/>
      <c r="X56"/>
    </row>
    <row r="57" spans="1:24" ht="15" x14ac:dyDescent="0.25">
      <c r="A57"/>
      <c r="B57"/>
      <c r="C57"/>
      <c r="D57"/>
      <c r="E57"/>
      <c r="F57"/>
      <c r="G57"/>
      <c r="H57"/>
      <c r="I57"/>
      <c r="J57"/>
      <c r="K57"/>
      <c r="L57"/>
      <c r="M57"/>
      <c r="N57"/>
      <c r="O57"/>
      <c r="P57"/>
      <c r="Q57"/>
      <c r="R57"/>
      <c r="S57"/>
      <c r="T57"/>
      <c r="U57"/>
      <c r="V57"/>
      <c r="W57"/>
      <c r="X57"/>
    </row>
    <row r="58" spans="1:24" ht="15" x14ac:dyDescent="0.25">
      <c r="A58"/>
      <c r="B58"/>
      <c r="C58"/>
      <c r="D58"/>
      <c r="E58"/>
      <c r="F58"/>
      <c r="G58"/>
      <c r="H58"/>
      <c r="I58"/>
      <c r="J58"/>
      <c r="K58"/>
      <c r="L58"/>
      <c r="M58"/>
      <c r="N58"/>
      <c r="O58"/>
      <c r="P58"/>
      <c r="Q58"/>
      <c r="R58"/>
      <c r="S58"/>
      <c r="T58"/>
      <c r="U58"/>
      <c r="V58"/>
      <c r="W58"/>
      <c r="X58"/>
    </row>
    <row r="59" spans="1:24" ht="15" x14ac:dyDescent="0.25">
      <c r="A59"/>
      <c r="B59"/>
      <c r="C59"/>
      <c r="D59"/>
      <c r="E59"/>
      <c r="F59"/>
      <c r="G59"/>
      <c r="H59"/>
      <c r="I59"/>
      <c r="J59"/>
      <c r="K59"/>
      <c r="L59"/>
      <c r="M59"/>
      <c r="N59"/>
      <c r="O59"/>
      <c r="P59"/>
      <c r="Q59"/>
      <c r="R59"/>
      <c r="S59"/>
      <c r="T59"/>
      <c r="U59"/>
      <c r="V59"/>
      <c r="W59"/>
      <c r="X59"/>
    </row>
    <row r="60" spans="1:24" ht="15" x14ac:dyDescent="0.25">
      <c r="A60"/>
      <c r="B60"/>
      <c r="C60"/>
      <c r="D60"/>
      <c r="E60"/>
      <c r="F60"/>
      <c r="G60"/>
      <c r="H60"/>
      <c r="I60"/>
      <c r="J60"/>
      <c r="K60"/>
      <c r="L60"/>
      <c r="M60"/>
      <c r="N60"/>
      <c r="O60"/>
      <c r="P60"/>
      <c r="Q60"/>
      <c r="R60"/>
      <c r="S60"/>
      <c r="T60"/>
      <c r="U60"/>
      <c r="V60"/>
      <c r="W60"/>
      <c r="X60"/>
    </row>
    <row r="61" spans="1:24" ht="15" x14ac:dyDescent="0.25">
      <c r="A61"/>
      <c r="B61"/>
      <c r="C61"/>
      <c r="D61"/>
      <c r="E61"/>
      <c r="F61"/>
      <c r="G61"/>
      <c r="H61"/>
      <c r="I61"/>
      <c r="J61"/>
      <c r="K61"/>
      <c r="L61"/>
      <c r="M61"/>
      <c r="N61"/>
      <c r="O61"/>
      <c r="P61"/>
      <c r="Q61"/>
      <c r="R61"/>
      <c r="S61"/>
      <c r="T61"/>
      <c r="U61"/>
      <c r="V61"/>
      <c r="W61"/>
      <c r="X61"/>
    </row>
    <row r="62" spans="1:24" ht="15" x14ac:dyDescent="0.25">
      <c r="A62"/>
      <c r="B62"/>
      <c r="C62"/>
      <c r="D62"/>
      <c r="E62"/>
      <c r="F62"/>
      <c r="G62"/>
      <c r="H62"/>
      <c r="I62"/>
      <c r="J62"/>
      <c r="K62"/>
      <c r="L62"/>
      <c r="M62"/>
      <c r="N62"/>
      <c r="O62"/>
      <c r="P62"/>
      <c r="Q62"/>
      <c r="R62"/>
      <c r="S62"/>
      <c r="T62"/>
      <c r="U62"/>
      <c r="V62"/>
      <c r="W62"/>
      <c r="X62"/>
    </row>
    <row r="63" spans="1:24" ht="15" x14ac:dyDescent="0.25">
      <c r="A63"/>
      <c r="B63"/>
      <c r="C63"/>
      <c r="D63"/>
      <c r="E63"/>
      <c r="F63"/>
      <c r="G63"/>
      <c r="H63"/>
      <c r="I63"/>
      <c r="J63"/>
      <c r="K63"/>
      <c r="L63"/>
      <c r="M63"/>
      <c r="N63"/>
      <c r="O63"/>
      <c r="P63"/>
      <c r="Q63"/>
      <c r="R63"/>
      <c r="S63"/>
      <c r="T63"/>
      <c r="U63"/>
      <c r="V63"/>
      <c r="W63"/>
      <c r="X63"/>
    </row>
    <row r="64" spans="1:24" ht="15" x14ac:dyDescent="0.25">
      <c r="A64"/>
      <c r="B64"/>
      <c r="C64"/>
      <c r="D64"/>
      <c r="E64"/>
      <c r="F64"/>
      <c r="G64"/>
      <c r="H64"/>
      <c r="I64"/>
      <c r="J64"/>
      <c r="K64"/>
      <c r="L64"/>
      <c r="M64"/>
      <c r="N64"/>
      <c r="O64"/>
      <c r="P64"/>
      <c r="Q64"/>
      <c r="R64"/>
      <c r="S64"/>
      <c r="T64"/>
      <c r="U64"/>
      <c r="V64"/>
      <c r="W64"/>
      <c r="X64"/>
    </row>
    <row r="65" spans="1:24" ht="15" x14ac:dyDescent="0.25">
      <c r="A65"/>
      <c r="B65"/>
      <c r="C65"/>
      <c r="D65"/>
      <c r="E65"/>
      <c r="F65"/>
      <c r="G65"/>
      <c r="H65"/>
      <c r="I65"/>
      <c r="J65"/>
      <c r="K65"/>
      <c r="L65"/>
      <c r="M65"/>
      <c r="N65"/>
      <c r="O65"/>
      <c r="P65"/>
      <c r="Q65"/>
      <c r="R65"/>
      <c r="S65"/>
      <c r="T65"/>
      <c r="U65"/>
      <c r="V65"/>
      <c r="W65"/>
      <c r="X65"/>
    </row>
    <row r="66" spans="1:24" ht="15" x14ac:dyDescent="0.25">
      <c r="A66"/>
      <c r="B66"/>
      <c r="C66"/>
      <c r="D66"/>
      <c r="E66"/>
      <c r="F66"/>
      <c r="G66"/>
      <c r="H66"/>
      <c r="I66"/>
      <c r="J66"/>
      <c r="K66"/>
      <c r="L66"/>
      <c r="M66"/>
      <c r="N66"/>
      <c r="O66"/>
      <c r="P66"/>
      <c r="Q66"/>
      <c r="R66"/>
      <c r="S66"/>
      <c r="T66"/>
      <c r="U66"/>
      <c r="V66"/>
      <c r="W66"/>
      <c r="X66"/>
    </row>
    <row r="67" spans="1:24" ht="15" x14ac:dyDescent="0.25">
      <c r="A67"/>
      <c r="B67"/>
      <c r="C67"/>
      <c r="D67"/>
      <c r="E67"/>
      <c r="F67"/>
      <c r="G67"/>
      <c r="H67"/>
      <c r="I67"/>
      <c r="J67"/>
      <c r="K67"/>
      <c r="L67"/>
      <c r="M67"/>
      <c r="N67"/>
      <c r="O67"/>
      <c r="P67"/>
      <c r="Q67"/>
      <c r="R67"/>
      <c r="S67"/>
      <c r="T67"/>
      <c r="U67"/>
      <c r="V67"/>
      <c r="W67"/>
      <c r="X67"/>
    </row>
    <row r="68" spans="1:24" ht="15" x14ac:dyDescent="0.25">
      <c r="A68"/>
      <c r="B68"/>
      <c r="C68"/>
      <c r="D68"/>
      <c r="E68"/>
      <c r="F68"/>
      <c r="G68"/>
      <c r="H68"/>
      <c r="I68"/>
      <c r="J68"/>
      <c r="K68"/>
      <c r="L68"/>
      <c r="M68"/>
      <c r="N68"/>
      <c r="O68"/>
      <c r="P68"/>
      <c r="Q68"/>
      <c r="R68"/>
      <c r="S68"/>
      <c r="T68"/>
      <c r="U68"/>
      <c r="V68"/>
      <c r="W68"/>
      <c r="X68"/>
    </row>
    <row r="69" spans="1:24" ht="15" x14ac:dyDescent="0.25">
      <c r="A69"/>
      <c r="B69"/>
      <c r="C69"/>
      <c r="D69"/>
      <c r="E69"/>
      <c r="F69"/>
      <c r="G69"/>
      <c r="H69"/>
      <c r="I69"/>
      <c r="J69"/>
      <c r="K69"/>
      <c r="L69"/>
      <c r="M69"/>
      <c r="N69"/>
      <c r="O69"/>
      <c r="P69"/>
      <c r="Q69"/>
      <c r="R69"/>
      <c r="S69"/>
      <c r="T69"/>
      <c r="U69"/>
      <c r="V69"/>
      <c r="W69"/>
      <c r="X69"/>
    </row>
    <row r="70" spans="1:24" ht="15" x14ac:dyDescent="0.25">
      <c r="A70"/>
      <c r="B70"/>
      <c r="C70"/>
      <c r="D70"/>
      <c r="E70"/>
      <c r="F70"/>
      <c r="G70"/>
      <c r="H70"/>
      <c r="I70"/>
      <c r="J70"/>
      <c r="K70"/>
      <c r="L70"/>
      <c r="M70"/>
      <c r="N70"/>
      <c r="O70"/>
      <c r="P70"/>
      <c r="Q70"/>
      <c r="R70"/>
      <c r="S70"/>
      <c r="T70"/>
      <c r="U70"/>
      <c r="V70"/>
      <c r="W70"/>
      <c r="X70"/>
    </row>
    <row r="71" spans="1:24" ht="15" x14ac:dyDescent="0.25">
      <c r="A71"/>
      <c r="B71"/>
      <c r="C71"/>
      <c r="D71"/>
      <c r="E71"/>
      <c r="F71"/>
      <c r="G71"/>
      <c r="H71"/>
      <c r="I71"/>
      <c r="J71"/>
      <c r="K71"/>
      <c r="L71"/>
      <c r="M71"/>
      <c r="N71"/>
      <c r="O71"/>
      <c r="P71"/>
      <c r="Q71"/>
      <c r="R71"/>
      <c r="S71"/>
      <c r="T71"/>
      <c r="U71"/>
      <c r="V71"/>
      <c r="W71"/>
      <c r="X71"/>
    </row>
    <row r="72" spans="1:24" ht="15" x14ac:dyDescent="0.25">
      <c r="A72"/>
      <c r="B72"/>
      <c r="C72"/>
      <c r="D72"/>
      <c r="E72"/>
      <c r="F72"/>
      <c r="G72"/>
      <c r="H72"/>
      <c r="I72"/>
      <c r="J72"/>
      <c r="K72"/>
      <c r="L72"/>
      <c r="M72"/>
      <c r="N72"/>
      <c r="O72"/>
      <c r="P72"/>
      <c r="Q72"/>
      <c r="R72"/>
      <c r="S72"/>
      <c r="T72"/>
      <c r="U72"/>
      <c r="V72"/>
      <c r="W72"/>
      <c r="X72"/>
    </row>
    <row r="73" spans="1:24" ht="15" x14ac:dyDescent="0.25">
      <c r="A73"/>
      <c r="B73"/>
      <c r="C73"/>
      <c r="D73"/>
      <c r="E73"/>
      <c r="F73"/>
      <c r="G73"/>
      <c r="H73"/>
      <c r="I73"/>
      <c r="J73"/>
      <c r="K73"/>
      <c r="L73"/>
      <c r="M73"/>
      <c r="N73"/>
      <c r="O73"/>
      <c r="P73"/>
      <c r="Q73"/>
      <c r="R73"/>
      <c r="S73"/>
      <c r="T73"/>
      <c r="U73"/>
      <c r="V73"/>
      <c r="W73"/>
      <c r="X73"/>
    </row>
    <row r="74" spans="1:24" ht="15" x14ac:dyDescent="0.25">
      <c r="A74"/>
      <c r="B74"/>
      <c r="C74"/>
      <c r="D74"/>
      <c r="E74"/>
      <c r="F74"/>
      <c r="G74"/>
      <c r="H74"/>
      <c r="I74"/>
      <c r="J74"/>
      <c r="K74"/>
      <c r="L74"/>
      <c r="M74"/>
      <c r="N74"/>
      <c r="O74"/>
      <c r="P74"/>
      <c r="Q74"/>
      <c r="R74"/>
      <c r="S74"/>
      <c r="T74"/>
      <c r="U74"/>
      <c r="V74"/>
      <c r="W74"/>
      <c r="X74"/>
    </row>
    <row r="75" spans="1:24" ht="15" x14ac:dyDescent="0.25">
      <c r="A75"/>
      <c r="B75"/>
      <c r="C75"/>
      <c r="D75"/>
      <c r="E75"/>
      <c r="F75"/>
      <c r="G75"/>
      <c r="H75"/>
      <c r="I75"/>
      <c r="J75"/>
      <c r="K75"/>
      <c r="L75"/>
      <c r="M75"/>
      <c r="N75"/>
      <c r="O75"/>
      <c r="P75"/>
      <c r="Q75"/>
      <c r="R75"/>
      <c r="S75"/>
      <c r="T75"/>
      <c r="U75"/>
      <c r="V75"/>
      <c r="W75"/>
      <c r="X75"/>
    </row>
    <row r="76" spans="1:24" ht="15" x14ac:dyDescent="0.25">
      <c r="A76"/>
      <c r="B76"/>
      <c r="C76"/>
      <c r="D76"/>
      <c r="E76"/>
      <c r="F76"/>
      <c r="G76"/>
      <c r="H76"/>
      <c r="I76"/>
      <c r="J76"/>
      <c r="K76"/>
      <c r="L76"/>
      <c r="M76"/>
      <c r="N76"/>
      <c r="O76"/>
      <c r="P76"/>
      <c r="Q76"/>
      <c r="R76"/>
      <c r="S76"/>
      <c r="T76"/>
      <c r="U76"/>
      <c r="V76"/>
      <c r="W76"/>
      <c r="X76"/>
    </row>
    <row r="77" spans="1:24" ht="15" x14ac:dyDescent="0.25">
      <c r="A77"/>
      <c r="B77"/>
      <c r="C77"/>
      <c r="D77"/>
      <c r="E77"/>
      <c r="F77"/>
      <c r="G77"/>
      <c r="H77"/>
      <c r="I77"/>
      <c r="J77"/>
      <c r="K77"/>
      <c r="L77"/>
      <c r="M77"/>
      <c r="N77"/>
      <c r="O77"/>
      <c r="P77"/>
      <c r="Q77"/>
      <c r="R77"/>
      <c r="S77"/>
      <c r="T77"/>
      <c r="U77"/>
      <c r="V77"/>
      <c r="W77"/>
      <c r="X77"/>
    </row>
    <row r="78" spans="1:24" ht="15" x14ac:dyDescent="0.25">
      <c r="A78"/>
      <c r="B78"/>
      <c r="C78"/>
      <c r="D78"/>
      <c r="E78"/>
      <c r="F78"/>
      <c r="G78"/>
      <c r="H78"/>
      <c r="I78"/>
      <c r="J78"/>
      <c r="K78"/>
      <c r="L78"/>
      <c r="M78"/>
      <c r="N78"/>
      <c r="O78"/>
      <c r="P78"/>
      <c r="Q78"/>
      <c r="R78"/>
      <c r="S78"/>
      <c r="T78"/>
      <c r="U78"/>
      <c r="V78"/>
      <c r="W78"/>
      <c r="X78"/>
    </row>
    <row r="79" spans="1:24" ht="15" x14ac:dyDescent="0.25">
      <c r="A79"/>
      <c r="B79"/>
      <c r="C79"/>
      <c r="D79"/>
      <c r="E79"/>
      <c r="F79"/>
      <c r="G79"/>
      <c r="H79"/>
      <c r="I79"/>
      <c r="J79"/>
      <c r="K79"/>
      <c r="L79"/>
      <c r="M79"/>
      <c r="N79"/>
      <c r="O79"/>
      <c r="P79"/>
      <c r="Q79"/>
      <c r="R79"/>
      <c r="S79"/>
      <c r="T79"/>
      <c r="U79"/>
      <c r="V79"/>
      <c r="W79"/>
      <c r="X79"/>
    </row>
    <row r="80" spans="1:24" ht="15" x14ac:dyDescent="0.25">
      <c r="A80"/>
      <c r="B80"/>
      <c r="C80"/>
      <c r="D80"/>
      <c r="E80"/>
      <c r="F80"/>
      <c r="G80"/>
      <c r="H80"/>
      <c r="I80"/>
      <c r="J80"/>
      <c r="K80"/>
      <c r="L80"/>
      <c r="M80"/>
      <c r="N80"/>
      <c r="O80"/>
      <c r="P80"/>
      <c r="Q80"/>
      <c r="R80"/>
      <c r="S80"/>
      <c r="T80"/>
      <c r="U80"/>
      <c r="V80"/>
      <c r="W80"/>
      <c r="X80"/>
    </row>
    <row r="81" spans="1:24" ht="15" x14ac:dyDescent="0.25">
      <c r="A81"/>
      <c r="B81"/>
      <c r="C81"/>
      <c r="D81"/>
      <c r="E81"/>
      <c r="F81"/>
      <c r="G81"/>
      <c r="H81"/>
      <c r="I81"/>
      <c r="J81"/>
      <c r="K81"/>
      <c r="L81"/>
      <c r="M81"/>
      <c r="N81"/>
      <c r="O81"/>
      <c r="P81"/>
      <c r="Q81"/>
      <c r="R81"/>
      <c r="S81"/>
      <c r="T81"/>
      <c r="U81"/>
      <c r="V81"/>
      <c r="W81"/>
      <c r="X81"/>
    </row>
    <row r="82" spans="1:24" ht="15" x14ac:dyDescent="0.25">
      <c r="A82"/>
      <c r="B82"/>
      <c r="C82"/>
      <c r="D82"/>
      <c r="E82"/>
      <c r="F82"/>
      <c r="G82"/>
      <c r="H82"/>
      <c r="I82"/>
      <c r="J82"/>
      <c r="K82"/>
      <c r="L82"/>
      <c r="M82"/>
      <c r="N82"/>
      <c r="O82"/>
      <c r="P82"/>
      <c r="Q82"/>
      <c r="R82"/>
      <c r="S82"/>
      <c r="T82"/>
      <c r="U82"/>
      <c r="V82"/>
      <c r="W82"/>
      <c r="X82"/>
    </row>
    <row r="83" spans="1:24" ht="15" x14ac:dyDescent="0.25">
      <c r="A83"/>
      <c r="B83"/>
      <c r="C83"/>
      <c r="D83"/>
      <c r="E83"/>
      <c r="F83"/>
      <c r="G83"/>
      <c r="H83"/>
      <c r="I83"/>
      <c r="J83"/>
      <c r="K83"/>
      <c r="L83"/>
      <c r="M83"/>
      <c r="N83"/>
      <c r="O83"/>
      <c r="P83"/>
      <c r="Q83"/>
      <c r="R83"/>
      <c r="S83"/>
      <c r="T83"/>
      <c r="U83"/>
      <c r="V83"/>
      <c r="W83"/>
      <c r="X83"/>
    </row>
    <row r="84" spans="1:24" ht="15" x14ac:dyDescent="0.25">
      <c r="A84"/>
      <c r="B84"/>
      <c r="C84"/>
      <c r="D84"/>
      <c r="E84"/>
      <c r="F84"/>
      <c r="G84"/>
      <c r="H84"/>
      <c r="I84"/>
      <c r="J84"/>
      <c r="K84"/>
      <c r="L84"/>
      <c r="M84"/>
      <c r="N84"/>
      <c r="O84"/>
      <c r="P84"/>
      <c r="Q84"/>
      <c r="R84"/>
      <c r="S84"/>
      <c r="T84"/>
      <c r="U84"/>
      <c r="V84"/>
      <c r="W84"/>
      <c r="X84"/>
    </row>
    <row r="85" spans="1:24" ht="15" x14ac:dyDescent="0.25">
      <c r="A85"/>
      <c r="B85"/>
      <c r="C85"/>
      <c r="D85"/>
      <c r="E85"/>
      <c r="F85"/>
      <c r="G85"/>
      <c r="H85"/>
      <c r="I85"/>
      <c r="J85"/>
      <c r="K85"/>
      <c r="L85"/>
      <c r="M85"/>
      <c r="N85"/>
      <c r="O85"/>
      <c r="P85"/>
      <c r="Q85"/>
      <c r="R85"/>
      <c r="S85"/>
      <c r="T85"/>
      <c r="U85"/>
      <c r="V85"/>
      <c r="W85"/>
      <c r="X85"/>
    </row>
    <row r="86" spans="1:24" ht="15" x14ac:dyDescent="0.25">
      <c r="A86"/>
      <c r="B86"/>
      <c r="C86"/>
      <c r="D86"/>
      <c r="E86"/>
      <c r="F86"/>
      <c r="G86"/>
      <c r="H86"/>
      <c r="I86"/>
      <c r="J86"/>
      <c r="K86"/>
      <c r="L86"/>
      <c r="M86"/>
      <c r="N86"/>
      <c r="O86"/>
      <c r="P86"/>
      <c r="Q86"/>
      <c r="R86"/>
      <c r="S86"/>
      <c r="T86"/>
      <c r="U86"/>
      <c r="V86"/>
      <c r="W86"/>
      <c r="X86"/>
    </row>
    <row r="87" spans="1:24" ht="15" x14ac:dyDescent="0.25">
      <c r="A87"/>
      <c r="B87"/>
      <c r="C87"/>
      <c r="D87"/>
      <c r="E87"/>
      <c r="F87"/>
      <c r="G87"/>
      <c r="H87"/>
      <c r="I87"/>
      <c r="J87"/>
      <c r="K87"/>
      <c r="L87"/>
      <c r="M87"/>
      <c r="N87"/>
      <c r="O87"/>
      <c r="P87"/>
      <c r="Q87"/>
      <c r="R87"/>
      <c r="S87"/>
      <c r="T87"/>
      <c r="U87"/>
      <c r="V87"/>
      <c r="W87"/>
      <c r="X87"/>
    </row>
    <row r="88" spans="1:24" ht="15" x14ac:dyDescent="0.25">
      <c r="A88"/>
      <c r="B88"/>
      <c r="C88"/>
      <c r="D88"/>
      <c r="E88"/>
      <c r="F88"/>
      <c r="G88"/>
      <c r="H88"/>
      <c r="I88"/>
      <c r="J88"/>
      <c r="K88"/>
      <c r="L88"/>
      <c r="M88"/>
      <c r="N88"/>
      <c r="O88"/>
      <c r="P88"/>
      <c r="Q88"/>
      <c r="R88"/>
      <c r="S88"/>
      <c r="T88"/>
      <c r="U88"/>
      <c r="V88"/>
      <c r="W88"/>
      <c r="X88"/>
    </row>
    <row r="89" spans="1:24" ht="15" x14ac:dyDescent="0.25">
      <c r="A89"/>
      <c r="B89"/>
      <c r="C89"/>
      <c r="D89"/>
      <c r="E89"/>
      <c r="F89"/>
      <c r="G89"/>
      <c r="H89"/>
      <c r="I89"/>
      <c r="J89"/>
      <c r="K89"/>
      <c r="L89"/>
      <c r="M89"/>
      <c r="N89"/>
      <c r="O89"/>
      <c r="P89"/>
      <c r="Q89"/>
      <c r="R89"/>
      <c r="S89"/>
      <c r="T89"/>
      <c r="U89"/>
      <c r="V89"/>
      <c r="W89"/>
      <c r="X89"/>
    </row>
    <row r="90" spans="1:24" ht="15" x14ac:dyDescent="0.25">
      <c r="A90"/>
      <c r="B90"/>
      <c r="C90"/>
      <c r="D90"/>
      <c r="E90"/>
      <c r="F90"/>
      <c r="G90"/>
      <c r="H90"/>
      <c r="I90"/>
      <c r="J90"/>
      <c r="K90"/>
      <c r="L90"/>
      <c r="M90"/>
      <c r="N90"/>
      <c r="O90"/>
      <c r="P90"/>
      <c r="Q90"/>
      <c r="R90"/>
      <c r="S90"/>
      <c r="T90"/>
      <c r="U90"/>
      <c r="V90"/>
      <c r="W90"/>
      <c r="X90"/>
    </row>
    <row r="91" spans="1:24" ht="15" x14ac:dyDescent="0.25">
      <c r="A91"/>
      <c r="B91"/>
      <c r="C91"/>
      <c r="D91"/>
      <c r="E91"/>
      <c r="F91"/>
      <c r="G91"/>
      <c r="H91"/>
      <c r="I91"/>
      <c r="J91"/>
      <c r="K91"/>
      <c r="L91"/>
      <c r="M91"/>
      <c r="N91"/>
      <c r="O91"/>
      <c r="P91"/>
      <c r="Q91"/>
      <c r="R91"/>
      <c r="S91"/>
      <c r="T91"/>
      <c r="U91"/>
      <c r="V91"/>
      <c r="W91"/>
      <c r="X91"/>
    </row>
    <row r="92" spans="1:24" ht="15" x14ac:dyDescent="0.25">
      <c r="A92"/>
      <c r="B92"/>
      <c r="C92"/>
      <c r="D92"/>
      <c r="E92"/>
      <c r="F92"/>
      <c r="G92"/>
      <c r="H92"/>
      <c r="I92"/>
      <c r="J92"/>
      <c r="K92"/>
      <c r="L92"/>
      <c r="M92"/>
      <c r="N92"/>
      <c r="O92"/>
      <c r="P92"/>
      <c r="Q92"/>
      <c r="R92"/>
      <c r="S92"/>
      <c r="T92"/>
      <c r="U92"/>
      <c r="V92"/>
      <c r="W92"/>
      <c r="X92"/>
    </row>
    <row r="93" spans="1:24" ht="15" x14ac:dyDescent="0.25">
      <c r="A93"/>
      <c r="B93"/>
      <c r="C93"/>
      <c r="D93"/>
      <c r="E93"/>
      <c r="F93"/>
      <c r="G93"/>
      <c r="H93"/>
      <c r="I93"/>
      <c r="J93"/>
      <c r="K93"/>
      <c r="L93"/>
      <c r="M93"/>
      <c r="N93"/>
      <c r="O93"/>
      <c r="P93"/>
      <c r="Q93"/>
      <c r="R93"/>
      <c r="S93"/>
      <c r="T93"/>
      <c r="U93"/>
      <c r="V93"/>
      <c r="W93"/>
      <c r="X93"/>
    </row>
    <row r="94" spans="1:24" ht="15" x14ac:dyDescent="0.25">
      <c r="A94"/>
      <c r="B94"/>
      <c r="C94"/>
      <c r="D94"/>
      <c r="E94"/>
      <c r="F94"/>
      <c r="G94"/>
      <c r="H94"/>
      <c r="I94"/>
      <c r="J94"/>
      <c r="K94"/>
      <c r="L94"/>
      <c r="M94"/>
      <c r="N94"/>
      <c r="O94"/>
      <c r="P94"/>
      <c r="Q94"/>
      <c r="R94"/>
      <c r="S94"/>
      <c r="T94"/>
      <c r="U94"/>
      <c r="V94"/>
      <c r="W94"/>
      <c r="X94"/>
    </row>
    <row r="95" spans="1:24" ht="15" x14ac:dyDescent="0.25">
      <c r="A95"/>
      <c r="B95"/>
      <c r="C95"/>
      <c r="D95"/>
      <c r="E95"/>
      <c r="F95"/>
      <c r="G95"/>
      <c r="H95"/>
      <c r="I95"/>
      <c r="J95"/>
      <c r="K95"/>
      <c r="L95"/>
      <c r="M95"/>
      <c r="N95"/>
      <c r="O95"/>
      <c r="P95"/>
      <c r="Q95"/>
      <c r="R95"/>
      <c r="S95"/>
      <c r="T95"/>
      <c r="U95"/>
      <c r="V95"/>
      <c r="W95"/>
      <c r="X95"/>
    </row>
    <row r="96" spans="1:24" ht="15" x14ac:dyDescent="0.25">
      <c r="A96"/>
      <c r="B96"/>
      <c r="C96"/>
      <c r="D96"/>
      <c r="E96"/>
      <c r="F96"/>
      <c r="G96"/>
      <c r="H96"/>
      <c r="I96"/>
      <c r="J96"/>
      <c r="K96"/>
      <c r="L96"/>
      <c r="M96"/>
      <c r="N96"/>
      <c r="O96"/>
      <c r="P96"/>
      <c r="Q96"/>
      <c r="R96"/>
      <c r="S96"/>
      <c r="T96"/>
      <c r="U96"/>
      <c r="V96"/>
      <c r="W96"/>
      <c r="X96"/>
    </row>
    <row r="97" spans="1:24" ht="15" x14ac:dyDescent="0.25">
      <c r="A97"/>
      <c r="B97"/>
      <c r="C97"/>
      <c r="D97"/>
      <c r="E97"/>
      <c r="F97"/>
      <c r="G97"/>
      <c r="H97"/>
      <c r="I97"/>
      <c r="J97"/>
      <c r="K97"/>
      <c r="L97"/>
      <c r="M97"/>
      <c r="N97"/>
      <c r="O97"/>
      <c r="P97"/>
      <c r="Q97"/>
      <c r="R97"/>
      <c r="S97"/>
      <c r="T97"/>
      <c r="U97"/>
      <c r="V97"/>
      <c r="W97"/>
      <c r="X97"/>
    </row>
    <row r="98" spans="1:24" ht="15" x14ac:dyDescent="0.25">
      <c r="A98"/>
      <c r="B98"/>
      <c r="C98"/>
      <c r="D98"/>
      <c r="E98"/>
      <c r="F98"/>
      <c r="G98"/>
      <c r="H98"/>
      <c r="I98"/>
      <c r="J98"/>
      <c r="K98"/>
      <c r="L98"/>
      <c r="M98"/>
      <c r="N98"/>
      <c r="O98"/>
      <c r="P98"/>
      <c r="Q98"/>
      <c r="R98"/>
      <c r="S98"/>
      <c r="T98"/>
      <c r="U98"/>
      <c r="V98"/>
      <c r="W98"/>
      <c r="X98"/>
    </row>
    <row r="99" spans="1:24" ht="15" x14ac:dyDescent="0.25">
      <c r="A99"/>
      <c r="B99"/>
      <c r="C99"/>
      <c r="D99"/>
      <c r="E99"/>
      <c r="F99"/>
      <c r="G99"/>
      <c r="H99"/>
      <c r="I99"/>
      <c r="J99"/>
      <c r="K99"/>
      <c r="L99"/>
      <c r="M99"/>
      <c r="N99"/>
      <c r="O99"/>
      <c r="P99"/>
      <c r="Q99"/>
      <c r="R99"/>
      <c r="S99"/>
      <c r="T99"/>
      <c r="U99"/>
      <c r="V99"/>
      <c r="W99"/>
      <c r="X99"/>
    </row>
    <row r="100" spans="1:24" ht="15" x14ac:dyDescent="0.25">
      <c r="A100"/>
      <c r="B100"/>
      <c r="C100"/>
      <c r="D100"/>
      <c r="E100"/>
      <c r="F100"/>
      <c r="G100"/>
      <c r="H100"/>
      <c r="I100"/>
      <c r="J100"/>
      <c r="K100"/>
      <c r="L100"/>
      <c r="M100"/>
      <c r="N100"/>
      <c r="O100"/>
      <c r="P100"/>
      <c r="Q100"/>
      <c r="R100"/>
      <c r="S100"/>
      <c r="T100"/>
      <c r="U100"/>
      <c r="V100"/>
      <c r="W100"/>
      <c r="X100"/>
    </row>
    <row r="101" spans="1:24" ht="15" x14ac:dyDescent="0.25">
      <c r="A101"/>
      <c r="B101"/>
      <c r="C101"/>
      <c r="D101"/>
      <c r="E101"/>
      <c r="F101"/>
      <c r="G101"/>
      <c r="H101"/>
      <c r="I101"/>
      <c r="J101"/>
      <c r="K101"/>
      <c r="L101"/>
      <c r="M101"/>
      <c r="N101"/>
      <c r="O101"/>
      <c r="P101"/>
      <c r="Q101"/>
      <c r="R101"/>
      <c r="S101"/>
      <c r="T101"/>
      <c r="U101"/>
      <c r="V101"/>
      <c r="W101"/>
      <c r="X101"/>
    </row>
    <row r="102" spans="1:24" ht="15" x14ac:dyDescent="0.25">
      <c r="A102"/>
      <c r="B102"/>
      <c r="C102"/>
      <c r="D102"/>
      <c r="E102"/>
      <c r="F102"/>
      <c r="G102"/>
      <c r="H102"/>
      <c r="I102"/>
      <c r="J102"/>
      <c r="K102"/>
      <c r="L102"/>
      <c r="M102"/>
      <c r="N102"/>
      <c r="O102"/>
      <c r="P102"/>
      <c r="Q102"/>
      <c r="R102"/>
      <c r="S102"/>
      <c r="T102"/>
      <c r="U102"/>
      <c r="V102"/>
      <c r="W102"/>
      <c r="X102"/>
    </row>
    <row r="103" spans="1:24" ht="15" x14ac:dyDescent="0.25">
      <c r="A103"/>
      <c r="B103"/>
      <c r="C103"/>
      <c r="D103"/>
      <c r="E103"/>
      <c r="F103"/>
      <c r="G103"/>
      <c r="H103"/>
      <c r="I103"/>
      <c r="J103"/>
      <c r="K103"/>
      <c r="L103"/>
      <c r="M103"/>
      <c r="N103"/>
      <c r="O103"/>
      <c r="P103"/>
      <c r="Q103"/>
      <c r="R103"/>
      <c r="S103"/>
      <c r="T103"/>
      <c r="U103"/>
      <c r="V103"/>
      <c r="W103"/>
      <c r="X103"/>
    </row>
    <row r="104" spans="1:24" ht="15" x14ac:dyDescent="0.25">
      <c r="A104"/>
      <c r="B104"/>
      <c r="C104"/>
      <c r="D104"/>
      <c r="E104"/>
      <c r="F104"/>
      <c r="G104"/>
      <c r="H104"/>
      <c r="I104"/>
      <c r="J104"/>
      <c r="K104"/>
      <c r="L104"/>
      <c r="M104"/>
      <c r="N104"/>
      <c r="O104"/>
      <c r="P104"/>
      <c r="Q104"/>
      <c r="R104"/>
      <c r="S104"/>
      <c r="T104"/>
      <c r="U104"/>
      <c r="V104"/>
      <c r="W104"/>
      <c r="X104"/>
    </row>
    <row r="105" spans="1:24" ht="15" x14ac:dyDescent="0.25">
      <c r="A105"/>
      <c r="B105"/>
      <c r="C105"/>
      <c r="D105"/>
      <c r="E105"/>
      <c r="F105"/>
      <c r="G105"/>
      <c r="H105"/>
      <c r="I105"/>
      <c r="J105"/>
      <c r="K105"/>
      <c r="L105"/>
      <c r="M105"/>
      <c r="N105"/>
      <c r="O105"/>
      <c r="P105"/>
      <c r="Q105"/>
      <c r="R105"/>
      <c r="S105"/>
      <c r="T105"/>
      <c r="U105"/>
      <c r="V105"/>
      <c r="W105"/>
      <c r="X105"/>
    </row>
    <row r="106" spans="1:24" ht="15" x14ac:dyDescent="0.25">
      <c r="A106"/>
      <c r="B106"/>
      <c r="C106"/>
      <c r="D106"/>
      <c r="E106"/>
      <c r="F106"/>
      <c r="G106"/>
      <c r="H106"/>
      <c r="I106"/>
      <c r="J106"/>
      <c r="K106"/>
      <c r="L106"/>
      <c r="M106"/>
      <c r="N106"/>
      <c r="O106"/>
      <c r="P106"/>
      <c r="Q106"/>
      <c r="R106"/>
      <c r="S106"/>
      <c r="T106"/>
      <c r="U106"/>
      <c r="V106"/>
      <c r="W106"/>
      <c r="X106"/>
    </row>
    <row r="107" spans="1:24" ht="15" x14ac:dyDescent="0.25">
      <c r="A107"/>
      <c r="B107"/>
      <c r="C107"/>
      <c r="D107"/>
      <c r="E107"/>
      <c r="F107"/>
      <c r="G107"/>
      <c r="H107"/>
      <c r="I107"/>
      <c r="J107"/>
      <c r="K107"/>
      <c r="L107"/>
      <c r="M107"/>
      <c r="N107"/>
      <c r="O107"/>
      <c r="P107"/>
      <c r="Q107"/>
      <c r="R107"/>
      <c r="S107"/>
      <c r="T107"/>
      <c r="U107"/>
      <c r="V107"/>
      <c r="W107"/>
      <c r="X107"/>
    </row>
    <row r="108" spans="1:24" ht="15" x14ac:dyDescent="0.25">
      <c r="A108"/>
      <c r="B108"/>
      <c r="C108"/>
      <c r="D108"/>
      <c r="E108"/>
      <c r="F108"/>
      <c r="G108"/>
      <c r="H108"/>
      <c r="I108"/>
      <c r="J108"/>
      <c r="K108"/>
      <c r="L108"/>
      <c r="M108"/>
      <c r="N108"/>
      <c r="O108"/>
      <c r="P108"/>
      <c r="Q108"/>
      <c r="R108"/>
      <c r="S108"/>
      <c r="T108"/>
      <c r="U108"/>
      <c r="V108"/>
      <c r="W108"/>
      <c r="X108"/>
    </row>
    <row r="109" spans="1:24" ht="15" x14ac:dyDescent="0.25">
      <c r="A109"/>
      <c r="B109"/>
      <c r="C109"/>
      <c r="D109"/>
      <c r="E109"/>
      <c r="F109"/>
      <c r="G109"/>
      <c r="H109"/>
      <c r="I109"/>
      <c r="J109"/>
      <c r="K109"/>
      <c r="L109"/>
      <c r="M109"/>
      <c r="N109"/>
      <c r="O109"/>
      <c r="P109"/>
      <c r="Q109"/>
      <c r="R109"/>
      <c r="S109"/>
      <c r="T109"/>
      <c r="U109"/>
      <c r="V109"/>
      <c r="W109"/>
      <c r="X109"/>
    </row>
    <row r="110" spans="1:24" ht="15" x14ac:dyDescent="0.25">
      <c r="A110"/>
      <c r="B110"/>
      <c r="C110"/>
      <c r="D110"/>
      <c r="E110"/>
      <c r="F110"/>
      <c r="G110"/>
      <c r="H110"/>
      <c r="I110"/>
      <c r="J110"/>
      <c r="K110"/>
      <c r="L110"/>
      <c r="M110"/>
      <c r="N110"/>
      <c r="O110"/>
      <c r="P110"/>
      <c r="Q110"/>
      <c r="R110"/>
      <c r="S110"/>
      <c r="T110"/>
      <c r="U110"/>
      <c r="V110"/>
      <c r="W110"/>
      <c r="X110"/>
    </row>
    <row r="111" spans="1:24" ht="15" x14ac:dyDescent="0.25">
      <c r="A111"/>
      <c r="B111"/>
      <c r="C111"/>
      <c r="D111"/>
      <c r="E111"/>
      <c r="F111"/>
      <c r="G111"/>
      <c r="H111"/>
      <c r="I111"/>
      <c r="J111"/>
      <c r="K111"/>
      <c r="L111"/>
      <c r="M111"/>
      <c r="N111"/>
      <c r="O111"/>
      <c r="P111"/>
      <c r="Q111"/>
      <c r="R111"/>
      <c r="S111"/>
      <c r="T111"/>
      <c r="U111"/>
      <c r="V111"/>
      <c r="W111"/>
      <c r="X111"/>
    </row>
    <row r="112" spans="1:24" ht="15" x14ac:dyDescent="0.25">
      <c r="A112"/>
      <c r="B112"/>
      <c r="C112"/>
      <c r="D112"/>
      <c r="E112"/>
      <c r="F112"/>
      <c r="G112"/>
      <c r="H112"/>
      <c r="I112"/>
      <c r="J112"/>
      <c r="K112"/>
      <c r="L112"/>
      <c r="M112"/>
      <c r="N112"/>
      <c r="O112"/>
      <c r="P112"/>
      <c r="Q112"/>
      <c r="R112"/>
      <c r="S112"/>
      <c r="T112"/>
      <c r="U112"/>
      <c r="V112"/>
      <c r="W112"/>
      <c r="X112"/>
    </row>
    <row r="113" spans="1:24" ht="15" x14ac:dyDescent="0.25">
      <c r="A113"/>
      <c r="B113"/>
      <c r="C113"/>
      <c r="D113"/>
      <c r="E113"/>
      <c r="F113"/>
      <c r="G113"/>
      <c r="H113"/>
      <c r="I113"/>
      <c r="J113"/>
      <c r="K113"/>
      <c r="L113"/>
      <c r="M113"/>
      <c r="N113"/>
      <c r="O113"/>
      <c r="P113"/>
      <c r="Q113"/>
      <c r="R113"/>
      <c r="S113"/>
      <c r="T113"/>
      <c r="U113"/>
      <c r="V113"/>
      <c r="W113"/>
      <c r="X113"/>
    </row>
    <row r="114" spans="1:24" ht="15" x14ac:dyDescent="0.25">
      <c r="A114"/>
      <c r="B114"/>
      <c r="C114"/>
      <c r="D114"/>
      <c r="E114"/>
      <c r="F114"/>
      <c r="G114"/>
      <c r="H114"/>
      <c r="I114"/>
      <c r="J114"/>
      <c r="K114"/>
      <c r="L114"/>
      <c r="M114"/>
      <c r="N114"/>
      <c r="O114"/>
      <c r="P114"/>
      <c r="Q114"/>
      <c r="R114"/>
      <c r="S114"/>
      <c r="T114"/>
      <c r="U114"/>
      <c r="V114"/>
      <c r="W114"/>
      <c r="X114"/>
    </row>
    <row r="115" spans="1:24" ht="15" x14ac:dyDescent="0.25">
      <c r="A115"/>
      <c r="B115"/>
      <c r="C115"/>
      <c r="D115"/>
      <c r="E115"/>
      <c r="F115"/>
      <c r="G115"/>
      <c r="H115"/>
      <c r="I115"/>
      <c r="J115"/>
      <c r="K115"/>
      <c r="L115"/>
      <c r="M115"/>
      <c r="N115"/>
      <c r="O115"/>
      <c r="P115"/>
      <c r="Q115"/>
      <c r="R115"/>
      <c r="S115"/>
      <c r="T115"/>
      <c r="U115"/>
      <c r="V115"/>
      <c r="W115"/>
      <c r="X115"/>
    </row>
    <row r="116" spans="1:24" ht="15" x14ac:dyDescent="0.25">
      <c r="A116"/>
      <c r="B116"/>
      <c r="C116"/>
      <c r="D116"/>
      <c r="E116"/>
      <c r="F116"/>
      <c r="G116"/>
      <c r="H116"/>
      <c r="I116"/>
      <c r="J116"/>
      <c r="K116"/>
      <c r="L116"/>
      <c r="M116"/>
      <c r="N116"/>
      <c r="O116"/>
      <c r="P116"/>
      <c r="Q116"/>
      <c r="R116"/>
      <c r="S116"/>
      <c r="T116"/>
      <c r="U116"/>
      <c r="V116"/>
      <c r="W116"/>
      <c r="X116"/>
    </row>
    <row r="117" spans="1:24" ht="15" x14ac:dyDescent="0.25">
      <c r="A117"/>
      <c r="B117"/>
      <c r="C117"/>
      <c r="D117"/>
      <c r="E117"/>
      <c r="F117"/>
      <c r="G117"/>
      <c r="H117"/>
      <c r="I117"/>
      <c r="J117"/>
      <c r="K117"/>
      <c r="L117"/>
      <c r="M117"/>
      <c r="N117"/>
      <c r="O117"/>
      <c r="P117"/>
      <c r="Q117"/>
      <c r="R117"/>
      <c r="S117"/>
      <c r="T117"/>
      <c r="U117"/>
      <c r="V117"/>
      <c r="W117"/>
      <c r="X117"/>
    </row>
    <row r="118" spans="1:24" ht="15" x14ac:dyDescent="0.25">
      <c r="A118"/>
      <c r="B118"/>
      <c r="C118"/>
      <c r="D118"/>
      <c r="E118"/>
      <c r="F118"/>
      <c r="G118"/>
      <c r="H118"/>
      <c r="I118"/>
      <c r="J118"/>
      <c r="K118"/>
      <c r="L118"/>
      <c r="M118"/>
      <c r="N118"/>
      <c r="O118"/>
      <c r="P118"/>
      <c r="Q118"/>
      <c r="R118"/>
      <c r="S118"/>
      <c r="T118"/>
      <c r="U118"/>
      <c r="V118"/>
      <c r="W118"/>
      <c r="X118"/>
    </row>
    <row r="119" spans="1:24" ht="15" x14ac:dyDescent="0.25">
      <c r="A119"/>
      <c r="B119"/>
      <c r="C119"/>
      <c r="D119"/>
      <c r="E119"/>
      <c r="F119"/>
      <c r="G119"/>
      <c r="H119"/>
      <c r="I119"/>
      <c r="J119"/>
      <c r="K119"/>
      <c r="L119"/>
      <c r="M119"/>
      <c r="N119"/>
      <c r="O119"/>
      <c r="P119"/>
      <c r="Q119"/>
      <c r="R119"/>
      <c r="S119"/>
      <c r="T119"/>
      <c r="U119"/>
      <c r="V119"/>
      <c r="W119"/>
      <c r="X119"/>
    </row>
    <row r="120" spans="1:24" ht="15" x14ac:dyDescent="0.25">
      <c r="A120"/>
      <c r="B120"/>
      <c r="C120"/>
      <c r="D120"/>
      <c r="E120"/>
      <c r="F120"/>
      <c r="G120"/>
      <c r="H120"/>
      <c r="I120"/>
      <c r="J120"/>
      <c r="K120"/>
      <c r="L120"/>
      <c r="M120"/>
      <c r="N120"/>
      <c r="O120"/>
      <c r="P120"/>
      <c r="Q120"/>
      <c r="R120"/>
      <c r="S120"/>
      <c r="T120"/>
      <c r="U120"/>
      <c r="V120"/>
      <c r="W120"/>
      <c r="X120"/>
    </row>
    <row r="121" spans="1:24" ht="15" x14ac:dyDescent="0.25">
      <c r="A121"/>
      <c r="B121"/>
      <c r="C121"/>
      <c r="D121"/>
      <c r="E121"/>
      <c r="F121"/>
      <c r="G121"/>
      <c r="H121"/>
      <c r="I121"/>
      <c r="J121"/>
      <c r="K121"/>
      <c r="L121"/>
      <c r="M121"/>
      <c r="N121"/>
      <c r="O121"/>
      <c r="P121"/>
      <c r="Q121"/>
      <c r="R121"/>
      <c r="S121"/>
      <c r="T121"/>
      <c r="U121"/>
      <c r="V121"/>
      <c r="W121"/>
      <c r="X121"/>
    </row>
    <row r="122" spans="1:24" ht="15" x14ac:dyDescent="0.25">
      <c r="A122"/>
      <c r="B122"/>
      <c r="C122"/>
      <c r="D122"/>
      <c r="E122"/>
      <c r="F122"/>
      <c r="G122"/>
      <c r="H122"/>
      <c r="I122"/>
      <c r="J122"/>
      <c r="K122"/>
      <c r="L122"/>
      <c r="M122"/>
      <c r="N122"/>
      <c r="O122"/>
      <c r="P122"/>
      <c r="Q122"/>
      <c r="R122"/>
      <c r="S122"/>
      <c r="T122"/>
      <c r="U122"/>
      <c r="V122"/>
      <c r="W122"/>
      <c r="X122"/>
    </row>
    <row r="123" spans="1:24" ht="15" x14ac:dyDescent="0.25">
      <c r="A123"/>
      <c r="B123"/>
      <c r="C123"/>
      <c r="D123"/>
      <c r="E123"/>
      <c r="F123"/>
      <c r="G123"/>
      <c r="H123"/>
      <c r="I123"/>
      <c r="J123"/>
      <c r="K123"/>
      <c r="L123"/>
      <c r="M123"/>
      <c r="N123"/>
      <c r="O123"/>
      <c r="P123"/>
      <c r="Q123"/>
      <c r="R123"/>
      <c r="S123"/>
      <c r="T123"/>
      <c r="U123"/>
      <c r="V123"/>
      <c r="W123"/>
      <c r="X123"/>
    </row>
    <row r="124" spans="1:24" ht="15" x14ac:dyDescent="0.25">
      <c r="A124"/>
      <c r="B124"/>
      <c r="C124"/>
      <c r="D124"/>
      <c r="E124"/>
      <c r="F124"/>
      <c r="G124"/>
      <c r="H124"/>
      <c r="I124"/>
      <c r="J124"/>
      <c r="K124"/>
      <c r="L124"/>
      <c r="M124"/>
      <c r="N124"/>
      <c r="O124"/>
      <c r="P124"/>
      <c r="Q124"/>
      <c r="R124"/>
      <c r="S124"/>
      <c r="T124"/>
      <c r="U124"/>
      <c r="V124"/>
      <c r="W124"/>
      <c r="X124"/>
    </row>
    <row r="125" spans="1:24" ht="15" x14ac:dyDescent="0.25">
      <c r="A125"/>
      <c r="B125"/>
      <c r="C125"/>
      <c r="D125"/>
      <c r="E125"/>
      <c r="F125"/>
      <c r="G125"/>
      <c r="H125"/>
      <c r="I125"/>
      <c r="J125"/>
      <c r="K125"/>
      <c r="L125"/>
      <c r="M125"/>
      <c r="N125"/>
      <c r="O125"/>
      <c r="P125"/>
      <c r="Q125"/>
      <c r="R125"/>
      <c r="S125"/>
      <c r="T125"/>
      <c r="U125"/>
      <c r="V125"/>
      <c r="W125"/>
      <c r="X125"/>
    </row>
    <row r="126" spans="1:24" ht="15" x14ac:dyDescent="0.25">
      <c r="A126"/>
      <c r="B126"/>
      <c r="C126"/>
      <c r="D126"/>
      <c r="E126"/>
      <c r="F126"/>
      <c r="G126"/>
      <c r="H126"/>
      <c r="I126"/>
      <c r="J126"/>
      <c r="K126"/>
      <c r="L126"/>
      <c r="M126"/>
      <c r="N126"/>
      <c r="O126"/>
      <c r="P126"/>
      <c r="Q126"/>
      <c r="R126"/>
      <c r="S126"/>
      <c r="T126"/>
      <c r="U126"/>
      <c r="V126"/>
      <c r="W126"/>
      <c r="X126"/>
    </row>
    <row r="127" spans="1:24" ht="15" x14ac:dyDescent="0.25">
      <c r="A127"/>
      <c r="B127"/>
      <c r="C127"/>
      <c r="D127"/>
      <c r="E127"/>
      <c r="F127"/>
      <c r="G127"/>
      <c r="H127"/>
      <c r="I127"/>
      <c r="J127"/>
      <c r="K127"/>
      <c r="L127"/>
      <c r="M127"/>
      <c r="N127"/>
      <c r="O127"/>
      <c r="P127"/>
      <c r="Q127"/>
      <c r="R127"/>
      <c r="S127"/>
      <c r="T127"/>
      <c r="U127"/>
      <c r="V127"/>
      <c r="W127"/>
      <c r="X127"/>
    </row>
    <row r="128" spans="1:24" ht="15" x14ac:dyDescent="0.25">
      <c r="A128"/>
      <c r="B128"/>
      <c r="C128"/>
      <c r="D128"/>
      <c r="E128"/>
      <c r="F128"/>
      <c r="G128"/>
      <c r="H128"/>
      <c r="I128"/>
      <c r="J128"/>
      <c r="K128"/>
      <c r="L128"/>
      <c r="M128"/>
      <c r="N128"/>
      <c r="O128"/>
      <c r="P128"/>
      <c r="Q128"/>
      <c r="R128"/>
      <c r="S128"/>
      <c r="T128"/>
      <c r="U128"/>
      <c r="V128"/>
      <c r="W128"/>
      <c r="X128"/>
    </row>
    <row r="129" spans="1:24" ht="15" x14ac:dyDescent="0.25">
      <c r="A129"/>
      <c r="B129"/>
      <c r="C129"/>
      <c r="D129"/>
      <c r="E129"/>
      <c r="F129"/>
      <c r="G129"/>
      <c r="H129"/>
      <c r="I129"/>
      <c r="J129"/>
      <c r="K129"/>
      <c r="L129"/>
      <c r="M129"/>
      <c r="N129"/>
      <c r="O129"/>
      <c r="P129"/>
      <c r="Q129"/>
      <c r="R129"/>
      <c r="S129"/>
      <c r="T129"/>
      <c r="U129"/>
      <c r="V129"/>
      <c r="W129"/>
      <c r="X129"/>
    </row>
    <row r="130" spans="1:24" ht="15" x14ac:dyDescent="0.25">
      <c r="A130"/>
      <c r="B130"/>
      <c r="C130"/>
      <c r="D130"/>
      <c r="E130"/>
      <c r="F130"/>
      <c r="G130"/>
      <c r="H130"/>
      <c r="I130"/>
      <c r="J130"/>
      <c r="K130"/>
      <c r="L130"/>
      <c r="M130"/>
      <c r="N130"/>
      <c r="O130"/>
      <c r="P130"/>
      <c r="Q130"/>
      <c r="R130"/>
      <c r="S130"/>
      <c r="T130"/>
      <c r="U130"/>
      <c r="V130"/>
      <c r="W130"/>
      <c r="X130"/>
    </row>
    <row r="131" spans="1:24" ht="15" x14ac:dyDescent="0.25">
      <c r="A131"/>
      <c r="B131"/>
      <c r="C131"/>
      <c r="D131"/>
      <c r="E131"/>
      <c r="F131"/>
      <c r="G131"/>
      <c r="H131"/>
      <c r="I131"/>
      <c r="J131"/>
      <c r="K131"/>
      <c r="L131"/>
      <c r="M131"/>
      <c r="N131"/>
      <c r="O131"/>
      <c r="P131"/>
      <c r="Q131"/>
      <c r="R131"/>
      <c r="S131"/>
      <c r="T131"/>
      <c r="U131"/>
      <c r="V131"/>
      <c r="W131"/>
      <c r="X131"/>
    </row>
    <row r="132" spans="1:24" x14ac:dyDescent="0.25">
      <c r="A132" s="28"/>
      <c r="B132" s="28"/>
      <c r="C132" s="28"/>
      <c r="D132" s="28"/>
      <c r="E132" s="28"/>
      <c r="F132" s="28"/>
      <c r="G132" s="28"/>
      <c r="H132" s="28"/>
      <c r="I132" s="28"/>
      <c r="J132" s="28"/>
      <c r="K132" s="28"/>
      <c r="L132" s="28"/>
      <c r="M132" s="28"/>
      <c r="N132" s="28"/>
      <c r="O132" s="28"/>
      <c r="P132" s="28"/>
      <c r="Q132" s="28"/>
      <c r="R132" s="28"/>
      <c r="S132" s="20"/>
      <c r="T132" s="20"/>
      <c r="U132" s="20"/>
      <c r="V132" s="20"/>
      <c r="W132" s="20"/>
    </row>
    <row r="133" spans="1:24"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4"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row>
  </sheetData>
  <mergeCells count="32">
    <mergeCell ref="A1:V1"/>
    <mergeCell ref="A2:V2"/>
    <mergeCell ref="A3:V3"/>
    <mergeCell ref="A5:V5"/>
    <mergeCell ref="A6:A7"/>
    <mergeCell ref="B6:B7"/>
    <mergeCell ref="C6:C7"/>
    <mergeCell ref="D6:D7"/>
    <mergeCell ref="E6:F6"/>
    <mergeCell ref="G6:H6"/>
    <mergeCell ref="I6:J6"/>
    <mergeCell ref="K6:L6"/>
    <mergeCell ref="M6:N6"/>
    <mergeCell ref="O6:P6"/>
    <mergeCell ref="Q6:R6"/>
    <mergeCell ref="S6:T6"/>
    <mergeCell ref="A31:D31"/>
    <mergeCell ref="A13:D13"/>
    <mergeCell ref="A16:D16"/>
    <mergeCell ref="A17:D17"/>
    <mergeCell ref="A21:D21"/>
    <mergeCell ref="A23:D23"/>
    <mergeCell ref="A24:D24"/>
    <mergeCell ref="Y5:AE5"/>
    <mergeCell ref="Y13:Y14"/>
    <mergeCell ref="A27:D27"/>
    <mergeCell ref="A29:D29"/>
    <mergeCell ref="A30:D30"/>
    <mergeCell ref="U6:V6"/>
    <mergeCell ref="Y7:Y8"/>
    <mergeCell ref="Y9:Y10"/>
    <mergeCell ref="Y11:Y12"/>
  </mergeCells>
  <pageMargins left="0.7" right="0.7" top="0.75" bottom="0.75"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workbookViewId="0">
      <selection activeCell="X7" sqref="X7:X14"/>
    </sheetView>
  </sheetViews>
  <sheetFormatPr defaultRowHeight="12.75" x14ac:dyDescent="0.25"/>
  <cols>
    <col min="1" max="1" width="8" style="12" customWidth="1"/>
    <col min="2" max="2" width="3.5703125" style="12" customWidth="1"/>
    <col min="3" max="3" width="6.85546875" style="12" customWidth="1"/>
    <col min="4" max="4" width="55.42578125" style="12" customWidth="1"/>
    <col min="5" max="5" width="5.28515625" style="12" customWidth="1"/>
    <col min="6" max="6" width="5.42578125" style="12" customWidth="1"/>
    <col min="7" max="7" width="6" style="12" customWidth="1"/>
    <col min="8" max="8" width="5.42578125" style="12" customWidth="1"/>
    <col min="9" max="9" width="4.42578125" style="12" customWidth="1"/>
    <col min="10" max="10" width="5" style="12" customWidth="1"/>
    <col min="11" max="12" width="5.28515625" style="12" customWidth="1"/>
    <col min="13" max="13" width="5.7109375" style="12" customWidth="1"/>
    <col min="14" max="14" width="5.5703125" style="12" customWidth="1"/>
    <col min="15" max="15" width="5.140625" style="12" customWidth="1"/>
    <col min="16" max="16" width="5.42578125" style="12" customWidth="1"/>
    <col min="17" max="17" width="8.5703125" style="12" customWidth="1"/>
    <col min="18" max="20" width="5" style="12" customWidth="1"/>
    <col min="21" max="21" width="14.42578125" style="12" customWidth="1"/>
    <col min="22" max="22" width="12.7109375" style="12" customWidth="1"/>
    <col min="23" max="24" width="9.140625" style="12"/>
    <col min="25" max="25" width="37.28515625" style="12" customWidth="1"/>
    <col min="26" max="26" width="16.28515625" style="12" customWidth="1"/>
    <col min="27" max="27" width="15.28515625" style="12" customWidth="1"/>
    <col min="28" max="256" width="9.140625" style="12"/>
    <col min="257" max="257" width="8" style="12" customWidth="1"/>
    <col min="258" max="258" width="2.140625" style="12" customWidth="1"/>
    <col min="259" max="259" width="5.7109375" style="12" customWidth="1"/>
    <col min="260" max="260" width="16.85546875" style="12" customWidth="1"/>
    <col min="261" max="261" width="5.28515625" style="12" customWidth="1"/>
    <col min="262" max="262" width="5.42578125" style="12" customWidth="1"/>
    <col min="263" max="263" width="6" style="12" customWidth="1"/>
    <col min="264" max="264" width="5.42578125" style="12" customWidth="1"/>
    <col min="265" max="265" width="4.42578125" style="12" customWidth="1"/>
    <col min="266" max="266" width="5" style="12" customWidth="1"/>
    <col min="267" max="268" width="5.28515625" style="12" customWidth="1"/>
    <col min="269" max="269" width="5.7109375" style="12" customWidth="1"/>
    <col min="270" max="270" width="5.5703125" style="12" customWidth="1"/>
    <col min="271" max="271" width="5.140625" style="12" customWidth="1"/>
    <col min="272" max="272" width="5.42578125" style="12" customWidth="1"/>
    <col min="273" max="273" width="5.5703125" style="12" customWidth="1"/>
    <col min="274" max="276" width="5" style="12" customWidth="1"/>
    <col min="277" max="277" width="5.28515625" style="12" customWidth="1"/>
    <col min="278" max="278" width="5.42578125" style="12" customWidth="1"/>
    <col min="279" max="512" width="9.140625" style="12"/>
    <col min="513" max="513" width="8" style="12" customWidth="1"/>
    <col min="514" max="514" width="2.140625" style="12" customWidth="1"/>
    <col min="515" max="515" width="5.7109375" style="12" customWidth="1"/>
    <col min="516" max="516" width="16.85546875" style="12" customWidth="1"/>
    <col min="517" max="517" width="5.28515625" style="12" customWidth="1"/>
    <col min="518" max="518" width="5.42578125" style="12" customWidth="1"/>
    <col min="519" max="519" width="6" style="12" customWidth="1"/>
    <col min="520" max="520" width="5.42578125" style="12" customWidth="1"/>
    <col min="521" max="521" width="4.42578125" style="12" customWidth="1"/>
    <col min="522" max="522" width="5" style="12" customWidth="1"/>
    <col min="523" max="524" width="5.28515625" style="12" customWidth="1"/>
    <col min="525" max="525" width="5.7109375" style="12" customWidth="1"/>
    <col min="526" max="526" width="5.5703125" style="12" customWidth="1"/>
    <col min="527" max="527" width="5.140625" style="12" customWidth="1"/>
    <col min="528" max="528" width="5.42578125" style="12" customWidth="1"/>
    <col min="529" max="529" width="5.5703125" style="12" customWidth="1"/>
    <col min="530" max="532" width="5" style="12" customWidth="1"/>
    <col min="533" max="533" width="5.28515625" style="12" customWidth="1"/>
    <col min="534" max="534" width="5.42578125" style="12" customWidth="1"/>
    <col min="535" max="768" width="9.140625" style="12"/>
    <col min="769" max="769" width="8" style="12" customWidth="1"/>
    <col min="770" max="770" width="2.140625" style="12" customWidth="1"/>
    <col min="771" max="771" width="5.7109375" style="12" customWidth="1"/>
    <col min="772" max="772" width="16.85546875" style="12" customWidth="1"/>
    <col min="773" max="773" width="5.28515625" style="12" customWidth="1"/>
    <col min="774" max="774" width="5.42578125" style="12" customWidth="1"/>
    <col min="775" max="775" width="6" style="12" customWidth="1"/>
    <col min="776" max="776" width="5.42578125" style="12" customWidth="1"/>
    <col min="777" max="777" width="4.42578125" style="12" customWidth="1"/>
    <col min="778" max="778" width="5" style="12" customWidth="1"/>
    <col min="779" max="780" width="5.28515625" style="12" customWidth="1"/>
    <col min="781" max="781" width="5.7109375" style="12" customWidth="1"/>
    <col min="782" max="782" width="5.5703125" style="12" customWidth="1"/>
    <col min="783" max="783" width="5.140625" style="12" customWidth="1"/>
    <col min="784" max="784" width="5.42578125" style="12" customWidth="1"/>
    <col min="785" max="785" width="5.5703125" style="12" customWidth="1"/>
    <col min="786" max="788" width="5" style="12" customWidth="1"/>
    <col min="789" max="789" width="5.28515625" style="12" customWidth="1"/>
    <col min="790" max="790" width="5.42578125" style="12" customWidth="1"/>
    <col min="791" max="1024" width="9.140625" style="12"/>
    <col min="1025" max="1025" width="8" style="12" customWidth="1"/>
    <col min="1026" max="1026" width="2.140625" style="12" customWidth="1"/>
    <col min="1027" max="1027" width="5.7109375" style="12" customWidth="1"/>
    <col min="1028" max="1028" width="16.85546875" style="12" customWidth="1"/>
    <col min="1029" max="1029" width="5.28515625" style="12" customWidth="1"/>
    <col min="1030" max="1030" width="5.42578125" style="12" customWidth="1"/>
    <col min="1031" max="1031" width="6" style="12" customWidth="1"/>
    <col min="1032" max="1032" width="5.42578125" style="12" customWidth="1"/>
    <col min="1033" max="1033" width="4.42578125" style="12" customWidth="1"/>
    <col min="1034" max="1034" width="5" style="12" customWidth="1"/>
    <col min="1035" max="1036" width="5.28515625" style="12" customWidth="1"/>
    <col min="1037" max="1037" width="5.7109375" style="12" customWidth="1"/>
    <col min="1038" max="1038" width="5.5703125" style="12" customWidth="1"/>
    <col min="1039" max="1039" width="5.140625" style="12" customWidth="1"/>
    <col min="1040" max="1040" width="5.42578125" style="12" customWidth="1"/>
    <col min="1041" max="1041" width="5.5703125" style="12" customWidth="1"/>
    <col min="1042" max="1044" width="5" style="12" customWidth="1"/>
    <col min="1045" max="1045" width="5.28515625" style="12" customWidth="1"/>
    <col min="1046" max="1046" width="5.42578125" style="12" customWidth="1"/>
    <col min="1047" max="1280" width="9.140625" style="12"/>
    <col min="1281" max="1281" width="8" style="12" customWidth="1"/>
    <col min="1282" max="1282" width="2.140625" style="12" customWidth="1"/>
    <col min="1283" max="1283" width="5.7109375" style="12" customWidth="1"/>
    <col min="1284" max="1284" width="16.85546875" style="12" customWidth="1"/>
    <col min="1285" max="1285" width="5.28515625" style="12" customWidth="1"/>
    <col min="1286" max="1286" width="5.42578125" style="12" customWidth="1"/>
    <col min="1287" max="1287" width="6" style="12" customWidth="1"/>
    <col min="1288" max="1288" width="5.42578125" style="12" customWidth="1"/>
    <col min="1289" max="1289" width="4.42578125" style="12" customWidth="1"/>
    <col min="1290" max="1290" width="5" style="12" customWidth="1"/>
    <col min="1291" max="1292" width="5.28515625" style="12" customWidth="1"/>
    <col min="1293" max="1293" width="5.7109375" style="12" customWidth="1"/>
    <col min="1294" max="1294" width="5.5703125" style="12" customWidth="1"/>
    <col min="1295" max="1295" width="5.140625" style="12" customWidth="1"/>
    <col min="1296" max="1296" width="5.42578125" style="12" customWidth="1"/>
    <col min="1297" max="1297" width="5.5703125" style="12" customWidth="1"/>
    <col min="1298" max="1300" width="5" style="12" customWidth="1"/>
    <col min="1301" max="1301" width="5.28515625" style="12" customWidth="1"/>
    <col min="1302" max="1302" width="5.42578125" style="12" customWidth="1"/>
    <col min="1303" max="1536" width="9.140625" style="12"/>
    <col min="1537" max="1537" width="8" style="12" customWidth="1"/>
    <col min="1538" max="1538" width="2.140625" style="12" customWidth="1"/>
    <col min="1539" max="1539" width="5.7109375" style="12" customWidth="1"/>
    <col min="1540" max="1540" width="16.85546875" style="12" customWidth="1"/>
    <col min="1541" max="1541" width="5.28515625" style="12" customWidth="1"/>
    <col min="1542" max="1542" width="5.42578125" style="12" customWidth="1"/>
    <col min="1543" max="1543" width="6" style="12" customWidth="1"/>
    <col min="1544" max="1544" width="5.42578125" style="12" customWidth="1"/>
    <col min="1545" max="1545" width="4.42578125" style="12" customWidth="1"/>
    <col min="1546" max="1546" width="5" style="12" customWidth="1"/>
    <col min="1547" max="1548" width="5.28515625" style="12" customWidth="1"/>
    <col min="1549" max="1549" width="5.7109375" style="12" customWidth="1"/>
    <col min="1550" max="1550" width="5.5703125" style="12" customWidth="1"/>
    <col min="1551" max="1551" width="5.140625" style="12" customWidth="1"/>
    <col min="1552" max="1552" width="5.42578125" style="12" customWidth="1"/>
    <col min="1553" max="1553" width="5.5703125" style="12" customWidth="1"/>
    <col min="1554" max="1556" width="5" style="12" customWidth="1"/>
    <col min="1557" max="1557" width="5.28515625" style="12" customWidth="1"/>
    <col min="1558" max="1558" width="5.42578125" style="12" customWidth="1"/>
    <col min="1559" max="1792" width="9.140625" style="12"/>
    <col min="1793" max="1793" width="8" style="12" customWidth="1"/>
    <col min="1794" max="1794" width="2.140625" style="12" customWidth="1"/>
    <col min="1795" max="1795" width="5.7109375" style="12" customWidth="1"/>
    <col min="1796" max="1796" width="16.85546875" style="12" customWidth="1"/>
    <col min="1797" max="1797" width="5.28515625" style="12" customWidth="1"/>
    <col min="1798" max="1798" width="5.42578125" style="12" customWidth="1"/>
    <col min="1799" max="1799" width="6" style="12" customWidth="1"/>
    <col min="1800" max="1800" width="5.42578125" style="12" customWidth="1"/>
    <col min="1801" max="1801" width="4.42578125" style="12" customWidth="1"/>
    <col min="1802" max="1802" width="5" style="12" customWidth="1"/>
    <col min="1803" max="1804" width="5.28515625" style="12" customWidth="1"/>
    <col min="1805" max="1805" width="5.7109375" style="12" customWidth="1"/>
    <col min="1806" max="1806" width="5.5703125" style="12" customWidth="1"/>
    <col min="1807" max="1807" width="5.140625" style="12" customWidth="1"/>
    <col min="1808" max="1808" width="5.42578125" style="12" customWidth="1"/>
    <col min="1809" max="1809" width="5.5703125" style="12" customWidth="1"/>
    <col min="1810" max="1812" width="5" style="12" customWidth="1"/>
    <col min="1813" max="1813" width="5.28515625" style="12" customWidth="1"/>
    <col min="1814" max="1814" width="5.42578125" style="12" customWidth="1"/>
    <col min="1815" max="2048" width="9.140625" style="12"/>
    <col min="2049" max="2049" width="8" style="12" customWidth="1"/>
    <col min="2050" max="2050" width="2.140625" style="12" customWidth="1"/>
    <col min="2051" max="2051" width="5.7109375" style="12" customWidth="1"/>
    <col min="2052" max="2052" width="16.85546875" style="12" customWidth="1"/>
    <col min="2053" max="2053" width="5.28515625" style="12" customWidth="1"/>
    <col min="2054" max="2054" width="5.42578125" style="12" customWidth="1"/>
    <col min="2055" max="2055" width="6" style="12" customWidth="1"/>
    <col min="2056" max="2056" width="5.42578125" style="12" customWidth="1"/>
    <col min="2057" max="2057" width="4.42578125" style="12" customWidth="1"/>
    <col min="2058" max="2058" width="5" style="12" customWidth="1"/>
    <col min="2059" max="2060" width="5.28515625" style="12" customWidth="1"/>
    <col min="2061" max="2061" width="5.7109375" style="12" customWidth="1"/>
    <col min="2062" max="2062" width="5.5703125" style="12" customWidth="1"/>
    <col min="2063" max="2063" width="5.140625" style="12" customWidth="1"/>
    <col min="2064" max="2064" width="5.42578125" style="12" customWidth="1"/>
    <col min="2065" max="2065" width="5.5703125" style="12" customWidth="1"/>
    <col min="2066" max="2068" width="5" style="12" customWidth="1"/>
    <col min="2069" max="2069" width="5.28515625" style="12" customWidth="1"/>
    <col min="2070" max="2070" width="5.42578125" style="12" customWidth="1"/>
    <col min="2071" max="2304" width="9.140625" style="12"/>
    <col min="2305" max="2305" width="8" style="12" customWidth="1"/>
    <col min="2306" max="2306" width="2.140625" style="12" customWidth="1"/>
    <col min="2307" max="2307" width="5.7109375" style="12" customWidth="1"/>
    <col min="2308" max="2308" width="16.85546875" style="12" customWidth="1"/>
    <col min="2309" max="2309" width="5.28515625" style="12" customWidth="1"/>
    <col min="2310" max="2310" width="5.42578125" style="12" customWidth="1"/>
    <col min="2311" max="2311" width="6" style="12" customWidth="1"/>
    <col min="2312" max="2312" width="5.42578125" style="12" customWidth="1"/>
    <col min="2313" max="2313" width="4.42578125" style="12" customWidth="1"/>
    <col min="2314" max="2314" width="5" style="12" customWidth="1"/>
    <col min="2315" max="2316" width="5.28515625" style="12" customWidth="1"/>
    <col min="2317" max="2317" width="5.7109375" style="12" customWidth="1"/>
    <col min="2318" max="2318" width="5.5703125" style="12" customWidth="1"/>
    <col min="2319" max="2319" width="5.140625" style="12" customWidth="1"/>
    <col min="2320" max="2320" width="5.42578125" style="12" customWidth="1"/>
    <col min="2321" max="2321" width="5.5703125" style="12" customWidth="1"/>
    <col min="2322" max="2324" width="5" style="12" customWidth="1"/>
    <col min="2325" max="2325" width="5.28515625" style="12" customWidth="1"/>
    <col min="2326" max="2326" width="5.42578125" style="12" customWidth="1"/>
    <col min="2327" max="2560" width="9.140625" style="12"/>
    <col min="2561" max="2561" width="8" style="12" customWidth="1"/>
    <col min="2562" max="2562" width="2.140625" style="12" customWidth="1"/>
    <col min="2563" max="2563" width="5.7109375" style="12" customWidth="1"/>
    <col min="2564" max="2564" width="16.85546875" style="12" customWidth="1"/>
    <col min="2565" max="2565" width="5.28515625" style="12" customWidth="1"/>
    <col min="2566" max="2566" width="5.42578125" style="12" customWidth="1"/>
    <col min="2567" max="2567" width="6" style="12" customWidth="1"/>
    <col min="2568" max="2568" width="5.42578125" style="12" customWidth="1"/>
    <col min="2569" max="2569" width="4.42578125" style="12" customWidth="1"/>
    <col min="2570" max="2570" width="5" style="12" customWidth="1"/>
    <col min="2571" max="2572" width="5.28515625" style="12" customWidth="1"/>
    <col min="2573" max="2573" width="5.7109375" style="12" customWidth="1"/>
    <col min="2574" max="2574" width="5.5703125" style="12" customWidth="1"/>
    <col min="2575" max="2575" width="5.140625" style="12" customWidth="1"/>
    <col min="2576" max="2576" width="5.42578125" style="12" customWidth="1"/>
    <col min="2577" max="2577" width="5.5703125" style="12" customWidth="1"/>
    <col min="2578" max="2580" width="5" style="12" customWidth="1"/>
    <col min="2581" max="2581" width="5.28515625" style="12" customWidth="1"/>
    <col min="2582" max="2582" width="5.42578125" style="12" customWidth="1"/>
    <col min="2583" max="2816" width="9.140625" style="12"/>
    <col min="2817" max="2817" width="8" style="12" customWidth="1"/>
    <col min="2818" max="2818" width="2.140625" style="12" customWidth="1"/>
    <col min="2819" max="2819" width="5.7109375" style="12" customWidth="1"/>
    <col min="2820" max="2820" width="16.85546875" style="12" customWidth="1"/>
    <col min="2821" max="2821" width="5.28515625" style="12" customWidth="1"/>
    <col min="2822" max="2822" width="5.42578125" style="12" customWidth="1"/>
    <col min="2823" max="2823" width="6" style="12" customWidth="1"/>
    <col min="2824" max="2824" width="5.42578125" style="12" customWidth="1"/>
    <col min="2825" max="2825" width="4.42578125" style="12" customWidth="1"/>
    <col min="2826" max="2826" width="5" style="12" customWidth="1"/>
    <col min="2827" max="2828" width="5.28515625" style="12" customWidth="1"/>
    <col min="2829" max="2829" width="5.7109375" style="12" customWidth="1"/>
    <col min="2830" max="2830" width="5.5703125" style="12" customWidth="1"/>
    <col min="2831" max="2831" width="5.140625" style="12" customWidth="1"/>
    <col min="2832" max="2832" width="5.42578125" style="12" customWidth="1"/>
    <col min="2833" max="2833" width="5.5703125" style="12" customWidth="1"/>
    <col min="2834" max="2836" width="5" style="12" customWidth="1"/>
    <col min="2837" max="2837" width="5.28515625" style="12" customWidth="1"/>
    <col min="2838" max="2838" width="5.42578125" style="12" customWidth="1"/>
    <col min="2839" max="3072" width="9.140625" style="12"/>
    <col min="3073" max="3073" width="8" style="12" customWidth="1"/>
    <col min="3074" max="3074" width="2.140625" style="12" customWidth="1"/>
    <col min="3075" max="3075" width="5.7109375" style="12" customWidth="1"/>
    <col min="3076" max="3076" width="16.85546875" style="12" customWidth="1"/>
    <col min="3077" max="3077" width="5.28515625" style="12" customWidth="1"/>
    <col min="3078" max="3078" width="5.42578125" style="12" customWidth="1"/>
    <col min="3079" max="3079" width="6" style="12" customWidth="1"/>
    <col min="3080" max="3080" width="5.42578125" style="12" customWidth="1"/>
    <col min="3081" max="3081" width="4.42578125" style="12" customWidth="1"/>
    <col min="3082" max="3082" width="5" style="12" customWidth="1"/>
    <col min="3083" max="3084" width="5.28515625" style="12" customWidth="1"/>
    <col min="3085" max="3085" width="5.7109375" style="12" customWidth="1"/>
    <col min="3086" max="3086" width="5.5703125" style="12" customWidth="1"/>
    <col min="3087" max="3087" width="5.140625" style="12" customWidth="1"/>
    <col min="3088" max="3088" width="5.42578125" style="12" customWidth="1"/>
    <col min="3089" max="3089" width="5.5703125" style="12" customWidth="1"/>
    <col min="3090" max="3092" width="5" style="12" customWidth="1"/>
    <col min="3093" max="3093" width="5.28515625" style="12" customWidth="1"/>
    <col min="3094" max="3094" width="5.42578125" style="12" customWidth="1"/>
    <col min="3095" max="3328" width="9.140625" style="12"/>
    <col min="3329" max="3329" width="8" style="12" customWidth="1"/>
    <col min="3330" max="3330" width="2.140625" style="12" customWidth="1"/>
    <col min="3331" max="3331" width="5.7109375" style="12" customWidth="1"/>
    <col min="3332" max="3332" width="16.85546875" style="12" customWidth="1"/>
    <col min="3333" max="3333" width="5.28515625" style="12" customWidth="1"/>
    <col min="3334" max="3334" width="5.42578125" style="12" customWidth="1"/>
    <col min="3335" max="3335" width="6" style="12" customWidth="1"/>
    <col min="3336" max="3336" width="5.42578125" style="12" customWidth="1"/>
    <col min="3337" max="3337" width="4.42578125" style="12" customWidth="1"/>
    <col min="3338" max="3338" width="5" style="12" customWidth="1"/>
    <col min="3339" max="3340" width="5.28515625" style="12" customWidth="1"/>
    <col min="3341" max="3341" width="5.7109375" style="12" customWidth="1"/>
    <col min="3342" max="3342" width="5.5703125" style="12" customWidth="1"/>
    <col min="3343" max="3343" width="5.140625" style="12" customWidth="1"/>
    <col min="3344" max="3344" width="5.42578125" style="12" customWidth="1"/>
    <col min="3345" max="3345" width="5.5703125" style="12" customWidth="1"/>
    <col min="3346" max="3348" width="5" style="12" customWidth="1"/>
    <col min="3349" max="3349" width="5.28515625" style="12" customWidth="1"/>
    <col min="3350" max="3350" width="5.42578125" style="12" customWidth="1"/>
    <col min="3351" max="3584" width="9.140625" style="12"/>
    <col min="3585" max="3585" width="8" style="12" customWidth="1"/>
    <col min="3586" max="3586" width="2.140625" style="12" customWidth="1"/>
    <col min="3587" max="3587" width="5.7109375" style="12" customWidth="1"/>
    <col min="3588" max="3588" width="16.85546875" style="12" customWidth="1"/>
    <col min="3589" max="3589" width="5.28515625" style="12" customWidth="1"/>
    <col min="3590" max="3590" width="5.42578125" style="12" customWidth="1"/>
    <col min="3591" max="3591" width="6" style="12" customWidth="1"/>
    <col min="3592" max="3592" width="5.42578125" style="12" customWidth="1"/>
    <col min="3593" max="3593" width="4.42578125" style="12" customWidth="1"/>
    <col min="3594" max="3594" width="5" style="12" customWidth="1"/>
    <col min="3595" max="3596" width="5.28515625" style="12" customWidth="1"/>
    <col min="3597" max="3597" width="5.7109375" style="12" customWidth="1"/>
    <col min="3598" max="3598" width="5.5703125" style="12" customWidth="1"/>
    <col min="3599" max="3599" width="5.140625" style="12" customWidth="1"/>
    <col min="3600" max="3600" width="5.42578125" style="12" customWidth="1"/>
    <col min="3601" max="3601" width="5.5703125" style="12" customWidth="1"/>
    <col min="3602" max="3604" width="5" style="12" customWidth="1"/>
    <col min="3605" max="3605" width="5.28515625" style="12" customWidth="1"/>
    <col min="3606" max="3606" width="5.42578125" style="12" customWidth="1"/>
    <col min="3607" max="3840" width="9.140625" style="12"/>
    <col min="3841" max="3841" width="8" style="12" customWidth="1"/>
    <col min="3842" max="3842" width="2.140625" style="12" customWidth="1"/>
    <col min="3843" max="3843" width="5.7109375" style="12" customWidth="1"/>
    <col min="3844" max="3844" width="16.85546875" style="12" customWidth="1"/>
    <col min="3845" max="3845" width="5.28515625" style="12" customWidth="1"/>
    <col min="3846" max="3846" width="5.42578125" style="12" customWidth="1"/>
    <col min="3847" max="3847" width="6" style="12" customWidth="1"/>
    <col min="3848" max="3848" width="5.42578125" style="12" customWidth="1"/>
    <col min="3849" max="3849" width="4.42578125" style="12" customWidth="1"/>
    <col min="3850" max="3850" width="5" style="12" customWidth="1"/>
    <col min="3851" max="3852" width="5.28515625" style="12" customWidth="1"/>
    <col min="3853" max="3853" width="5.7109375" style="12" customWidth="1"/>
    <col min="3854" max="3854" width="5.5703125" style="12" customWidth="1"/>
    <col min="3855" max="3855" width="5.140625" style="12" customWidth="1"/>
    <col min="3856" max="3856" width="5.42578125" style="12" customWidth="1"/>
    <col min="3857" max="3857" width="5.5703125" style="12" customWidth="1"/>
    <col min="3858" max="3860" width="5" style="12" customWidth="1"/>
    <col min="3861" max="3861" width="5.28515625" style="12" customWidth="1"/>
    <col min="3862" max="3862" width="5.42578125" style="12" customWidth="1"/>
    <col min="3863" max="4096" width="9.140625" style="12"/>
    <col min="4097" max="4097" width="8" style="12" customWidth="1"/>
    <col min="4098" max="4098" width="2.140625" style="12" customWidth="1"/>
    <col min="4099" max="4099" width="5.7109375" style="12" customWidth="1"/>
    <col min="4100" max="4100" width="16.85546875" style="12" customWidth="1"/>
    <col min="4101" max="4101" width="5.28515625" style="12" customWidth="1"/>
    <col min="4102" max="4102" width="5.42578125" style="12" customWidth="1"/>
    <col min="4103" max="4103" width="6" style="12" customWidth="1"/>
    <col min="4104" max="4104" width="5.42578125" style="12" customWidth="1"/>
    <col min="4105" max="4105" width="4.42578125" style="12" customWidth="1"/>
    <col min="4106" max="4106" width="5" style="12" customWidth="1"/>
    <col min="4107" max="4108" width="5.28515625" style="12" customWidth="1"/>
    <col min="4109" max="4109" width="5.7109375" style="12" customWidth="1"/>
    <col min="4110" max="4110" width="5.5703125" style="12" customWidth="1"/>
    <col min="4111" max="4111" width="5.140625" style="12" customWidth="1"/>
    <col min="4112" max="4112" width="5.42578125" style="12" customWidth="1"/>
    <col min="4113" max="4113" width="5.5703125" style="12" customWidth="1"/>
    <col min="4114" max="4116" width="5" style="12" customWidth="1"/>
    <col min="4117" max="4117" width="5.28515625" style="12" customWidth="1"/>
    <col min="4118" max="4118" width="5.42578125" style="12" customWidth="1"/>
    <col min="4119" max="4352" width="9.140625" style="12"/>
    <col min="4353" max="4353" width="8" style="12" customWidth="1"/>
    <col min="4354" max="4354" width="2.140625" style="12" customWidth="1"/>
    <col min="4355" max="4355" width="5.7109375" style="12" customWidth="1"/>
    <col min="4356" max="4356" width="16.85546875" style="12" customWidth="1"/>
    <col min="4357" max="4357" width="5.28515625" style="12" customWidth="1"/>
    <col min="4358" max="4358" width="5.42578125" style="12" customWidth="1"/>
    <col min="4359" max="4359" width="6" style="12" customWidth="1"/>
    <col min="4360" max="4360" width="5.42578125" style="12" customWidth="1"/>
    <col min="4361" max="4361" width="4.42578125" style="12" customWidth="1"/>
    <col min="4362" max="4362" width="5" style="12" customWidth="1"/>
    <col min="4363" max="4364" width="5.28515625" style="12" customWidth="1"/>
    <col min="4365" max="4365" width="5.7109375" style="12" customWidth="1"/>
    <col min="4366" max="4366" width="5.5703125" style="12" customWidth="1"/>
    <col min="4367" max="4367" width="5.140625" style="12" customWidth="1"/>
    <col min="4368" max="4368" width="5.42578125" style="12" customWidth="1"/>
    <col min="4369" max="4369" width="5.5703125" style="12" customWidth="1"/>
    <col min="4370" max="4372" width="5" style="12" customWidth="1"/>
    <col min="4373" max="4373" width="5.28515625" style="12" customWidth="1"/>
    <col min="4374" max="4374" width="5.42578125" style="12" customWidth="1"/>
    <col min="4375" max="4608" width="9.140625" style="12"/>
    <col min="4609" max="4609" width="8" style="12" customWidth="1"/>
    <col min="4610" max="4610" width="2.140625" style="12" customWidth="1"/>
    <col min="4611" max="4611" width="5.7109375" style="12" customWidth="1"/>
    <col min="4612" max="4612" width="16.85546875" style="12" customWidth="1"/>
    <col min="4613" max="4613" width="5.28515625" style="12" customWidth="1"/>
    <col min="4614" max="4614" width="5.42578125" style="12" customWidth="1"/>
    <col min="4615" max="4615" width="6" style="12" customWidth="1"/>
    <col min="4616" max="4616" width="5.42578125" style="12" customWidth="1"/>
    <col min="4617" max="4617" width="4.42578125" style="12" customWidth="1"/>
    <col min="4618" max="4618" width="5" style="12" customWidth="1"/>
    <col min="4619" max="4620" width="5.28515625" style="12" customWidth="1"/>
    <col min="4621" max="4621" width="5.7109375" style="12" customWidth="1"/>
    <col min="4622" max="4622" width="5.5703125" style="12" customWidth="1"/>
    <col min="4623" max="4623" width="5.140625" style="12" customWidth="1"/>
    <col min="4624" max="4624" width="5.42578125" style="12" customWidth="1"/>
    <col min="4625" max="4625" width="5.5703125" style="12" customWidth="1"/>
    <col min="4626" max="4628" width="5" style="12" customWidth="1"/>
    <col min="4629" max="4629" width="5.28515625" style="12" customWidth="1"/>
    <col min="4630" max="4630" width="5.42578125" style="12" customWidth="1"/>
    <col min="4631" max="4864" width="9.140625" style="12"/>
    <col min="4865" max="4865" width="8" style="12" customWidth="1"/>
    <col min="4866" max="4866" width="2.140625" style="12" customWidth="1"/>
    <col min="4867" max="4867" width="5.7109375" style="12" customWidth="1"/>
    <col min="4868" max="4868" width="16.85546875" style="12" customWidth="1"/>
    <col min="4869" max="4869" width="5.28515625" style="12" customWidth="1"/>
    <col min="4870" max="4870" width="5.42578125" style="12" customWidth="1"/>
    <col min="4871" max="4871" width="6" style="12" customWidth="1"/>
    <col min="4872" max="4872" width="5.42578125" style="12" customWidth="1"/>
    <col min="4873" max="4873" width="4.42578125" style="12" customWidth="1"/>
    <col min="4874" max="4874" width="5" style="12" customWidth="1"/>
    <col min="4875" max="4876" width="5.28515625" style="12" customWidth="1"/>
    <col min="4877" max="4877" width="5.7109375" style="12" customWidth="1"/>
    <col min="4878" max="4878" width="5.5703125" style="12" customWidth="1"/>
    <col min="4879" max="4879" width="5.140625" style="12" customWidth="1"/>
    <col min="4880" max="4880" width="5.42578125" style="12" customWidth="1"/>
    <col min="4881" max="4881" width="5.5703125" style="12" customWidth="1"/>
    <col min="4882" max="4884" width="5" style="12" customWidth="1"/>
    <col min="4885" max="4885" width="5.28515625" style="12" customWidth="1"/>
    <col min="4886" max="4886" width="5.42578125" style="12" customWidth="1"/>
    <col min="4887" max="5120" width="9.140625" style="12"/>
    <col min="5121" max="5121" width="8" style="12" customWidth="1"/>
    <col min="5122" max="5122" width="2.140625" style="12" customWidth="1"/>
    <col min="5123" max="5123" width="5.7109375" style="12" customWidth="1"/>
    <col min="5124" max="5124" width="16.85546875" style="12" customWidth="1"/>
    <col min="5125" max="5125" width="5.28515625" style="12" customWidth="1"/>
    <col min="5126" max="5126" width="5.42578125" style="12" customWidth="1"/>
    <col min="5127" max="5127" width="6" style="12" customWidth="1"/>
    <col min="5128" max="5128" width="5.42578125" style="12" customWidth="1"/>
    <col min="5129" max="5129" width="4.42578125" style="12" customWidth="1"/>
    <col min="5130" max="5130" width="5" style="12" customWidth="1"/>
    <col min="5131" max="5132" width="5.28515625" style="12" customWidth="1"/>
    <col min="5133" max="5133" width="5.7109375" style="12" customWidth="1"/>
    <col min="5134" max="5134" width="5.5703125" style="12" customWidth="1"/>
    <col min="5135" max="5135" width="5.140625" style="12" customWidth="1"/>
    <col min="5136" max="5136" width="5.42578125" style="12" customWidth="1"/>
    <col min="5137" max="5137" width="5.5703125" style="12" customWidth="1"/>
    <col min="5138" max="5140" width="5" style="12" customWidth="1"/>
    <col min="5141" max="5141" width="5.28515625" style="12" customWidth="1"/>
    <col min="5142" max="5142" width="5.42578125" style="12" customWidth="1"/>
    <col min="5143" max="5376" width="9.140625" style="12"/>
    <col min="5377" max="5377" width="8" style="12" customWidth="1"/>
    <col min="5378" max="5378" width="2.140625" style="12" customWidth="1"/>
    <col min="5379" max="5379" width="5.7109375" style="12" customWidth="1"/>
    <col min="5380" max="5380" width="16.85546875" style="12" customWidth="1"/>
    <col min="5381" max="5381" width="5.28515625" style="12" customWidth="1"/>
    <col min="5382" max="5382" width="5.42578125" style="12" customWidth="1"/>
    <col min="5383" max="5383" width="6" style="12" customWidth="1"/>
    <col min="5384" max="5384" width="5.42578125" style="12" customWidth="1"/>
    <col min="5385" max="5385" width="4.42578125" style="12" customWidth="1"/>
    <col min="5386" max="5386" width="5" style="12" customWidth="1"/>
    <col min="5387" max="5388" width="5.28515625" style="12" customWidth="1"/>
    <col min="5389" max="5389" width="5.7109375" style="12" customWidth="1"/>
    <col min="5390" max="5390" width="5.5703125" style="12" customWidth="1"/>
    <col min="5391" max="5391" width="5.140625" style="12" customWidth="1"/>
    <col min="5392" max="5392" width="5.42578125" style="12" customWidth="1"/>
    <col min="5393" max="5393" width="5.5703125" style="12" customWidth="1"/>
    <col min="5394" max="5396" width="5" style="12" customWidth="1"/>
    <col min="5397" max="5397" width="5.28515625" style="12" customWidth="1"/>
    <col min="5398" max="5398" width="5.42578125" style="12" customWidth="1"/>
    <col min="5399" max="5632" width="9.140625" style="12"/>
    <col min="5633" max="5633" width="8" style="12" customWidth="1"/>
    <col min="5634" max="5634" width="2.140625" style="12" customWidth="1"/>
    <col min="5635" max="5635" width="5.7109375" style="12" customWidth="1"/>
    <col min="5636" max="5636" width="16.85546875" style="12" customWidth="1"/>
    <col min="5637" max="5637" width="5.28515625" style="12" customWidth="1"/>
    <col min="5638" max="5638" width="5.42578125" style="12" customWidth="1"/>
    <col min="5639" max="5639" width="6" style="12" customWidth="1"/>
    <col min="5640" max="5640" width="5.42578125" style="12" customWidth="1"/>
    <col min="5641" max="5641" width="4.42578125" style="12" customWidth="1"/>
    <col min="5642" max="5642" width="5" style="12" customWidth="1"/>
    <col min="5643" max="5644" width="5.28515625" style="12" customWidth="1"/>
    <col min="5645" max="5645" width="5.7109375" style="12" customWidth="1"/>
    <col min="5646" max="5646" width="5.5703125" style="12" customWidth="1"/>
    <col min="5647" max="5647" width="5.140625" style="12" customWidth="1"/>
    <col min="5648" max="5648" width="5.42578125" style="12" customWidth="1"/>
    <col min="5649" max="5649" width="5.5703125" style="12" customWidth="1"/>
    <col min="5650" max="5652" width="5" style="12" customWidth="1"/>
    <col min="5653" max="5653" width="5.28515625" style="12" customWidth="1"/>
    <col min="5654" max="5654" width="5.42578125" style="12" customWidth="1"/>
    <col min="5655" max="5888" width="9.140625" style="12"/>
    <col min="5889" max="5889" width="8" style="12" customWidth="1"/>
    <col min="5890" max="5890" width="2.140625" style="12" customWidth="1"/>
    <col min="5891" max="5891" width="5.7109375" style="12" customWidth="1"/>
    <col min="5892" max="5892" width="16.85546875" style="12" customWidth="1"/>
    <col min="5893" max="5893" width="5.28515625" style="12" customWidth="1"/>
    <col min="5894" max="5894" width="5.42578125" style="12" customWidth="1"/>
    <col min="5895" max="5895" width="6" style="12" customWidth="1"/>
    <col min="5896" max="5896" width="5.42578125" style="12" customWidth="1"/>
    <col min="5897" max="5897" width="4.42578125" style="12" customWidth="1"/>
    <col min="5898" max="5898" width="5" style="12" customWidth="1"/>
    <col min="5899" max="5900" width="5.28515625" style="12" customWidth="1"/>
    <col min="5901" max="5901" width="5.7109375" style="12" customWidth="1"/>
    <col min="5902" max="5902" width="5.5703125" style="12" customWidth="1"/>
    <col min="5903" max="5903" width="5.140625" style="12" customWidth="1"/>
    <col min="5904" max="5904" width="5.42578125" style="12" customWidth="1"/>
    <col min="5905" max="5905" width="5.5703125" style="12" customWidth="1"/>
    <col min="5906" max="5908" width="5" style="12" customWidth="1"/>
    <col min="5909" max="5909" width="5.28515625" style="12" customWidth="1"/>
    <col min="5910" max="5910" width="5.42578125" style="12" customWidth="1"/>
    <col min="5911" max="6144" width="9.140625" style="12"/>
    <col min="6145" max="6145" width="8" style="12" customWidth="1"/>
    <col min="6146" max="6146" width="2.140625" style="12" customWidth="1"/>
    <col min="6147" max="6147" width="5.7109375" style="12" customWidth="1"/>
    <col min="6148" max="6148" width="16.85546875" style="12" customWidth="1"/>
    <col min="6149" max="6149" width="5.28515625" style="12" customWidth="1"/>
    <col min="6150" max="6150" width="5.42578125" style="12" customWidth="1"/>
    <col min="6151" max="6151" width="6" style="12" customWidth="1"/>
    <col min="6152" max="6152" width="5.42578125" style="12" customWidth="1"/>
    <col min="6153" max="6153" width="4.42578125" style="12" customWidth="1"/>
    <col min="6154" max="6154" width="5" style="12" customWidth="1"/>
    <col min="6155" max="6156" width="5.28515625" style="12" customWidth="1"/>
    <col min="6157" max="6157" width="5.7109375" style="12" customWidth="1"/>
    <col min="6158" max="6158" width="5.5703125" style="12" customWidth="1"/>
    <col min="6159" max="6159" width="5.140625" style="12" customWidth="1"/>
    <col min="6160" max="6160" width="5.42578125" style="12" customWidth="1"/>
    <col min="6161" max="6161" width="5.5703125" style="12" customWidth="1"/>
    <col min="6162" max="6164" width="5" style="12" customWidth="1"/>
    <col min="6165" max="6165" width="5.28515625" style="12" customWidth="1"/>
    <col min="6166" max="6166" width="5.42578125" style="12" customWidth="1"/>
    <col min="6167" max="6400" width="9.140625" style="12"/>
    <col min="6401" max="6401" width="8" style="12" customWidth="1"/>
    <col min="6402" max="6402" width="2.140625" style="12" customWidth="1"/>
    <col min="6403" max="6403" width="5.7109375" style="12" customWidth="1"/>
    <col min="6404" max="6404" width="16.85546875" style="12" customWidth="1"/>
    <col min="6405" max="6405" width="5.28515625" style="12" customWidth="1"/>
    <col min="6406" max="6406" width="5.42578125" style="12" customWidth="1"/>
    <col min="6407" max="6407" width="6" style="12" customWidth="1"/>
    <col min="6408" max="6408" width="5.42578125" style="12" customWidth="1"/>
    <col min="6409" max="6409" width="4.42578125" style="12" customWidth="1"/>
    <col min="6410" max="6410" width="5" style="12" customWidth="1"/>
    <col min="6411" max="6412" width="5.28515625" style="12" customWidth="1"/>
    <col min="6413" max="6413" width="5.7109375" style="12" customWidth="1"/>
    <col min="6414" max="6414" width="5.5703125" style="12" customWidth="1"/>
    <col min="6415" max="6415" width="5.140625" style="12" customWidth="1"/>
    <col min="6416" max="6416" width="5.42578125" style="12" customWidth="1"/>
    <col min="6417" max="6417" width="5.5703125" style="12" customWidth="1"/>
    <col min="6418" max="6420" width="5" style="12" customWidth="1"/>
    <col min="6421" max="6421" width="5.28515625" style="12" customWidth="1"/>
    <col min="6422" max="6422" width="5.42578125" style="12" customWidth="1"/>
    <col min="6423" max="6656" width="9.140625" style="12"/>
    <col min="6657" max="6657" width="8" style="12" customWidth="1"/>
    <col min="6658" max="6658" width="2.140625" style="12" customWidth="1"/>
    <col min="6659" max="6659" width="5.7109375" style="12" customWidth="1"/>
    <col min="6660" max="6660" width="16.85546875" style="12" customWidth="1"/>
    <col min="6661" max="6661" width="5.28515625" style="12" customWidth="1"/>
    <col min="6662" max="6662" width="5.42578125" style="12" customWidth="1"/>
    <col min="6663" max="6663" width="6" style="12" customWidth="1"/>
    <col min="6664" max="6664" width="5.42578125" style="12" customWidth="1"/>
    <col min="6665" max="6665" width="4.42578125" style="12" customWidth="1"/>
    <col min="6666" max="6666" width="5" style="12" customWidth="1"/>
    <col min="6667" max="6668" width="5.28515625" style="12" customWidth="1"/>
    <col min="6669" max="6669" width="5.7109375" style="12" customWidth="1"/>
    <col min="6670" max="6670" width="5.5703125" style="12" customWidth="1"/>
    <col min="6671" max="6671" width="5.140625" style="12" customWidth="1"/>
    <col min="6672" max="6672" width="5.42578125" style="12" customWidth="1"/>
    <col min="6673" max="6673" width="5.5703125" style="12" customWidth="1"/>
    <col min="6674" max="6676" width="5" style="12" customWidth="1"/>
    <col min="6677" max="6677" width="5.28515625" style="12" customWidth="1"/>
    <col min="6678" max="6678" width="5.42578125" style="12" customWidth="1"/>
    <col min="6679" max="6912" width="9.140625" style="12"/>
    <col min="6913" max="6913" width="8" style="12" customWidth="1"/>
    <col min="6914" max="6914" width="2.140625" style="12" customWidth="1"/>
    <col min="6915" max="6915" width="5.7109375" style="12" customWidth="1"/>
    <col min="6916" max="6916" width="16.85546875" style="12" customWidth="1"/>
    <col min="6917" max="6917" width="5.28515625" style="12" customWidth="1"/>
    <col min="6918" max="6918" width="5.42578125" style="12" customWidth="1"/>
    <col min="6919" max="6919" width="6" style="12" customWidth="1"/>
    <col min="6920" max="6920" width="5.42578125" style="12" customWidth="1"/>
    <col min="6921" max="6921" width="4.42578125" style="12" customWidth="1"/>
    <col min="6922" max="6922" width="5" style="12" customWidth="1"/>
    <col min="6923" max="6924" width="5.28515625" style="12" customWidth="1"/>
    <col min="6925" max="6925" width="5.7109375" style="12" customWidth="1"/>
    <col min="6926" max="6926" width="5.5703125" style="12" customWidth="1"/>
    <col min="6927" max="6927" width="5.140625" style="12" customWidth="1"/>
    <col min="6928" max="6928" width="5.42578125" style="12" customWidth="1"/>
    <col min="6929" max="6929" width="5.5703125" style="12" customWidth="1"/>
    <col min="6930" max="6932" width="5" style="12" customWidth="1"/>
    <col min="6933" max="6933" width="5.28515625" style="12" customWidth="1"/>
    <col min="6934" max="6934" width="5.42578125" style="12" customWidth="1"/>
    <col min="6935" max="7168" width="9.140625" style="12"/>
    <col min="7169" max="7169" width="8" style="12" customWidth="1"/>
    <col min="7170" max="7170" width="2.140625" style="12" customWidth="1"/>
    <col min="7171" max="7171" width="5.7109375" style="12" customWidth="1"/>
    <col min="7172" max="7172" width="16.85546875" style="12" customWidth="1"/>
    <col min="7173" max="7173" width="5.28515625" style="12" customWidth="1"/>
    <col min="7174" max="7174" width="5.42578125" style="12" customWidth="1"/>
    <col min="7175" max="7175" width="6" style="12" customWidth="1"/>
    <col min="7176" max="7176" width="5.42578125" style="12" customWidth="1"/>
    <col min="7177" max="7177" width="4.42578125" style="12" customWidth="1"/>
    <col min="7178" max="7178" width="5" style="12" customWidth="1"/>
    <col min="7179" max="7180" width="5.28515625" style="12" customWidth="1"/>
    <col min="7181" max="7181" width="5.7109375" style="12" customWidth="1"/>
    <col min="7182" max="7182" width="5.5703125" style="12" customWidth="1"/>
    <col min="7183" max="7183" width="5.140625" style="12" customWidth="1"/>
    <col min="7184" max="7184" width="5.42578125" style="12" customWidth="1"/>
    <col min="7185" max="7185" width="5.5703125" style="12" customWidth="1"/>
    <col min="7186" max="7188" width="5" style="12" customWidth="1"/>
    <col min="7189" max="7189" width="5.28515625" style="12" customWidth="1"/>
    <col min="7190" max="7190" width="5.42578125" style="12" customWidth="1"/>
    <col min="7191" max="7424" width="9.140625" style="12"/>
    <col min="7425" max="7425" width="8" style="12" customWidth="1"/>
    <col min="7426" max="7426" width="2.140625" style="12" customWidth="1"/>
    <col min="7427" max="7427" width="5.7109375" style="12" customWidth="1"/>
    <col min="7428" max="7428" width="16.85546875" style="12" customWidth="1"/>
    <col min="7429" max="7429" width="5.28515625" style="12" customWidth="1"/>
    <col min="7430" max="7430" width="5.42578125" style="12" customWidth="1"/>
    <col min="7431" max="7431" width="6" style="12" customWidth="1"/>
    <col min="7432" max="7432" width="5.42578125" style="12" customWidth="1"/>
    <col min="7433" max="7433" width="4.42578125" style="12" customWidth="1"/>
    <col min="7434" max="7434" width="5" style="12" customWidth="1"/>
    <col min="7435" max="7436" width="5.28515625" style="12" customWidth="1"/>
    <col min="7437" max="7437" width="5.7109375" style="12" customWidth="1"/>
    <col min="7438" max="7438" width="5.5703125" style="12" customWidth="1"/>
    <col min="7439" max="7439" width="5.140625" style="12" customWidth="1"/>
    <col min="7440" max="7440" width="5.42578125" style="12" customWidth="1"/>
    <col min="7441" max="7441" width="5.5703125" style="12" customWidth="1"/>
    <col min="7442" max="7444" width="5" style="12" customWidth="1"/>
    <col min="7445" max="7445" width="5.28515625" style="12" customWidth="1"/>
    <col min="7446" max="7446" width="5.42578125" style="12" customWidth="1"/>
    <col min="7447" max="7680" width="9.140625" style="12"/>
    <col min="7681" max="7681" width="8" style="12" customWidth="1"/>
    <col min="7682" max="7682" width="2.140625" style="12" customWidth="1"/>
    <col min="7683" max="7683" width="5.7109375" style="12" customWidth="1"/>
    <col min="7684" max="7684" width="16.85546875" style="12" customWidth="1"/>
    <col min="7685" max="7685" width="5.28515625" style="12" customWidth="1"/>
    <col min="7686" max="7686" width="5.42578125" style="12" customWidth="1"/>
    <col min="7687" max="7687" width="6" style="12" customWidth="1"/>
    <col min="7688" max="7688" width="5.42578125" style="12" customWidth="1"/>
    <col min="7689" max="7689" width="4.42578125" style="12" customWidth="1"/>
    <col min="7690" max="7690" width="5" style="12" customWidth="1"/>
    <col min="7691" max="7692" width="5.28515625" style="12" customWidth="1"/>
    <col min="7693" max="7693" width="5.7109375" style="12" customWidth="1"/>
    <col min="7694" max="7694" width="5.5703125" style="12" customWidth="1"/>
    <col min="7695" max="7695" width="5.140625" style="12" customWidth="1"/>
    <col min="7696" max="7696" width="5.42578125" style="12" customWidth="1"/>
    <col min="7697" max="7697" width="5.5703125" style="12" customWidth="1"/>
    <col min="7698" max="7700" width="5" style="12" customWidth="1"/>
    <col min="7701" max="7701" width="5.28515625" style="12" customWidth="1"/>
    <col min="7702" max="7702" width="5.42578125" style="12" customWidth="1"/>
    <col min="7703" max="7936" width="9.140625" style="12"/>
    <col min="7937" max="7937" width="8" style="12" customWidth="1"/>
    <col min="7938" max="7938" width="2.140625" style="12" customWidth="1"/>
    <col min="7939" max="7939" width="5.7109375" style="12" customWidth="1"/>
    <col min="7940" max="7940" width="16.85546875" style="12" customWidth="1"/>
    <col min="7941" max="7941" width="5.28515625" style="12" customWidth="1"/>
    <col min="7942" max="7942" width="5.42578125" style="12" customWidth="1"/>
    <col min="7943" max="7943" width="6" style="12" customWidth="1"/>
    <col min="7944" max="7944" width="5.42578125" style="12" customWidth="1"/>
    <col min="7945" max="7945" width="4.42578125" style="12" customWidth="1"/>
    <col min="7946" max="7946" width="5" style="12" customWidth="1"/>
    <col min="7947" max="7948" width="5.28515625" style="12" customWidth="1"/>
    <col min="7949" max="7949" width="5.7109375" style="12" customWidth="1"/>
    <col min="7950" max="7950" width="5.5703125" style="12" customWidth="1"/>
    <col min="7951" max="7951" width="5.140625" style="12" customWidth="1"/>
    <col min="7952" max="7952" width="5.42578125" style="12" customWidth="1"/>
    <col min="7953" max="7953" width="5.5703125" style="12" customWidth="1"/>
    <col min="7954" max="7956" width="5" style="12" customWidth="1"/>
    <col min="7957" max="7957" width="5.28515625" style="12" customWidth="1"/>
    <col min="7958" max="7958" width="5.42578125" style="12" customWidth="1"/>
    <col min="7959" max="8192" width="9.140625" style="12"/>
    <col min="8193" max="8193" width="8" style="12" customWidth="1"/>
    <col min="8194" max="8194" width="2.140625" style="12" customWidth="1"/>
    <col min="8195" max="8195" width="5.7109375" style="12" customWidth="1"/>
    <col min="8196" max="8196" width="16.85546875" style="12" customWidth="1"/>
    <col min="8197" max="8197" width="5.28515625" style="12" customWidth="1"/>
    <col min="8198" max="8198" width="5.42578125" style="12" customWidth="1"/>
    <col min="8199" max="8199" width="6" style="12" customWidth="1"/>
    <col min="8200" max="8200" width="5.42578125" style="12" customWidth="1"/>
    <col min="8201" max="8201" width="4.42578125" style="12" customWidth="1"/>
    <col min="8202" max="8202" width="5" style="12" customWidth="1"/>
    <col min="8203" max="8204" width="5.28515625" style="12" customWidth="1"/>
    <col min="8205" max="8205" width="5.7109375" style="12" customWidth="1"/>
    <col min="8206" max="8206" width="5.5703125" style="12" customWidth="1"/>
    <col min="8207" max="8207" width="5.140625" style="12" customWidth="1"/>
    <col min="8208" max="8208" width="5.42578125" style="12" customWidth="1"/>
    <col min="8209" max="8209" width="5.5703125" style="12" customWidth="1"/>
    <col min="8210" max="8212" width="5" style="12" customWidth="1"/>
    <col min="8213" max="8213" width="5.28515625" style="12" customWidth="1"/>
    <col min="8214" max="8214" width="5.42578125" style="12" customWidth="1"/>
    <col min="8215" max="8448" width="9.140625" style="12"/>
    <col min="8449" max="8449" width="8" style="12" customWidth="1"/>
    <col min="8450" max="8450" width="2.140625" style="12" customWidth="1"/>
    <col min="8451" max="8451" width="5.7109375" style="12" customWidth="1"/>
    <col min="8452" max="8452" width="16.85546875" style="12" customWidth="1"/>
    <col min="8453" max="8453" width="5.28515625" style="12" customWidth="1"/>
    <col min="8454" max="8454" width="5.42578125" style="12" customWidth="1"/>
    <col min="8455" max="8455" width="6" style="12" customWidth="1"/>
    <col min="8456" max="8456" width="5.42578125" style="12" customWidth="1"/>
    <col min="8457" max="8457" width="4.42578125" style="12" customWidth="1"/>
    <col min="8458" max="8458" width="5" style="12" customWidth="1"/>
    <col min="8459" max="8460" width="5.28515625" style="12" customWidth="1"/>
    <col min="8461" max="8461" width="5.7109375" style="12" customWidth="1"/>
    <col min="8462" max="8462" width="5.5703125" style="12" customWidth="1"/>
    <col min="8463" max="8463" width="5.140625" style="12" customWidth="1"/>
    <col min="8464" max="8464" width="5.42578125" style="12" customWidth="1"/>
    <col min="8465" max="8465" width="5.5703125" style="12" customWidth="1"/>
    <col min="8466" max="8468" width="5" style="12" customWidth="1"/>
    <col min="8469" max="8469" width="5.28515625" style="12" customWidth="1"/>
    <col min="8470" max="8470" width="5.42578125" style="12" customWidth="1"/>
    <col min="8471" max="8704" width="9.140625" style="12"/>
    <col min="8705" max="8705" width="8" style="12" customWidth="1"/>
    <col min="8706" max="8706" width="2.140625" style="12" customWidth="1"/>
    <col min="8707" max="8707" width="5.7109375" style="12" customWidth="1"/>
    <col min="8708" max="8708" width="16.85546875" style="12" customWidth="1"/>
    <col min="8709" max="8709" width="5.28515625" style="12" customWidth="1"/>
    <col min="8710" max="8710" width="5.42578125" style="12" customWidth="1"/>
    <col min="8711" max="8711" width="6" style="12" customWidth="1"/>
    <col min="8712" max="8712" width="5.42578125" style="12" customWidth="1"/>
    <col min="8713" max="8713" width="4.42578125" style="12" customWidth="1"/>
    <col min="8714" max="8714" width="5" style="12" customWidth="1"/>
    <col min="8715" max="8716" width="5.28515625" style="12" customWidth="1"/>
    <col min="8717" max="8717" width="5.7109375" style="12" customWidth="1"/>
    <col min="8718" max="8718" width="5.5703125" style="12" customWidth="1"/>
    <col min="8719" max="8719" width="5.140625" style="12" customWidth="1"/>
    <col min="8720" max="8720" width="5.42578125" style="12" customWidth="1"/>
    <col min="8721" max="8721" width="5.5703125" style="12" customWidth="1"/>
    <col min="8722" max="8724" width="5" style="12" customWidth="1"/>
    <col min="8725" max="8725" width="5.28515625" style="12" customWidth="1"/>
    <col min="8726" max="8726" width="5.42578125" style="12" customWidth="1"/>
    <col min="8727" max="8960" width="9.140625" style="12"/>
    <col min="8961" max="8961" width="8" style="12" customWidth="1"/>
    <col min="8962" max="8962" width="2.140625" style="12" customWidth="1"/>
    <col min="8963" max="8963" width="5.7109375" style="12" customWidth="1"/>
    <col min="8964" max="8964" width="16.85546875" style="12" customWidth="1"/>
    <col min="8965" max="8965" width="5.28515625" style="12" customWidth="1"/>
    <col min="8966" max="8966" width="5.42578125" style="12" customWidth="1"/>
    <col min="8967" max="8967" width="6" style="12" customWidth="1"/>
    <col min="8968" max="8968" width="5.42578125" style="12" customWidth="1"/>
    <col min="8969" max="8969" width="4.42578125" style="12" customWidth="1"/>
    <col min="8970" max="8970" width="5" style="12" customWidth="1"/>
    <col min="8971" max="8972" width="5.28515625" style="12" customWidth="1"/>
    <col min="8973" max="8973" width="5.7109375" style="12" customWidth="1"/>
    <col min="8974" max="8974" width="5.5703125" style="12" customWidth="1"/>
    <col min="8975" max="8975" width="5.140625" style="12" customWidth="1"/>
    <col min="8976" max="8976" width="5.42578125" style="12" customWidth="1"/>
    <col min="8977" max="8977" width="5.5703125" style="12" customWidth="1"/>
    <col min="8978" max="8980" width="5" style="12" customWidth="1"/>
    <col min="8981" max="8981" width="5.28515625" style="12" customWidth="1"/>
    <col min="8982" max="8982" width="5.42578125" style="12" customWidth="1"/>
    <col min="8983" max="9216" width="9.140625" style="12"/>
    <col min="9217" max="9217" width="8" style="12" customWidth="1"/>
    <col min="9218" max="9218" width="2.140625" style="12" customWidth="1"/>
    <col min="9219" max="9219" width="5.7109375" style="12" customWidth="1"/>
    <col min="9220" max="9220" width="16.85546875" style="12" customWidth="1"/>
    <col min="9221" max="9221" width="5.28515625" style="12" customWidth="1"/>
    <col min="9222" max="9222" width="5.42578125" style="12" customWidth="1"/>
    <col min="9223" max="9223" width="6" style="12" customWidth="1"/>
    <col min="9224" max="9224" width="5.42578125" style="12" customWidth="1"/>
    <col min="9225" max="9225" width="4.42578125" style="12" customWidth="1"/>
    <col min="9226" max="9226" width="5" style="12" customWidth="1"/>
    <col min="9227" max="9228" width="5.28515625" style="12" customWidth="1"/>
    <col min="9229" max="9229" width="5.7109375" style="12" customWidth="1"/>
    <col min="9230" max="9230" width="5.5703125" style="12" customWidth="1"/>
    <col min="9231" max="9231" width="5.140625" style="12" customWidth="1"/>
    <col min="9232" max="9232" width="5.42578125" style="12" customWidth="1"/>
    <col min="9233" max="9233" width="5.5703125" style="12" customWidth="1"/>
    <col min="9234" max="9236" width="5" style="12" customWidth="1"/>
    <col min="9237" max="9237" width="5.28515625" style="12" customWidth="1"/>
    <col min="9238" max="9238" width="5.42578125" style="12" customWidth="1"/>
    <col min="9239" max="9472" width="9.140625" style="12"/>
    <col min="9473" max="9473" width="8" style="12" customWidth="1"/>
    <col min="9474" max="9474" width="2.140625" style="12" customWidth="1"/>
    <col min="9475" max="9475" width="5.7109375" style="12" customWidth="1"/>
    <col min="9476" max="9476" width="16.85546875" style="12" customWidth="1"/>
    <col min="9477" max="9477" width="5.28515625" style="12" customWidth="1"/>
    <col min="9478" max="9478" width="5.42578125" style="12" customWidth="1"/>
    <col min="9479" max="9479" width="6" style="12" customWidth="1"/>
    <col min="9480" max="9480" width="5.42578125" style="12" customWidth="1"/>
    <col min="9481" max="9481" width="4.42578125" style="12" customWidth="1"/>
    <col min="9482" max="9482" width="5" style="12" customWidth="1"/>
    <col min="9483" max="9484" width="5.28515625" style="12" customWidth="1"/>
    <col min="9485" max="9485" width="5.7109375" style="12" customWidth="1"/>
    <col min="9486" max="9486" width="5.5703125" style="12" customWidth="1"/>
    <col min="9487" max="9487" width="5.140625" style="12" customWidth="1"/>
    <col min="9488" max="9488" width="5.42578125" style="12" customWidth="1"/>
    <col min="9489" max="9489" width="5.5703125" style="12" customWidth="1"/>
    <col min="9490" max="9492" width="5" style="12" customWidth="1"/>
    <col min="9493" max="9493" width="5.28515625" style="12" customWidth="1"/>
    <col min="9494" max="9494" width="5.42578125" style="12" customWidth="1"/>
    <col min="9495" max="9728" width="9.140625" style="12"/>
    <col min="9729" max="9729" width="8" style="12" customWidth="1"/>
    <col min="9730" max="9730" width="2.140625" style="12" customWidth="1"/>
    <col min="9731" max="9731" width="5.7109375" style="12" customWidth="1"/>
    <col min="9732" max="9732" width="16.85546875" style="12" customWidth="1"/>
    <col min="9733" max="9733" width="5.28515625" style="12" customWidth="1"/>
    <col min="9734" max="9734" width="5.42578125" style="12" customWidth="1"/>
    <col min="9735" max="9735" width="6" style="12" customWidth="1"/>
    <col min="9736" max="9736" width="5.42578125" style="12" customWidth="1"/>
    <col min="9737" max="9737" width="4.42578125" style="12" customWidth="1"/>
    <col min="9738" max="9738" width="5" style="12" customWidth="1"/>
    <col min="9739" max="9740" width="5.28515625" style="12" customWidth="1"/>
    <col min="9741" max="9741" width="5.7109375" style="12" customWidth="1"/>
    <col min="9742" max="9742" width="5.5703125" style="12" customWidth="1"/>
    <col min="9743" max="9743" width="5.140625" style="12" customWidth="1"/>
    <col min="9744" max="9744" width="5.42578125" style="12" customWidth="1"/>
    <col min="9745" max="9745" width="5.5703125" style="12" customWidth="1"/>
    <col min="9746" max="9748" width="5" style="12" customWidth="1"/>
    <col min="9749" max="9749" width="5.28515625" style="12" customWidth="1"/>
    <col min="9750" max="9750" width="5.42578125" style="12" customWidth="1"/>
    <col min="9751" max="9984" width="9.140625" style="12"/>
    <col min="9985" max="9985" width="8" style="12" customWidth="1"/>
    <col min="9986" max="9986" width="2.140625" style="12" customWidth="1"/>
    <col min="9987" max="9987" width="5.7109375" style="12" customWidth="1"/>
    <col min="9988" max="9988" width="16.85546875" style="12" customWidth="1"/>
    <col min="9989" max="9989" width="5.28515625" style="12" customWidth="1"/>
    <col min="9990" max="9990" width="5.42578125" style="12" customWidth="1"/>
    <col min="9991" max="9991" width="6" style="12" customWidth="1"/>
    <col min="9992" max="9992" width="5.42578125" style="12" customWidth="1"/>
    <col min="9993" max="9993" width="4.42578125" style="12" customWidth="1"/>
    <col min="9994" max="9994" width="5" style="12" customWidth="1"/>
    <col min="9995" max="9996" width="5.28515625" style="12" customWidth="1"/>
    <col min="9997" max="9997" width="5.7109375" style="12" customWidth="1"/>
    <col min="9998" max="9998" width="5.5703125" style="12" customWidth="1"/>
    <col min="9999" max="9999" width="5.140625" style="12" customWidth="1"/>
    <col min="10000" max="10000" width="5.42578125" style="12" customWidth="1"/>
    <col min="10001" max="10001" width="5.5703125" style="12" customWidth="1"/>
    <col min="10002" max="10004" width="5" style="12" customWidth="1"/>
    <col min="10005" max="10005" width="5.28515625" style="12" customWidth="1"/>
    <col min="10006" max="10006" width="5.42578125" style="12" customWidth="1"/>
    <col min="10007" max="10240" width="9.140625" style="12"/>
    <col min="10241" max="10241" width="8" style="12" customWidth="1"/>
    <col min="10242" max="10242" width="2.140625" style="12" customWidth="1"/>
    <col min="10243" max="10243" width="5.7109375" style="12" customWidth="1"/>
    <col min="10244" max="10244" width="16.85546875" style="12" customWidth="1"/>
    <col min="10245" max="10245" width="5.28515625" style="12" customWidth="1"/>
    <col min="10246" max="10246" width="5.42578125" style="12" customWidth="1"/>
    <col min="10247" max="10247" width="6" style="12" customWidth="1"/>
    <col min="10248" max="10248" width="5.42578125" style="12" customWidth="1"/>
    <col min="10249" max="10249" width="4.42578125" style="12" customWidth="1"/>
    <col min="10250" max="10250" width="5" style="12" customWidth="1"/>
    <col min="10251" max="10252" width="5.28515625" style="12" customWidth="1"/>
    <col min="10253" max="10253" width="5.7109375" style="12" customWidth="1"/>
    <col min="10254" max="10254" width="5.5703125" style="12" customWidth="1"/>
    <col min="10255" max="10255" width="5.140625" style="12" customWidth="1"/>
    <col min="10256" max="10256" width="5.42578125" style="12" customWidth="1"/>
    <col min="10257" max="10257" width="5.5703125" style="12" customWidth="1"/>
    <col min="10258" max="10260" width="5" style="12" customWidth="1"/>
    <col min="10261" max="10261" width="5.28515625" style="12" customWidth="1"/>
    <col min="10262" max="10262" width="5.42578125" style="12" customWidth="1"/>
    <col min="10263" max="10496" width="9.140625" style="12"/>
    <col min="10497" max="10497" width="8" style="12" customWidth="1"/>
    <col min="10498" max="10498" width="2.140625" style="12" customWidth="1"/>
    <col min="10499" max="10499" width="5.7109375" style="12" customWidth="1"/>
    <col min="10500" max="10500" width="16.85546875" style="12" customWidth="1"/>
    <col min="10501" max="10501" width="5.28515625" style="12" customWidth="1"/>
    <col min="10502" max="10502" width="5.42578125" style="12" customWidth="1"/>
    <col min="10503" max="10503" width="6" style="12" customWidth="1"/>
    <col min="10504" max="10504" width="5.42578125" style="12" customWidth="1"/>
    <col min="10505" max="10505" width="4.42578125" style="12" customWidth="1"/>
    <col min="10506" max="10506" width="5" style="12" customWidth="1"/>
    <col min="10507" max="10508" width="5.28515625" style="12" customWidth="1"/>
    <col min="10509" max="10509" width="5.7109375" style="12" customWidth="1"/>
    <col min="10510" max="10510" width="5.5703125" style="12" customWidth="1"/>
    <col min="10511" max="10511" width="5.140625" style="12" customWidth="1"/>
    <col min="10512" max="10512" width="5.42578125" style="12" customWidth="1"/>
    <col min="10513" max="10513" width="5.5703125" style="12" customWidth="1"/>
    <col min="10514" max="10516" width="5" style="12" customWidth="1"/>
    <col min="10517" max="10517" width="5.28515625" style="12" customWidth="1"/>
    <col min="10518" max="10518" width="5.42578125" style="12" customWidth="1"/>
    <col min="10519" max="10752" width="9.140625" style="12"/>
    <col min="10753" max="10753" width="8" style="12" customWidth="1"/>
    <col min="10754" max="10754" width="2.140625" style="12" customWidth="1"/>
    <col min="10755" max="10755" width="5.7109375" style="12" customWidth="1"/>
    <col min="10756" max="10756" width="16.85546875" style="12" customWidth="1"/>
    <col min="10757" max="10757" width="5.28515625" style="12" customWidth="1"/>
    <col min="10758" max="10758" width="5.42578125" style="12" customWidth="1"/>
    <col min="10759" max="10759" width="6" style="12" customWidth="1"/>
    <col min="10760" max="10760" width="5.42578125" style="12" customWidth="1"/>
    <col min="10761" max="10761" width="4.42578125" style="12" customWidth="1"/>
    <col min="10762" max="10762" width="5" style="12" customWidth="1"/>
    <col min="10763" max="10764" width="5.28515625" style="12" customWidth="1"/>
    <col min="10765" max="10765" width="5.7109375" style="12" customWidth="1"/>
    <col min="10766" max="10766" width="5.5703125" style="12" customWidth="1"/>
    <col min="10767" max="10767" width="5.140625" style="12" customWidth="1"/>
    <col min="10768" max="10768" width="5.42578125" style="12" customWidth="1"/>
    <col min="10769" max="10769" width="5.5703125" style="12" customWidth="1"/>
    <col min="10770" max="10772" width="5" style="12" customWidth="1"/>
    <col min="10773" max="10773" width="5.28515625" style="12" customWidth="1"/>
    <col min="10774" max="10774" width="5.42578125" style="12" customWidth="1"/>
    <col min="10775" max="11008" width="9.140625" style="12"/>
    <col min="11009" max="11009" width="8" style="12" customWidth="1"/>
    <col min="11010" max="11010" width="2.140625" style="12" customWidth="1"/>
    <col min="11011" max="11011" width="5.7109375" style="12" customWidth="1"/>
    <col min="11012" max="11012" width="16.85546875" style="12" customWidth="1"/>
    <col min="11013" max="11013" width="5.28515625" style="12" customWidth="1"/>
    <col min="11014" max="11014" width="5.42578125" style="12" customWidth="1"/>
    <col min="11015" max="11015" width="6" style="12" customWidth="1"/>
    <col min="11016" max="11016" width="5.42578125" style="12" customWidth="1"/>
    <col min="11017" max="11017" width="4.42578125" style="12" customWidth="1"/>
    <col min="11018" max="11018" width="5" style="12" customWidth="1"/>
    <col min="11019" max="11020" width="5.28515625" style="12" customWidth="1"/>
    <col min="11021" max="11021" width="5.7109375" style="12" customWidth="1"/>
    <col min="11022" max="11022" width="5.5703125" style="12" customWidth="1"/>
    <col min="11023" max="11023" width="5.140625" style="12" customWidth="1"/>
    <col min="11024" max="11024" width="5.42578125" style="12" customWidth="1"/>
    <col min="11025" max="11025" width="5.5703125" style="12" customWidth="1"/>
    <col min="11026" max="11028" width="5" style="12" customWidth="1"/>
    <col min="11029" max="11029" width="5.28515625" style="12" customWidth="1"/>
    <col min="11030" max="11030" width="5.42578125" style="12" customWidth="1"/>
    <col min="11031" max="11264" width="9.140625" style="12"/>
    <col min="11265" max="11265" width="8" style="12" customWidth="1"/>
    <col min="11266" max="11266" width="2.140625" style="12" customWidth="1"/>
    <col min="11267" max="11267" width="5.7109375" style="12" customWidth="1"/>
    <col min="11268" max="11268" width="16.85546875" style="12" customWidth="1"/>
    <col min="11269" max="11269" width="5.28515625" style="12" customWidth="1"/>
    <col min="11270" max="11270" width="5.42578125" style="12" customWidth="1"/>
    <col min="11271" max="11271" width="6" style="12" customWidth="1"/>
    <col min="11272" max="11272" width="5.42578125" style="12" customWidth="1"/>
    <col min="11273" max="11273" width="4.42578125" style="12" customWidth="1"/>
    <col min="11274" max="11274" width="5" style="12" customWidth="1"/>
    <col min="11275" max="11276" width="5.28515625" style="12" customWidth="1"/>
    <col min="11277" max="11277" width="5.7109375" style="12" customWidth="1"/>
    <col min="11278" max="11278" width="5.5703125" style="12" customWidth="1"/>
    <col min="11279" max="11279" width="5.140625" style="12" customWidth="1"/>
    <col min="11280" max="11280" width="5.42578125" style="12" customWidth="1"/>
    <col min="11281" max="11281" width="5.5703125" style="12" customWidth="1"/>
    <col min="11282" max="11284" width="5" style="12" customWidth="1"/>
    <col min="11285" max="11285" width="5.28515625" style="12" customWidth="1"/>
    <col min="11286" max="11286" width="5.42578125" style="12" customWidth="1"/>
    <col min="11287" max="11520" width="9.140625" style="12"/>
    <col min="11521" max="11521" width="8" style="12" customWidth="1"/>
    <col min="11522" max="11522" width="2.140625" style="12" customWidth="1"/>
    <col min="11523" max="11523" width="5.7109375" style="12" customWidth="1"/>
    <col min="11524" max="11524" width="16.85546875" style="12" customWidth="1"/>
    <col min="11525" max="11525" width="5.28515625" style="12" customWidth="1"/>
    <col min="11526" max="11526" width="5.42578125" style="12" customWidth="1"/>
    <col min="11527" max="11527" width="6" style="12" customWidth="1"/>
    <col min="11528" max="11528" width="5.42578125" style="12" customWidth="1"/>
    <col min="11529" max="11529" width="4.42578125" style="12" customWidth="1"/>
    <col min="11530" max="11530" width="5" style="12" customWidth="1"/>
    <col min="11531" max="11532" width="5.28515625" style="12" customWidth="1"/>
    <col min="11533" max="11533" width="5.7109375" style="12" customWidth="1"/>
    <col min="11534" max="11534" width="5.5703125" style="12" customWidth="1"/>
    <col min="11535" max="11535" width="5.140625" style="12" customWidth="1"/>
    <col min="11536" max="11536" width="5.42578125" style="12" customWidth="1"/>
    <col min="11537" max="11537" width="5.5703125" style="12" customWidth="1"/>
    <col min="11538" max="11540" width="5" style="12" customWidth="1"/>
    <col min="11541" max="11541" width="5.28515625" style="12" customWidth="1"/>
    <col min="11542" max="11542" width="5.42578125" style="12" customWidth="1"/>
    <col min="11543" max="11776" width="9.140625" style="12"/>
    <col min="11777" max="11777" width="8" style="12" customWidth="1"/>
    <col min="11778" max="11778" width="2.140625" style="12" customWidth="1"/>
    <col min="11779" max="11779" width="5.7109375" style="12" customWidth="1"/>
    <col min="11780" max="11780" width="16.85546875" style="12" customWidth="1"/>
    <col min="11781" max="11781" width="5.28515625" style="12" customWidth="1"/>
    <col min="11782" max="11782" width="5.42578125" style="12" customWidth="1"/>
    <col min="11783" max="11783" width="6" style="12" customWidth="1"/>
    <col min="11784" max="11784" width="5.42578125" style="12" customWidth="1"/>
    <col min="11785" max="11785" width="4.42578125" style="12" customWidth="1"/>
    <col min="11786" max="11786" width="5" style="12" customWidth="1"/>
    <col min="11787" max="11788" width="5.28515625" style="12" customWidth="1"/>
    <col min="11789" max="11789" width="5.7109375" style="12" customWidth="1"/>
    <col min="11790" max="11790" width="5.5703125" style="12" customWidth="1"/>
    <col min="11791" max="11791" width="5.140625" style="12" customWidth="1"/>
    <col min="11792" max="11792" width="5.42578125" style="12" customWidth="1"/>
    <col min="11793" max="11793" width="5.5703125" style="12" customWidth="1"/>
    <col min="11794" max="11796" width="5" style="12" customWidth="1"/>
    <col min="11797" max="11797" width="5.28515625" style="12" customWidth="1"/>
    <col min="11798" max="11798" width="5.42578125" style="12" customWidth="1"/>
    <col min="11799" max="12032" width="9.140625" style="12"/>
    <col min="12033" max="12033" width="8" style="12" customWidth="1"/>
    <col min="12034" max="12034" width="2.140625" style="12" customWidth="1"/>
    <col min="12035" max="12035" width="5.7109375" style="12" customWidth="1"/>
    <col min="12036" max="12036" width="16.85546875" style="12" customWidth="1"/>
    <col min="12037" max="12037" width="5.28515625" style="12" customWidth="1"/>
    <col min="12038" max="12038" width="5.42578125" style="12" customWidth="1"/>
    <col min="12039" max="12039" width="6" style="12" customWidth="1"/>
    <col min="12040" max="12040" width="5.42578125" style="12" customWidth="1"/>
    <col min="12041" max="12041" width="4.42578125" style="12" customWidth="1"/>
    <col min="12042" max="12042" width="5" style="12" customWidth="1"/>
    <col min="12043" max="12044" width="5.28515625" style="12" customWidth="1"/>
    <col min="12045" max="12045" width="5.7109375" style="12" customWidth="1"/>
    <col min="12046" max="12046" width="5.5703125" style="12" customWidth="1"/>
    <col min="12047" max="12047" width="5.140625" style="12" customWidth="1"/>
    <col min="12048" max="12048" width="5.42578125" style="12" customWidth="1"/>
    <col min="12049" max="12049" width="5.5703125" style="12" customWidth="1"/>
    <col min="12050" max="12052" width="5" style="12" customWidth="1"/>
    <col min="12053" max="12053" width="5.28515625" style="12" customWidth="1"/>
    <col min="12054" max="12054" width="5.42578125" style="12" customWidth="1"/>
    <col min="12055" max="12288" width="9.140625" style="12"/>
    <col min="12289" max="12289" width="8" style="12" customWidth="1"/>
    <col min="12290" max="12290" width="2.140625" style="12" customWidth="1"/>
    <col min="12291" max="12291" width="5.7109375" style="12" customWidth="1"/>
    <col min="12292" max="12292" width="16.85546875" style="12" customWidth="1"/>
    <col min="12293" max="12293" width="5.28515625" style="12" customWidth="1"/>
    <col min="12294" max="12294" width="5.42578125" style="12" customWidth="1"/>
    <col min="12295" max="12295" width="6" style="12" customWidth="1"/>
    <col min="12296" max="12296" width="5.42578125" style="12" customWidth="1"/>
    <col min="12297" max="12297" width="4.42578125" style="12" customWidth="1"/>
    <col min="12298" max="12298" width="5" style="12" customWidth="1"/>
    <col min="12299" max="12300" width="5.28515625" style="12" customWidth="1"/>
    <col min="12301" max="12301" width="5.7109375" style="12" customWidth="1"/>
    <col min="12302" max="12302" width="5.5703125" style="12" customWidth="1"/>
    <col min="12303" max="12303" width="5.140625" style="12" customWidth="1"/>
    <col min="12304" max="12304" width="5.42578125" style="12" customWidth="1"/>
    <col min="12305" max="12305" width="5.5703125" style="12" customWidth="1"/>
    <col min="12306" max="12308" width="5" style="12" customWidth="1"/>
    <col min="12309" max="12309" width="5.28515625" style="12" customWidth="1"/>
    <col min="12310" max="12310" width="5.42578125" style="12" customWidth="1"/>
    <col min="12311" max="12544" width="9.140625" style="12"/>
    <col min="12545" max="12545" width="8" style="12" customWidth="1"/>
    <col min="12546" max="12546" width="2.140625" style="12" customWidth="1"/>
    <col min="12547" max="12547" width="5.7109375" style="12" customWidth="1"/>
    <col min="12548" max="12548" width="16.85546875" style="12" customWidth="1"/>
    <col min="12549" max="12549" width="5.28515625" style="12" customWidth="1"/>
    <col min="12550" max="12550" width="5.42578125" style="12" customWidth="1"/>
    <col min="12551" max="12551" width="6" style="12" customWidth="1"/>
    <col min="12552" max="12552" width="5.42578125" style="12" customWidth="1"/>
    <col min="12553" max="12553" width="4.42578125" style="12" customWidth="1"/>
    <col min="12554" max="12554" width="5" style="12" customWidth="1"/>
    <col min="12555" max="12556" width="5.28515625" style="12" customWidth="1"/>
    <col min="12557" max="12557" width="5.7109375" style="12" customWidth="1"/>
    <col min="12558" max="12558" width="5.5703125" style="12" customWidth="1"/>
    <col min="12559" max="12559" width="5.140625" style="12" customWidth="1"/>
    <col min="12560" max="12560" width="5.42578125" style="12" customWidth="1"/>
    <col min="12561" max="12561" width="5.5703125" style="12" customWidth="1"/>
    <col min="12562" max="12564" width="5" style="12" customWidth="1"/>
    <col min="12565" max="12565" width="5.28515625" style="12" customWidth="1"/>
    <col min="12566" max="12566" width="5.42578125" style="12" customWidth="1"/>
    <col min="12567" max="12800" width="9.140625" style="12"/>
    <col min="12801" max="12801" width="8" style="12" customWidth="1"/>
    <col min="12802" max="12802" width="2.140625" style="12" customWidth="1"/>
    <col min="12803" max="12803" width="5.7109375" style="12" customWidth="1"/>
    <col min="12804" max="12804" width="16.85546875" style="12" customWidth="1"/>
    <col min="12805" max="12805" width="5.28515625" style="12" customWidth="1"/>
    <col min="12806" max="12806" width="5.42578125" style="12" customWidth="1"/>
    <col min="12807" max="12807" width="6" style="12" customWidth="1"/>
    <col min="12808" max="12808" width="5.42578125" style="12" customWidth="1"/>
    <col min="12809" max="12809" width="4.42578125" style="12" customWidth="1"/>
    <col min="12810" max="12810" width="5" style="12" customWidth="1"/>
    <col min="12811" max="12812" width="5.28515625" style="12" customWidth="1"/>
    <col min="12813" max="12813" width="5.7109375" style="12" customWidth="1"/>
    <col min="12814" max="12814" width="5.5703125" style="12" customWidth="1"/>
    <col min="12815" max="12815" width="5.140625" style="12" customWidth="1"/>
    <col min="12816" max="12816" width="5.42578125" style="12" customWidth="1"/>
    <col min="12817" max="12817" width="5.5703125" style="12" customWidth="1"/>
    <col min="12818" max="12820" width="5" style="12" customWidth="1"/>
    <col min="12821" max="12821" width="5.28515625" style="12" customWidth="1"/>
    <col min="12822" max="12822" width="5.42578125" style="12" customWidth="1"/>
    <col min="12823" max="13056" width="9.140625" style="12"/>
    <col min="13057" max="13057" width="8" style="12" customWidth="1"/>
    <col min="13058" max="13058" width="2.140625" style="12" customWidth="1"/>
    <col min="13059" max="13059" width="5.7109375" style="12" customWidth="1"/>
    <col min="13060" max="13060" width="16.85546875" style="12" customWidth="1"/>
    <col min="13061" max="13061" width="5.28515625" style="12" customWidth="1"/>
    <col min="13062" max="13062" width="5.42578125" style="12" customWidth="1"/>
    <col min="13063" max="13063" width="6" style="12" customWidth="1"/>
    <col min="13064" max="13064" width="5.42578125" style="12" customWidth="1"/>
    <col min="13065" max="13065" width="4.42578125" style="12" customWidth="1"/>
    <col min="13066" max="13066" width="5" style="12" customWidth="1"/>
    <col min="13067" max="13068" width="5.28515625" style="12" customWidth="1"/>
    <col min="13069" max="13069" width="5.7109375" style="12" customWidth="1"/>
    <col min="13070" max="13070" width="5.5703125" style="12" customWidth="1"/>
    <col min="13071" max="13071" width="5.140625" style="12" customWidth="1"/>
    <col min="13072" max="13072" width="5.42578125" style="12" customWidth="1"/>
    <col min="13073" max="13073" width="5.5703125" style="12" customWidth="1"/>
    <col min="13074" max="13076" width="5" style="12" customWidth="1"/>
    <col min="13077" max="13077" width="5.28515625" style="12" customWidth="1"/>
    <col min="13078" max="13078" width="5.42578125" style="12" customWidth="1"/>
    <col min="13079" max="13312" width="9.140625" style="12"/>
    <col min="13313" max="13313" width="8" style="12" customWidth="1"/>
    <col min="13314" max="13314" width="2.140625" style="12" customWidth="1"/>
    <col min="13315" max="13315" width="5.7109375" style="12" customWidth="1"/>
    <col min="13316" max="13316" width="16.85546875" style="12" customWidth="1"/>
    <col min="13317" max="13317" width="5.28515625" style="12" customWidth="1"/>
    <col min="13318" max="13318" width="5.42578125" style="12" customWidth="1"/>
    <col min="13319" max="13319" width="6" style="12" customWidth="1"/>
    <col min="13320" max="13320" width="5.42578125" style="12" customWidth="1"/>
    <col min="13321" max="13321" width="4.42578125" style="12" customWidth="1"/>
    <col min="13322" max="13322" width="5" style="12" customWidth="1"/>
    <col min="13323" max="13324" width="5.28515625" style="12" customWidth="1"/>
    <col min="13325" max="13325" width="5.7109375" style="12" customWidth="1"/>
    <col min="13326" max="13326" width="5.5703125" style="12" customWidth="1"/>
    <col min="13327" max="13327" width="5.140625" style="12" customWidth="1"/>
    <col min="13328" max="13328" width="5.42578125" style="12" customWidth="1"/>
    <col min="13329" max="13329" width="5.5703125" style="12" customWidth="1"/>
    <col min="13330" max="13332" width="5" style="12" customWidth="1"/>
    <col min="13333" max="13333" width="5.28515625" style="12" customWidth="1"/>
    <col min="13334" max="13334" width="5.42578125" style="12" customWidth="1"/>
    <col min="13335" max="13568" width="9.140625" style="12"/>
    <col min="13569" max="13569" width="8" style="12" customWidth="1"/>
    <col min="13570" max="13570" width="2.140625" style="12" customWidth="1"/>
    <col min="13571" max="13571" width="5.7109375" style="12" customWidth="1"/>
    <col min="13572" max="13572" width="16.85546875" style="12" customWidth="1"/>
    <col min="13573" max="13573" width="5.28515625" style="12" customWidth="1"/>
    <col min="13574" max="13574" width="5.42578125" style="12" customWidth="1"/>
    <col min="13575" max="13575" width="6" style="12" customWidth="1"/>
    <col min="13576" max="13576" width="5.42578125" style="12" customWidth="1"/>
    <col min="13577" max="13577" width="4.42578125" style="12" customWidth="1"/>
    <col min="13578" max="13578" width="5" style="12" customWidth="1"/>
    <col min="13579" max="13580" width="5.28515625" style="12" customWidth="1"/>
    <col min="13581" max="13581" width="5.7109375" style="12" customWidth="1"/>
    <col min="13582" max="13582" width="5.5703125" style="12" customWidth="1"/>
    <col min="13583" max="13583" width="5.140625" style="12" customWidth="1"/>
    <col min="13584" max="13584" width="5.42578125" style="12" customWidth="1"/>
    <col min="13585" max="13585" width="5.5703125" style="12" customWidth="1"/>
    <col min="13586" max="13588" width="5" style="12" customWidth="1"/>
    <col min="13589" max="13589" width="5.28515625" style="12" customWidth="1"/>
    <col min="13590" max="13590" width="5.42578125" style="12" customWidth="1"/>
    <col min="13591" max="13824" width="9.140625" style="12"/>
    <col min="13825" max="13825" width="8" style="12" customWidth="1"/>
    <col min="13826" max="13826" width="2.140625" style="12" customWidth="1"/>
    <col min="13827" max="13827" width="5.7109375" style="12" customWidth="1"/>
    <col min="13828" max="13828" width="16.85546875" style="12" customWidth="1"/>
    <col min="13829" max="13829" width="5.28515625" style="12" customWidth="1"/>
    <col min="13830" max="13830" width="5.42578125" style="12" customWidth="1"/>
    <col min="13831" max="13831" width="6" style="12" customWidth="1"/>
    <col min="13832" max="13832" width="5.42578125" style="12" customWidth="1"/>
    <col min="13833" max="13833" width="4.42578125" style="12" customWidth="1"/>
    <col min="13834" max="13834" width="5" style="12" customWidth="1"/>
    <col min="13835" max="13836" width="5.28515625" style="12" customWidth="1"/>
    <col min="13837" max="13837" width="5.7109375" style="12" customWidth="1"/>
    <col min="13838" max="13838" width="5.5703125" style="12" customWidth="1"/>
    <col min="13839" max="13839" width="5.140625" style="12" customWidth="1"/>
    <col min="13840" max="13840" width="5.42578125" style="12" customWidth="1"/>
    <col min="13841" max="13841" width="5.5703125" style="12" customWidth="1"/>
    <col min="13842" max="13844" width="5" style="12" customWidth="1"/>
    <col min="13845" max="13845" width="5.28515625" style="12" customWidth="1"/>
    <col min="13846" max="13846" width="5.42578125" style="12" customWidth="1"/>
    <col min="13847" max="14080" width="9.140625" style="12"/>
    <col min="14081" max="14081" width="8" style="12" customWidth="1"/>
    <col min="14082" max="14082" width="2.140625" style="12" customWidth="1"/>
    <col min="14083" max="14083" width="5.7109375" style="12" customWidth="1"/>
    <col min="14084" max="14084" width="16.85546875" style="12" customWidth="1"/>
    <col min="14085" max="14085" width="5.28515625" style="12" customWidth="1"/>
    <col min="14086" max="14086" width="5.42578125" style="12" customWidth="1"/>
    <col min="14087" max="14087" width="6" style="12" customWidth="1"/>
    <col min="14088" max="14088" width="5.42578125" style="12" customWidth="1"/>
    <col min="14089" max="14089" width="4.42578125" style="12" customWidth="1"/>
    <col min="14090" max="14090" width="5" style="12" customWidth="1"/>
    <col min="14091" max="14092" width="5.28515625" style="12" customWidth="1"/>
    <col min="14093" max="14093" width="5.7109375" style="12" customWidth="1"/>
    <col min="14094" max="14094" width="5.5703125" style="12" customWidth="1"/>
    <col min="14095" max="14095" width="5.140625" style="12" customWidth="1"/>
    <col min="14096" max="14096" width="5.42578125" style="12" customWidth="1"/>
    <col min="14097" max="14097" width="5.5703125" style="12" customWidth="1"/>
    <col min="14098" max="14100" width="5" style="12" customWidth="1"/>
    <col min="14101" max="14101" width="5.28515625" style="12" customWidth="1"/>
    <col min="14102" max="14102" width="5.42578125" style="12" customWidth="1"/>
    <col min="14103" max="14336" width="9.140625" style="12"/>
    <col min="14337" max="14337" width="8" style="12" customWidth="1"/>
    <col min="14338" max="14338" width="2.140625" style="12" customWidth="1"/>
    <col min="14339" max="14339" width="5.7109375" style="12" customWidth="1"/>
    <col min="14340" max="14340" width="16.85546875" style="12" customWidth="1"/>
    <col min="14341" max="14341" width="5.28515625" style="12" customWidth="1"/>
    <col min="14342" max="14342" width="5.42578125" style="12" customWidth="1"/>
    <col min="14343" max="14343" width="6" style="12" customWidth="1"/>
    <col min="14344" max="14344" width="5.42578125" style="12" customWidth="1"/>
    <col min="14345" max="14345" width="4.42578125" style="12" customWidth="1"/>
    <col min="14346" max="14346" width="5" style="12" customWidth="1"/>
    <col min="14347" max="14348" width="5.28515625" style="12" customWidth="1"/>
    <col min="14349" max="14349" width="5.7109375" style="12" customWidth="1"/>
    <col min="14350" max="14350" width="5.5703125" style="12" customWidth="1"/>
    <col min="14351" max="14351" width="5.140625" style="12" customWidth="1"/>
    <col min="14352" max="14352" width="5.42578125" style="12" customWidth="1"/>
    <col min="14353" max="14353" width="5.5703125" style="12" customWidth="1"/>
    <col min="14354" max="14356" width="5" style="12" customWidth="1"/>
    <col min="14357" max="14357" width="5.28515625" style="12" customWidth="1"/>
    <col min="14358" max="14358" width="5.42578125" style="12" customWidth="1"/>
    <col min="14359" max="14592" width="9.140625" style="12"/>
    <col min="14593" max="14593" width="8" style="12" customWidth="1"/>
    <col min="14594" max="14594" width="2.140625" style="12" customWidth="1"/>
    <col min="14595" max="14595" width="5.7109375" style="12" customWidth="1"/>
    <col min="14596" max="14596" width="16.85546875" style="12" customWidth="1"/>
    <col min="14597" max="14597" width="5.28515625" style="12" customWidth="1"/>
    <col min="14598" max="14598" width="5.42578125" style="12" customWidth="1"/>
    <col min="14599" max="14599" width="6" style="12" customWidth="1"/>
    <col min="14600" max="14600" width="5.42578125" style="12" customWidth="1"/>
    <col min="14601" max="14601" width="4.42578125" style="12" customWidth="1"/>
    <col min="14602" max="14602" width="5" style="12" customWidth="1"/>
    <col min="14603" max="14604" width="5.28515625" style="12" customWidth="1"/>
    <col min="14605" max="14605" width="5.7109375" style="12" customWidth="1"/>
    <col min="14606" max="14606" width="5.5703125" style="12" customWidth="1"/>
    <col min="14607" max="14607" width="5.140625" style="12" customWidth="1"/>
    <col min="14608" max="14608" width="5.42578125" style="12" customWidth="1"/>
    <col min="14609" max="14609" width="5.5703125" style="12" customWidth="1"/>
    <col min="14610" max="14612" width="5" style="12" customWidth="1"/>
    <col min="14613" max="14613" width="5.28515625" style="12" customWidth="1"/>
    <col min="14614" max="14614" width="5.42578125" style="12" customWidth="1"/>
    <col min="14615" max="14848" width="9.140625" style="12"/>
    <col min="14849" max="14849" width="8" style="12" customWidth="1"/>
    <col min="14850" max="14850" width="2.140625" style="12" customWidth="1"/>
    <col min="14851" max="14851" width="5.7109375" style="12" customWidth="1"/>
    <col min="14852" max="14852" width="16.85546875" style="12" customWidth="1"/>
    <col min="14853" max="14853" width="5.28515625" style="12" customWidth="1"/>
    <col min="14854" max="14854" width="5.42578125" style="12" customWidth="1"/>
    <col min="14855" max="14855" width="6" style="12" customWidth="1"/>
    <col min="14856" max="14856" width="5.42578125" style="12" customWidth="1"/>
    <col min="14857" max="14857" width="4.42578125" style="12" customWidth="1"/>
    <col min="14858" max="14858" width="5" style="12" customWidth="1"/>
    <col min="14859" max="14860" width="5.28515625" style="12" customWidth="1"/>
    <col min="14861" max="14861" width="5.7109375" style="12" customWidth="1"/>
    <col min="14862" max="14862" width="5.5703125" style="12" customWidth="1"/>
    <col min="14863" max="14863" width="5.140625" style="12" customWidth="1"/>
    <col min="14864" max="14864" width="5.42578125" style="12" customWidth="1"/>
    <col min="14865" max="14865" width="5.5703125" style="12" customWidth="1"/>
    <col min="14866" max="14868" width="5" style="12" customWidth="1"/>
    <col min="14869" max="14869" width="5.28515625" style="12" customWidth="1"/>
    <col min="14870" max="14870" width="5.42578125" style="12" customWidth="1"/>
    <col min="14871" max="15104" width="9.140625" style="12"/>
    <col min="15105" max="15105" width="8" style="12" customWidth="1"/>
    <col min="15106" max="15106" width="2.140625" style="12" customWidth="1"/>
    <col min="15107" max="15107" width="5.7109375" style="12" customWidth="1"/>
    <col min="15108" max="15108" width="16.85546875" style="12" customWidth="1"/>
    <col min="15109" max="15109" width="5.28515625" style="12" customWidth="1"/>
    <col min="15110" max="15110" width="5.42578125" style="12" customWidth="1"/>
    <col min="15111" max="15111" width="6" style="12" customWidth="1"/>
    <col min="15112" max="15112" width="5.42578125" style="12" customWidth="1"/>
    <col min="15113" max="15113" width="4.42578125" style="12" customWidth="1"/>
    <col min="15114" max="15114" width="5" style="12" customWidth="1"/>
    <col min="15115" max="15116" width="5.28515625" style="12" customWidth="1"/>
    <col min="15117" max="15117" width="5.7109375" style="12" customWidth="1"/>
    <col min="15118" max="15118" width="5.5703125" style="12" customWidth="1"/>
    <col min="15119" max="15119" width="5.140625" style="12" customWidth="1"/>
    <col min="15120" max="15120" width="5.42578125" style="12" customWidth="1"/>
    <col min="15121" max="15121" width="5.5703125" style="12" customWidth="1"/>
    <col min="15122" max="15124" width="5" style="12" customWidth="1"/>
    <col min="15125" max="15125" width="5.28515625" style="12" customWidth="1"/>
    <col min="15126" max="15126" width="5.42578125" style="12" customWidth="1"/>
    <col min="15127" max="15360" width="9.140625" style="12"/>
    <col min="15361" max="15361" width="8" style="12" customWidth="1"/>
    <col min="15362" max="15362" width="2.140625" style="12" customWidth="1"/>
    <col min="15363" max="15363" width="5.7109375" style="12" customWidth="1"/>
    <col min="15364" max="15364" width="16.85546875" style="12" customWidth="1"/>
    <col min="15365" max="15365" width="5.28515625" style="12" customWidth="1"/>
    <col min="15366" max="15366" width="5.42578125" style="12" customWidth="1"/>
    <col min="15367" max="15367" width="6" style="12" customWidth="1"/>
    <col min="15368" max="15368" width="5.42578125" style="12" customWidth="1"/>
    <col min="15369" max="15369" width="4.42578125" style="12" customWidth="1"/>
    <col min="15370" max="15370" width="5" style="12" customWidth="1"/>
    <col min="15371" max="15372" width="5.28515625" style="12" customWidth="1"/>
    <col min="15373" max="15373" width="5.7109375" style="12" customWidth="1"/>
    <col min="15374" max="15374" width="5.5703125" style="12" customWidth="1"/>
    <col min="15375" max="15375" width="5.140625" style="12" customWidth="1"/>
    <col min="15376" max="15376" width="5.42578125" style="12" customWidth="1"/>
    <col min="15377" max="15377" width="5.5703125" style="12" customWidth="1"/>
    <col min="15378" max="15380" width="5" style="12" customWidth="1"/>
    <col min="15381" max="15381" width="5.28515625" style="12" customWidth="1"/>
    <col min="15382" max="15382" width="5.42578125" style="12" customWidth="1"/>
    <col min="15383" max="15616" width="9.140625" style="12"/>
    <col min="15617" max="15617" width="8" style="12" customWidth="1"/>
    <col min="15618" max="15618" width="2.140625" style="12" customWidth="1"/>
    <col min="15619" max="15619" width="5.7109375" style="12" customWidth="1"/>
    <col min="15620" max="15620" width="16.85546875" style="12" customWidth="1"/>
    <col min="15621" max="15621" width="5.28515625" style="12" customWidth="1"/>
    <col min="15622" max="15622" width="5.42578125" style="12" customWidth="1"/>
    <col min="15623" max="15623" width="6" style="12" customWidth="1"/>
    <col min="15624" max="15624" width="5.42578125" style="12" customWidth="1"/>
    <col min="15625" max="15625" width="4.42578125" style="12" customWidth="1"/>
    <col min="15626" max="15626" width="5" style="12" customWidth="1"/>
    <col min="15627" max="15628" width="5.28515625" style="12" customWidth="1"/>
    <col min="15629" max="15629" width="5.7109375" style="12" customWidth="1"/>
    <col min="15630" max="15630" width="5.5703125" style="12" customWidth="1"/>
    <col min="15631" max="15631" width="5.140625" style="12" customWidth="1"/>
    <col min="15632" max="15632" width="5.42578125" style="12" customWidth="1"/>
    <col min="15633" max="15633" width="5.5703125" style="12" customWidth="1"/>
    <col min="15634" max="15636" width="5" style="12" customWidth="1"/>
    <col min="15637" max="15637" width="5.28515625" style="12" customWidth="1"/>
    <col min="15638" max="15638" width="5.42578125" style="12" customWidth="1"/>
    <col min="15639" max="15872" width="9.140625" style="12"/>
    <col min="15873" max="15873" width="8" style="12" customWidth="1"/>
    <col min="15874" max="15874" width="2.140625" style="12" customWidth="1"/>
    <col min="15875" max="15875" width="5.7109375" style="12" customWidth="1"/>
    <col min="15876" max="15876" width="16.85546875" style="12" customWidth="1"/>
    <col min="15877" max="15877" width="5.28515625" style="12" customWidth="1"/>
    <col min="15878" max="15878" width="5.42578125" style="12" customWidth="1"/>
    <col min="15879" max="15879" width="6" style="12" customWidth="1"/>
    <col min="15880" max="15880" width="5.42578125" style="12" customWidth="1"/>
    <col min="15881" max="15881" width="4.42578125" style="12" customWidth="1"/>
    <col min="15882" max="15882" width="5" style="12" customWidth="1"/>
    <col min="15883" max="15884" width="5.28515625" style="12" customWidth="1"/>
    <col min="15885" max="15885" width="5.7109375" style="12" customWidth="1"/>
    <col min="15886" max="15886" width="5.5703125" style="12" customWidth="1"/>
    <col min="15887" max="15887" width="5.140625" style="12" customWidth="1"/>
    <col min="15888" max="15888" width="5.42578125" style="12" customWidth="1"/>
    <col min="15889" max="15889" width="5.5703125" style="12" customWidth="1"/>
    <col min="15890" max="15892" width="5" style="12" customWidth="1"/>
    <col min="15893" max="15893" width="5.28515625" style="12" customWidth="1"/>
    <col min="15894" max="15894" width="5.42578125" style="12" customWidth="1"/>
    <col min="15895" max="16128" width="9.140625" style="12"/>
    <col min="16129" max="16129" width="8" style="12" customWidth="1"/>
    <col min="16130" max="16130" width="2.140625" style="12" customWidth="1"/>
    <col min="16131" max="16131" width="5.7109375" style="12" customWidth="1"/>
    <col min="16132" max="16132" width="16.85546875" style="12" customWidth="1"/>
    <col min="16133" max="16133" width="5.28515625" style="12" customWidth="1"/>
    <col min="16134" max="16134" width="5.42578125" style="12" customWidth="1"/>
    <col min="16135" max="16135" width="6" style="12" customWidth="1"/>
    <col min="16136" max="16136" width="5.42578125" style="12" customWidth="1"/>
    <col min="16137" max="16137" width="4.42578125" style="12" customWidth="1"/>
    <col min="16138" max="16138" width="5" style="12" customWidth="1"/>
    <col min="16139" max="16140" width="5.28515625" style="12" customWidth="1"/>
    <col min="16141" max="16141" width="5.7109375" style="12" customWidth="1"/>
    <col min="16142" max="16142" width="5.5703125" style="12" customWidth="1"/>
    <col min="16143" max="16143" width="5.140625" style="12" customWidth="1"/>
    <col min="16144" max="16144" width="5.42578125" style="12" customWidth="1"/>
    <col min="16145" max="16145" width="5.5703125" style="12" customWidth="1"/>
    <col min="16146" max="16148" width="5" style="12" customWidth="1"/>
    <col min="16149" max="16149" width="5.28515625" style="12" customWidth="1"/>
    <col min="16150" max="16150" width="5.42578125" style="12" customWidth="1"/>
    <col min="16151" max="16384" width="9.140625" style="12"/>
  </cols>
  <sheetData>
    <row r="1" spans="1:30" ht="15.6" customHeight="1" x14ac:dyDescent="0.25">
      <c r="A1" s="1359" t="s">
        <v>587</v>
      </c>
      <c r="B1" s="1360"/>
      <c r="C1" s="1360"/>
      <c r="D1" s="1360"/>
      <c r="E1" s="1360"/>
      <c r="F1" s="1360"/>
      <c r="G1" s="1360"/>
      <c r="H1" s="1360"/>
      <c r="I1" s="1360"/>
      <c r="J1" s="1360"/>
      <c r="K1" s="1360"/>
      <c r="L1" s="1360"/>
      <c r="M1" s="1360"/>
      <c r="N1" s="1360"/>
      <c r="O1" s="1360"/>
      <c r="P1" s="1360"/>
      <c r="Q1" s="1360"/>
      <c r="R1" s="1360"/>
      <c r="S1" s="1360"/>
      <c r="T1" s="1360"/>
      <c r="U1" s="1360"/>
      <c r="V1" s="1360"/>
      <c r="W1" s="69"/>
      <c r="X1" s="69"/>
      <c r="Y1" s="69"/>
      <c r="Z1" s="69"/>
      <c r="AA1" s="69"/>
      <c r="AB1" s="69"/>
      <c r="AC1" s="69"/>
      <c r="AD1" s="69"/>
    </row>
    <row r="2" spans="1:30" ht="15.6" customHeight="1" x14ac:dyDescent="0.25">
      <c r="A2" s="1359" t="s">
        <v>588</v>
      </c>
      <c r="B2" s="1359"/>
      <c r="C2" s="1359"/>
      <c r="D2" s="1359"/>
      <c r="E2" s="1359"/>
      <c r="F2" s="1359"/>
      <c r="G2" s="1359"/>
      <c r="H2" s="1359"/>
      <c r="I2" s="1359"/>
      <c r="J2" s="1359"/>
      <c r="K2" s="1359"/>
      <c r="L2" s="1359"/>
      <c r="M2" s="1359"/>
      <c r="N2" s="1359"/>
      <c r="O2" s="1359"/>
      <c r="P2" s="1359"/>
      <c r="Q2" s="1359"/>
      <c r="R2" s="1359"/>
      <c r="S2" s="1359"/>
      <c r="T2" s="1359"/>
      <c r="U2" s="1359"/>
      <c r="V2" s="1359"/>
      <c r="W2" s="69"/>
      <c r="X2" s="69"/>
      <c r="Y2" s="69"/>
      <c r="Z2" s="69"/>
      <c r="AA2" s="69"/>
      <c r="AB2" s="69"/>
      <c r="AC2" s="69"/>
      <c r="AD2" s="69"/>
    </row>
    <row r="3" spans="1:30" ht="15.75" customHeight="1" x14ac:dyDescent="0.25">
      <c r="A3" s="1359" t="s">
        <v>589</v>
      </c>
      <c r="B3" s="1359"/>
      <c r="C3" s="1359"/>
      <c r="D3" s="1359"/>
      <c r="E3" s="1359"/>
      <c r="F3" s="1359"/>
      <c r="G3" s="1359"/>
      <c r="H3" s="1359"/>
      <c r="I3" s="1359"/>
      <c r="J3" s="1359"/>
      <c r="K3" s="1359"/>
      <c r="L3" s="1359"/>
      <c r="M3" s="1359"/>
      <c r="N3" s="1359"/>
      <c r="O3" s="1359"/>
      <c r="P3" s="1359"/>
      <c r="Q3" s="1359"/>
      <c r="R3" s="1359"/>
      <c r="S3" s="1359"/>
      <c r="T3" s="1359"/>
      <c r="U3" s="1359"/>
      <c r="V3" s="1359"/>
      <c r="W3" s="69"/>
      <c r="X3" s="69"/>
      <c r="Y3" s="69"/>
      <c r="Z3" s="69"/>
      <c r="AA3" s="69"/>
      <c r="AB3" s="69"/>
      <c r="AC3" s="69"/>
      <c r="AD3" s="69"/>
    </row>
    <row r="4" spans="1:30" ht="15.75" customHeight="1" x14ac:dyDescent="0.25">
      <c r="A4" s="89"/>
      <c r="B4" s="89"/>
      <c r="C4" s="89"/>
      <c r="D4" s="89"/>
      <c r="E4" s="89"/>
      <c r="F4" s="89"/>
      <c r="G4" s="89"/>
      <c r="H4" s="89"/>
      <c r="I4" s="89"/>
      <c r="J4" s="89"/>
      <c r="K4" s="89"/>
      <c r="L4" s="89"/>
      <c r="M4" s="89"/>
      <c r="N4" s="89"/>
      <c r="O4" s="89"/>
      <c r="P4" s="89"/>
      <c r="Q4" s="89"/>
      <c r="R4" s="89"/>
      <c r="S4" s="89"/>
      <c r="T4" s="89"/>
      <c r="U4" s="89"/>
      <c r="V4" s="89"/>
      <c r="W4" s="69"/>
      <c r="X4" s="69"/>
      <c r="Y4" s="69"/>
      <c r="Z4" s="69"/>
      <c r="AA4" s="69"/>
      <c r="AB4" s="69"/>
      <c r="AC4" s="69"/>
      <c r="AD4" s="69"/>
    </row>
    <row r="5" spans="1:30" ht="32.25" customHeight="1" x14ac:dyDescent="0.25">
      <c r="A5" s="1415" t="s">
        <v>590</v>
      </c>
      <c r="B5" s="1365"/>
      <c r="C5" s="1365"/>
      <c r="D5" s="1365"/>
      <c r="E5" s="1365"/>
      <c r="F5" s="1365"/>
      <c r="G5" s="1365"/>
      <c r="H5" s="1365"/>
      <c r="I5" s="1365"/>
      <c r="J5" s="1365"/>
      <c r="K5" s="1365"/>
      <c r="L5" s="1365"/>
      <c r="M5" s="1365"/>
      <c r="N5" s="1365"/>
      <c r="O5" s="1365"/>
      <c r="P5" s="1365"/>
      <c r="Q5" s="1365"/>
      <c r="R5" s="1365"/>
      <c r="S5" s="1365"/>
      <c r="T5" s="1365"/>
      <c r="U5" s="1365"/>
      <c r="V5" s="1365"/>
      <c r="W5" s="69"/>
      <c r="X5" s="1405" t="s">
        <v>591</v>
      </c>
      <c r="Y5" s="1405"/>
      <c r="Z5" s="1405"/>
      <c r="AA5" s="1405"/>
      <c r="AB5" s="1405"/>
      <c r="AC5" s="1405"/>
      <c r="AD5" s="1405"/>
    </row>
    <row r="6" spans="1:30" ht="63" customHeight="1" x14ac:dyDescent="0.25">
      <c r="A6" s="1416" t="s">
        <v>267</v>
      </c>
      <c r="B6" s="1416" t="s">
        <v>419</v>
      </c>
      <c r="C6" s="1416" t="s">
        <v>299</v>
      </c>
      <c r="D6" s="1417" t="s">
        <v>571</v>
      </c>
      <c r="E6" s="1418" t="s">
        <v>436</v>
      </c>
      <c r="F6" s="1418"/>
      <c r="G6" s="1418" t="s">
        <v>437</v>
      </c>
      <c r="H6" s="1418"/>
      <c r="I6" s="1418" t="s">
        <v>438</v>
      </c>
      <c r="J6" s="1418"/>
      <c r="K6" s="1418" t="s">
        <v>439</v>
      </c>
      <c r="L6" s="1418"/>
      <c r="M6" s="1418" t="s">
        <v>440</v>
      </c>
      <c r="N6" s="1418"/>
      <c r="O6" s="1418" t="s">
        <v>441</v>
      </c>
      <c r="P6" s="1418"/>
      <c r="Q6" s="1418" t="s">
        <v>274</v>
      </c>
      <c r="R6" s="1418"/>
      <c r="S6" s="1419" t="s">
        <v>442</v>
      </c>
      <c r="T6" s="1420"/>
      <c r="U6" s="1421" t="s">
        <v>443</v>
      </c>
      <c r="V6" s="1422"/>
      <c r="W6" s="69"/>
      <c r="X6" s="103"/>
      <c r="Y6" s="104" t="s">
        <v>444</v>
      </c>
      <c r="Z6" s="104" t="s">
        <v>445</v>
      </c>
      <c r="AA6" s="104" t="s">
        <v>446</v>
      </c>
      <c r="AB6" s="69"/>
      <c r="AC6" s="69"/>
      <c r="AD6" s="69"/>
    </row>
    <row r="7" spans="1:30" ht="38.25" x14ac:dyDescent="0.2">
      <c r="A7" s="1416"/>
      <c r="B7" s="1416"/>
      <c r="C7" s="1416"/>
      <c r="D7" s="1417"/>
      <c r="E7" s="102" t="s">
        <v>274</v>
      </c>
      <c r="F7" s="105" t="s">
        <v>306</v>
      </c>
      <c r="G7" s="102" t="s">
        <v>274</v>
      </c>
      <c r="H7" s="105" t="s">
        <v>306</v>
      </c>
      <c r="I7" s="102" t="s">
        <v>274</v>
      </c>
      <c r="J7" s="105" t="s">
        <v>306</v>
      </c>
      <c r="K7" s="102" t="s">
        <v>274</v>
      </c>
      <c r="L7" s="105" t="s">
        <v>306</v>
      </c>
      <c r="M7" s="102" t="s">
        <v>274</v>
      </c>
      <c r="N7" s="105" t="s">
        <v>306</v>
      </c>
      <c r="O7" s="102" t="s">
        <v>274</v>
      </c>
      <c r="P7" s="105" t="s">
        <v>306</v>
      </c>
      <c r="Q7" s="102" t="s">
        <v>274</v>
      </c>
      <c r="R7" s="105" t="s">
        <v>306</v>
      </c>
      <c r="S7" s="1063" t="s">
        <v>274</v>
      </c>
      <c r="T7" s="105" t="s">
        <v>306</v>
      </c>
      <c r="U7" s="102" t="s">
        <v>274</v>
      </c>
      <c r="V7" s="105" t="s">
        <v>306</v>
      </c>
      <c r="W7" s="69"/>
      <c r="X7" s="1392" t="s">
        <v>447</v>
      </c>
      <c r="Y7" s="97" t="s">
        <v>448</v>
      </c>
      <c r="Z7" s="106">
        <v>1.32</v>
      </c>
      <c r="AA7" s="106">
        <v>0</v>
      </c>
      <c r="AB7" s="69"/>
      <c r="AC7" s="69"/>
      <c r="AD7" s="69"/>
    </row>
    <row r="8" spans="1:30" ht="15.75" customHeight="1" x14ac:dyDescent="0.2">
      <c r="A8" s="107" t="s">
        <v>282</v>
      </c>
      <c r="B8" s="107" t="s">
        <v>592</v>
      </c>
      <c r="C8" s="107" t="s">
        <v>450</v>
      </c>
      <c r="D8" s="108" t="s">
        <v>593</v>
      </c>
      <c r="E8" s="109">
        <v>5</v>
      </c>
      <c r="F8" s="109">
        <v>3</v>
      </c>
      <c r="G8" s="109">
        <v>6</v>
      </c>
      <c r="H8" s="109">
        <v>6</v>
      </c>
      <c r="I8" s="109">
        <v>7</v>
      </c>
      <c r="J8" s="109">
        <v>5</v>
      </c>
      <c r="K8" s="109">
        <v>0</v>
      </c>
      <c r="L8" s="109">
        <v>0</v>
      </c>
      <c r="M8" s="109">
        <v>0</v>
      </c>
      <c r="N8" s="109">
        <v>0</v>
      </c>
      <c r="O8" s="109">
        <v>0</v>
      </c>
      <c r="P8" s="109">
        <v>0</v>
      </c>
      <c r="Q8" s="109">
        <v>18</v>
      </c>
      <c r="R8" s="109">
        <v>14</v>
      </c>
      <c r="S8" s="110">
        <v>3</v>
      </c>
      <c r="T8" s="110">
        <v>1</v>
      </c>
      <c r="U8" s="111">
        <f t="shared" ref="U8:V10" si="0">S8/Q8</f>
        <v>0.16666666666666666</v>
      </c>
      <c r="V8" s="111">
        <f t="shared" si="0"/>
        <v>7.1428571428571425E-2</v>
      </c>
      <c r="W8" s="69"/>
      <c r="X8" s="1393"/>
      <c r="Y8" s="97" t="s">
        <v>452</v>
      </c>
      <c r="Z8" s="106">
        <v>1.17</v>
      </c>
      <c r="AA8" s="106">
        <v>0</v>
      </c>
      <c r="AB8" s="69"/>
      <c r="AC8" s="69"/>
      <c r="AD8" s="69"/>
    </row>
    <row r="9" spans="1:30" x14ac:dyDescent="0.2">
      <c r="A9" s="107" t="s">
        <v>282</v>
      </c>
      <c r="B9" s="107" t="s">
        <v>592</v>
      </c>
      <c r="C9" s="107" t="s">
        <v>450</v>
      </c>
      <c r="D9" s="107" t="s">
        <v>594</v>
      </c>
      <c r="E9" s="109">
        <v>0</v>
      </c>
      <c r="F9" s="109">
        <v>0</v>
      </c>
      <c r="G9" s="109">
        <v>6</v>
      </c>
      <c r="H9" s="109">
        <v>5</v>
      </c>
      <c r="I9" s="109">
        <v>8</v>
      </c>
      <c r="J9" s="109">
        <v>5</v>
      </c>
      <c r="K9" s="109">
        <v>0</v>
      </c>
      <c r="L9" s="109">
        <v>0</v>
      </c>
      <c r="M9" s="109">
        <v>0</v>
      </c>
      <c r="N9" s="109">
        <v>0</v>
      </c>
      <c r="O9" s="109">
        <v>0</v>
      </c>
      <c r="P9" s="109">
        <v>0</v>
      </c>
      <c r="Q9" s="109">
        <v>14</v>
      </c>
      <c r="R9" s="109">
        <v>10</v>
      </c>
      <c r="S9" s="110">
        <v>2</v>
      </c>
      <c r="T9" s="110">
        <v>0</v>
      </c>
      <c r="U9" s="111">
        <f t="shared" si="0"/>
        <v>0.14285714285714285</v>
      </c>
      <c r="V9" s="111">
        <f t="shared" si="0"/>
        <v>0</v>
      </c>
      <c r="W9" s="69"/>
      <c r="X9" s="1392" t="s">
        <v>454</v>
      </c>
      <c r="Y9" s="97" t="s">
        <v>448</v>
      </c>
      <c r="Z9" s="106">
        <v>1.6</v>
      </c>
      <c r="AA9" s="106">
        <v>0</v>
      </c>
      <c r="AB9" s="69"/>
      <c r="AC9" s="69"/>
      <c r="AD9" s="69"/>
    </row>
    <row r="10" spans="1:30" x14ac:dyDescent="0.2">
      <c r="A10" s="107" t="s">
        <v>282</v>
      </c>
      <c r="B10" s="107" t="s">
        <v>592</v>
      </c>
      <c r="C10" s="107" t="s">
        <v>450</v>
      </c>
      <c r="D10" s="107" t="s">
        <v>595</v>
      </c>
      <c r="E10" s="109">
        <v>6</v>
      </c>
      <c r="F10" s="109">
        <v>4</v>
      </c>
      <c r="G10" s="109">
        <v>3</v>
      </c>
      <c r="H10" s="109">
        <v>1</v>
      </c>
      <c r="I10" s="109">
        <v>5</v>
      </c>
      <c r="J10" s="109">
        <v>5</v>
      </c>
      <c r="K10" s="109">
        <v>0</v>
      </c>
      <c r="L10" s="109">
        <v>0</v>
      </c>
      <c r="M10" s="109">
        <v>0</v>
      </c>
      <c r="N10" s="109">
        <v>0</v>
      </c>
      <c r="O10" s="109">
        <v>0</v>
      </c>
      <c r="P10" s="109">
        <v>0</v>
      </c>
      <c r="Q10" s="109">
        <v>14</v>
      </c>
      <c r="R10" s="109">
        <v>10</v>
      </c>
      <c r="S10" s="110">
        <v>1</v>
      </c>
      <c r="T10" s="110">
        <v>1</v>
      </c>
      <c r="U10" s="111">
        <f t="shared" si="0"/>
        <v>7.1428571428571425E-2</v>
      </c>
      <c r="V10" s="111">
        <f t="shared" si="0"/>
        <v>0.1</v>
      </c>
      <c r="W10" s="69"/>
      <c r="X10" s="1393"/>
      <c r="Y10" s="97" t="s">
        <v>452</v>
      </c>
      <c r="Z10" s="106">
        <v>1.6</v>
      </c>
      <c r="AA10" s="106">
        <v>0</v>
      </c>
      <c r="AB10" s="69"/>
      <c r="AC10" s="69"/>
      <c r="AD10" s="69"/>
    </row>
    <row r="11" spans="1:30" ht="24" customHeight="1" x14ac:dyDescent="0.2">
      <c r="A11" s="107" t="s">
        <v>282</v>
      </c>
      <c r="B11" s="107" t="s">
        <v>592</v>
      </c>
      <c r="C11" s="107" t="s">
        <v>450</v>
      </c>
      <c r="D11" s="108" t="s">
        <v>596</v>
      </c>
      <c r="E11" s="109">
        <v>2</v>
      </c>
      <c r="F11" s="109">
        <v>2</v>
      </c>
      <c r="G11" s="109">
        <v>0</v>
      </c>
      <c r="H11" s="109">
        <v>0</v>
      </c>
      <c r="I11" s="109">
        <v>1</v>
      </c>
      <c r="J11" s="109">
        <v>1</v>
      </c>
      <c r="K11" s="109">
        <v>0</v>
      </c>
      <c r="L11" s="109">
        <v>0</v>
      </c>
      <c r="M11" s="109">
        <v>0</v>
      </c>
      <c r="N11" s="109">
        <v>0</v>
      </c>
      <c r="O11" s="109">
        <v>0</v>
      </c>
      <c r="P11" s="109">
        <v>0</v>
      </c>
      <c r="Q11" s="109">
        <v>3</v>
      </c>
      <c r="R11" s="109">
        <v>3</v>
      </c>
      <c r="S11" s="110">
        <v>0</v>
      </c>
      <c r="T11" s="110">
        <v>0</v>
      </c>
      <c r="U11" s="109">
        <v>0</v>
      </c>
      <c r="V11" s="109">
        <v>0</v>
      </c>
      <c r="W11" s="69"/>
      <c r="X11" s="1392" t="s">
        <v>455</v>
      </c>
      <c r="Y11" s="97" t="s">
        <v>448</v>
      </c>
      <c r="Z11" s="106">
        <v>0</v>
      </c>
      <c r="AA11" s="106">
        <v>0</v>
      </c>
      <c r="AB11" s="69"/>
      <c r="AC11" s="69"/>
      <c r="AD11" s="69"/>
    </row>
    <row r="12" spans="1:30" x14ac:dyDescent="0.2">
      <c r="A12" s="107" t="s">
        <v>282</v>
      </c>
      <c r="B12" s="107" t="s">
        <v>592</v>
      </c>
      <c r="C12" s="107" t="s">
        <v>450</v>
      </c>
      <c r="D12" s="107" t="s">
        <v>597</v>
      </c>
      <c r="E12" s="109">
        <v>0</v>
      </c>
      <c r="F12" s="109">
        <v>0</v>
      </c>
      <c r="G12" s="109">
        <v>1</v>
      </c>
      <c r="H12" s="109">
        <v>1</v>
      </c>
      <c r="I12" s="109">
        <v>0</v>
      </c>
      <c r="J12" s="109">
        <v>0</v>
      </c>
      <c r="K12" s="109">
        <v>0</v>
      </c>
      <c r="L12" s="109">
        <v>0</v>
      </c>
      <c r="M12" s="109">
        <v>0</v>
      </c>
      <c r="N12" s="109">
        <v>0</v>
      </c>
      <c r="O12" s="109">
        <v>0</v>
      </c>
      <c r="P12" s="109">
        <v>0</v>
      </c>
      <c r="Q12" s="109">
        <v>1</v>
      </c>
      <c r="R12" s="109">
        <v>1</v>
      </c>
      <c r="S12" s="110">
        <v>0</v>
      </c>
      <c r="T12" s="110">
        <v>0</v>
      </c>
      <c r="U12" s="109">
        <v>0</v>
      </c>
      <c r="V12" s="109">
        <v>0</v>
      </c>
      <c r="W12" s="69"/>
      <c r="X12" s="1393"/>
      <c r="Y12" s="97" t="s">
        <v>452</v>
      </c>
      <c r="Z12" s="106">
        <v>0</v>
      </c>
      <c r="AA12" s="106">
        <v>0</v>
      </c>
      <c r="AB12" s="69"/>
      <c r="AC12" s="69"/>
      <c r="AD12" s="69"/>
    </row>
    <row r="13" spans="1:30" x14ac:dyDescent="0.2">
      <c r="A13" s="107" t="s">
        <v>282</v>
      </c>
      <c r="B13" s="107" t="s">
        <v>592</v>
      </c>
      <c r="C13" s="107" t="s">
        <v>450</v>
      </c>
      <c r="D13" s="107" t="s">
        <v>598</v>
      </c>
      <c r="E13" s="109">
        <v>1</v>
      </c>
      <c r="F13" s="109">
        <v>0</v>
      </c>
      <c r="G13" s="109">
        <v>0</v>
      </c>
      <c r="H13" s="109">
        <v>0</v>
      </c>
      <c r="I13" s="109">
        <v>0</v>
      </c>
      <c r="J13" s="109">
        <v>0</v>
      </c>
      <c r="K13" s="109">
        <v>0</v>
      </c>
      <c r="L13" s="109">
        <v>0</v>
      </c>
      <c r="M13" s="109">
        <v>0</v>
      </c>
      <c r="N13" s="109">
        <v>0</v>
      </c>
      <c r="O13" s="109">
        <v>0</v>
      </c>
      <c r="P13" s="109">
        <v>0</v>
      </c>
      <c r="Q13" s="109">
        <v>1</v>
      </c>
      <c r="R13" s="109">
        <v>0</v>
      </c>
      <c r="S13" s="110">
        <v>0</v>
      </c>
      <c r="T13" s="110">
        <v>0</v>
      </c>
      <c r="U13" s="109">
        <v>0</v>
      </c>
      <c r="V13" s="109">
        <v>0</v>
      </c>
      <c r="W13" s="69"/>
      <c r="X13" s="1404" t="s">
        <v>416</v>
      </c>
      <c r="Y13" s="103" t="s">
        <v>448</v>
      </c>
      <c r="Z13" s="112">
        <v>1.46</v>
      </c>
      <c r="AA13" s="112">
        <v>0</v>
      </c>
      <c r="AB13" s="69"/>
      <c r="AC13" s="69"/>
      <c r="AD13" s="69"/>
    </row>
    <row r="14" spans="1:30" x14ac:dyDescent="0.2">
      <c r="A14" s="107" t="s">
        <v>282</v>
      </c>
      <c r="B14" s="107" t="s">
        <v>592</v>
      </c>
      <c r="C14" s="107" t="s">
        <v>450</v>
      </c>
      <c r="D14" s="107" t="s">
        <v>599</v>
      </c>
      <c r="E14" s="109">
        <v>2</v>
      </c>
      <c r="F14" s="109">
        <v>2</v>
      </c>
      <c r="G14" s="109">
        <v>4</v>
      </c>
      <c r="H14" s="109">
        <v>2</v>
      </c>
      <c r="I14" s="109">
        <v>2</v>
      </c>
      <c r="J14" s="109">
        <v>2</v>
      </c>
      <c r="K14" s="109">
        <v>0</v>
      </c>
      <c r="L14" s="109">
        <v>0</v>
      </c>
      <c r="M14" s="109">
        <v>0</v>
      </c>
      <c r="N14" s="109">
        <v>0</v>
      </c>
      <c r="O14" s="109">
        <v>0</v>
      </c>
      <c r="P14" s="109">
        <v>0</v>
      </c>
      <c r="Q14" s="109">
        <v>8</v>
      </c>
      <c r="R14" s="109">
        <v>6</v>
      </c>
      <c r="S14" s="110">
        <v>0</v>
      </c>
      <c r="T14" s="110">
        <v>0</v>
      </c>
      <c r="U14" s="109">
        <v>0</v>
      </c>
      <c r="V14" s="109">
        <v>0</v>
      </c>
      <c r="W14" s="69"/>
      <c r="X14" s="1404"/>
      <c r="Y14" s="103" t="s">
        <v>452</v>
      </c>
      <c r="Z14" s="112">
        <v>1.39</v>
      </c>
      <c r="AA14" s="112">
        <v>0</v>
      </c>
      <c r="AB14" s="69"/>
      <c r="AC14" s="69"/>
      <c r="AD14" s="69"/>
    </row>
    <row r="15" spans="1:30" x14ac:dyDescent="0.2">
      <c r="A15" s="107" t="s">
        <v>282</v>
      </c>
      <c r="B15" s="107" t="s">
        <v>592</v>
      </c>
      <c r="C15" s="107" t="s">
        <v>450</v>
      </c>
      <c r="D15" s="107" t="s">
        <v>600</v>
      </c>
      <c r="E15" s="109">
        <v>2</v>
      </c>
      <c r="F15" s="109">
        <v>2</v>
      </c>
      <c r="G15" s="109">
        <v>5</v>
      </c>
      <c r="H15" s="109">
        <v>4</v>
      </c>
      <c r="I15" s="109">
        <v>4</v>
      </c>
      <c r="J15" s="109">
        <v>4</v>
      </c>
      <c r="K15" s="109">
        <v>0</v>
      </c>
      <c r="L15" s="109">
        <v>0</v>
      </c>
      <c r="M15" s="109">
        <v>0</v>
      </c>
      <c r="N15" s="109">
        <v>0</v>
      </c>
      <c r="O15" s="109">
        <v>0</v>
      </c>
      <c r="P15" s="109">
        <v>0</v>
      </c>
      <c r="Q15" s="109">
        <v>11</v>
      </c>
      <c r="R15" s="109">
        <v>10</v>
      </c>
      <c r="S15" s="110">
        <v>2</v>
      </c>
      <c r="T15" s="110">
        <v>2</v>
      </c>
      <c r="U15" s="111">
        <f>S15/Q15</f>
        <v>0.18181818181818182</v>
      </c>
      <c r="V15" s="111">
        <f>T15/R15</f>
        <v>0.2</v>
      </c>
      <c r="W15" s="69"/>
      <c r="X15" s="113"/>
      <c r="Y15" s="114"/>
      <c r="Z15" s="114"/>
      <c r="AA15" s="114"/>
      <c r="AB15" s="69"/>
      <c r="AC15" s="69"/>
      <c r="AD15" s="69"/>
    </row>
    <row r="16" spans="1:30" x14ac:dyDescent="0.2">
      <c r="A16" s="107" t="s">
        <v>282</v>
      </c>
      <c r="B16" s="107" t="s">
        <v>592</v>
      </c>
      <c r="C16" s="107" t="s">
        <v>450</v>
      </c>
      <c r="D16" s="107" t="s">
        <v>601</v>
      </c>
      <c r="E16" s="109">
        <v>1</v>
      </c>
      <c r="F16" s="109">
        <v>0</v>
      </c>
      <c r="G16" s="109">
        <v>0</v>
      </c>
      <c r="H16" s="109">
        <v>0</v>
      </c>
      <c r="I16" s="109">
        <v>1</v>
      </c>
      <c r="J16" s="109">
        <v>1</v>
      </c>
      <c r="K16" s="109">
        <v>0</v>
      </c>
      <c r="L16" s="109">
        <v>0</v>
      </c>
      <c r="M16" s="109">
        <v>0</v>
      </c>
      <c r="N16" s="109">
        <v>0</v>
      </c>
      <c r="O16" s="109">
        <v>0</v>
      </c>
      <c r="P16" s="109">
        <v>0</v>
      </c>
      <c r="Q16" s="109">
        <v>2</v>
      </c>
      <c r="R16" s="109">
        <v>1</v>
      </c>
      <c r="S16" s="110">
        <v>0</v>
      </c>
      <c r="T16" s="110">
        <v>0</v>
      </c>
      <c r="U16" s="115">
        <v>0</v>
      </c>
      <c r="V16" s="109">
        <v>0</v>
      </c>
      <c r="W16" s="69"/>
      <c r="X16" s="113"/>
      <c r="Y16" s="114"/>
      <c r="Z16" s="114"/>
      <c r="AA16" s="114"/>
      <c r="AB16" s="69"/>
      <c r="AC16" s="69"/>
      <c r="AD16" s="69"/>
    </row>
    <row r="17" spans="1:30" x14ac:dyDescent="0.2">
      <c r="A17" s="107" t="s">
        <v>282</v>
      </c>
      <c r="B17" s="107" t="s">
        <v>592</v>
      </c>
      <c r="C17" s="107" t="s">
        <v>450</v>
      </c>
      <c r="D17" s="107" t="s">
        <v>602</v>
      </c>
      <c r="E17" s="109">
        <v>1</v>
      </c>
      <c r="F17" s="109">
        <v>0</v>
      </c>
      <c r="G17" s="109">
        <v>2</v>
      </c>
      <c r="H17" s="109">
        <v>2</v>
      </c>
      <c r="I17" s="109">
        <v>0</v>
      </c>
      <c r="J17" s="109">
        <v>0</v>
      </c>
      <c r="K17" s="109">
        <v>0</v>
      </c>
      <c r="L17" s="109">
        <v>0</v>
      </c>
      <c r="M17" s="109">
        <v>0</v>
      </c>
      <c r="N17" s="109">
        <v>0</v>
      </c>
      <c r="O17" s="109">
        <v>0</v>
      </c>
      <c r="P17" s="109">
        <v>0</v>
      </c>
      <c r="Q17" s="109">
        <v>3</v>
      </c>
      <c r="R17" s="109">
        <v>2</v>
      </c>
      <c r="S17" s="110">
        <v>0</v>
      </c>
      <c r="T17" s="110">
        <v>0</v>
      </c>
      <c r="U17" s="115">
        <v>0</v>
      </c>
      <c r="V17" s="109">
        <v>0</v>
      </c>
      <c r="W17" s="69"/>
      <c r="X17" s="113"/>
      <c r="Y17" s="114"/>
      <c r="Z17" s="114"/>
      <c r="AA17" s="114"/>
      <c r="AB17" s="69"/>
      <c r="AC17" s="69"/>
      <c r="AD17" s="69"/>
    </row>
    <row r="18" spans="1:30" x14ac:dyDescent="0.2">
      <c r="A18" s="107" t="s">
        <v>282</v>
      </c>
      <c r="B18" s="107" t="s">
        <v>592</v>
      </c>
      <c r="C18" s="107" t="s">
        <v>450</v>
      </c>
      <c r="D18" s="107" t="s">
        <v>603</v>
      </c>
      <c r="E18" s="109">
        <v>0</v>
      </c>
      <c r="F18" s="109">
        <v>0</v>
      </c>
      <c r="G18" s="109">
        <v>0</v>
      </c>
      <c r="H18" s="109">
        <v>0</v>
      </c>
      <c r="I18" s="109">
        <v>1</v>
      </c>
      <c r="J18" s="109">
        <v>1</v>
      </c>
      <c r="K18" s="109">
        <v>0</v>
      </c>
      <c r="L18" s="109">
        <v>0</v>
      </c>
      <c r="M18" s="109">
        <v>0</v>
      </c>
      <c r="N18" s="109">
        <v>0</v>
      </c>
      <c r="O18" s="109">
        <v>0</v>
      </c>
      <c r="P18" s="109">
        <v>0</v>
      </c>
      <c r="Q18" s="109">
        <v>1</v>
      </c>
      <c r="R18" s="109">
        <v>1</v>
      </c>
      <c r="S18" s="110">
        <v>1</v>
      </c>
      <c r="T18" s="110">
        <v>1</v>
      </c>
      <c r="U18" s="111">
        <f>S18/Q18</f>
        <v>1</v>
      </c>
      <c r="V18" s="111">
        <f>T18/R18</f>
        <v>1</v>
      </c>
      <c r="W18" s="69"/>
      <c r="X18" s="113"/>
      <c r="Y18" s="114"/>
      <c r="Z18" s="114"/>
      <c r="AA18" s="114"/>
      <c r="AB18" s="69"/>
      <c r="AC18" s="69"/>
      <c r="AD18" s="69"/>
    </row>
    <row r="19" spans="1:30" x14ac:dyDescent="0.2">
      <c r="A19" s="107" t="s">
        <v>282</v>
      </c>
      <c r="B19" s="107" t="s">
        <v>592</v>
      </c>
      <c r="C19" s="107" t="s">
        <v>450</v>
      </c>
      <c r="D19" s="107" t="s">
        <v>604</v>
      </c>
      <c r="E19" s="109">
        <v>1</v>
      </c>
      <c r="F19" s="109">
        <v>0</v>
      </c>
      <c r="G19" s="109">
        <v>0</v>
      </c>
      <c r="H19" s="109">
        <v>0</v>
      </c>
      <c r="I19" s="109">
        <v>0</v>
      </c>
      <c r="J19" s="109">
        <v>0</v>
      </c>
      <c r="K19" s="109">
        <v>0</v>
      </c>
      <c r="L19" s="109">
        <v>0</v>
      </c>
      <c r="M19" s="109">
        <v>0</v>
      </c>
      <c r="N19" s="109">
        <v>0</v>
      </c>
      <c r="O19" s="109">
        <v>0</v>
      </c>
      <c r="P19" s="109">
        <v>0</v>
      </c>
      <c r="Q19" s="109">
        <v>1</v>
      </c>
      <c r="R19" s="109">
        <v>0</v>
      </c>
      <c r="S19" s="110">
        <v>0</v>
      </c>
      <c r="T19" s="110">
        <v>0</v>
      </c>
      <c r="U19" s="109">
        <v>0</v>
      </c>
      <c r="V19" s="109">
        <v>0</v>
      </c>
      <c r="W19" s="69"/>
      <c r="X19" s="113"/>
      <c r="Y19" s="114"/>
      <c r="Z19" s="114"/>
      <c r="AA19" s="114"/>
      <c r="AB19" s="69"/>
      <c r="AC19" s="69"/>
      <c r="AD19" s="69"/>
    </row>
    <row r="20" spans="1:30" x14ac:dyDescent="0.2">
      <c r="A20" s="107" t="s">
        <v>282</v>
      </c>
      <c r="B20" s="107" t="s">
        <v>592</v>
      </c>
      <c r="C20" s="107" t="s">
        <v>450</v>
      </c>
      <c r="D20" s="107" t="s">
        <v>605</v>
      </c>
      <c r="E20" s="109">
        <v>0</v>
      </c>
      <c r="F20" s="109">
        <v>0</v>
      </c>
      <c r="G20" s="109">
        <v>1</v>
      </c>
      <c r="H20" s="109">
        <v>1</v>
      </c>
      <c r="I20" s="109">
        <v>1</v>
      </c>
      <c r="J20" s="109">
        <v>0</v>
      </c>
      <c r="K20" s="109">
        <v>0</v>
      </c>
      <c r="L20" s="109">
        <v>0</v>
      </c>
      <c r="M20" s="109">
        <v>0</v>
      </c>
      <c r="N20" s="109">
        <v>0</v>
      </c>
      <c r="O20" s="109">
        <v>0</v>
      </c>
      <c r="P20" s="109">
        <v>0</v>
      </c>
      <c r="Q20" s="109">
        <v>2</v>
      </c>
      <c r="R20" s="109">
        <v>1</v>
      </c>
      <c r="S20" s="110">
        <v>0</v>
      </c>
      <c r="T20" s="110">
        <v>0</v>
      </c>
      <c r="U20" s="109">
        <v>0</v>
      </c>
      <c r="V20" s="109">
        <v>0</v>
      </c>
      <c r="W20" s="69"/>
      <c r="X20" s="113"/>
      <c r="Y20" s="114"/>
      <c r="Z20" s="114"/>
      <c r="AA20" s="114"/>
      <c r="AB20" s="69"/>
      <c r="AC20" s="69"/>
      <c r="AD20" s="69"/>
    </row>
    <row r="21" spans="1:30" x14ac:dyDescent="0.2">
      <c r="A21" s="107" t="s">
        <v>282</v>
      </c>
      <c r="B21" s="107" t="s">
        <v>592</v>
      </c>
      <c r="C21" s="107" t="s">
        <v>450</v>
      </c>
      <c r="D21" s="107" t="s">
        <v>606</v>
      </c>
      <c r="E21" s="109">
        <v>0</v>
      </c>
      <c r="F21" s="109">
        <v>0</v>
      </c>
      <c r="G21" s="109">
        <v>1</v>
      </c>
      <c r="H21" s="109">
        <v>1</v>
      </c>
      <c r="I21" s="109">
        <v>0</v>
      </c>
      <c r="J21" s="109">
        <v>0</v>
      </c>
      <c r="K21" s="109">
        <v>0</v>
      </c>
      <c r="L21" s="109">
        <v>0</v>
      </c>
      <c r="M21" s="109">
        <v>0</v>
      </c>
      <c r="N21" s="109">
        <v>0</v>
      </c>
      <c r="O21" s="109">
        <v>0</v>
      </c>
      <c r="P21" s="109">
        <v>0</v>
      </c>
      <c r="Q21" s="109">
        <v>1</v>
      </c>
      <c r="R21" s="109">
        <v>1</v>
      </c>
      <c r="S21" s="110">
        <v>0</v>
      </c>
      <c r="T21" s="110">
        <v>0</v>
      </c>
      <c r="U21" s="109">
        <v>0</v>
      </c>
      <c r="V21" s="109">
        <v>0</v>
      </c>
      <c r="W21" s="69"/>
      <c r="X21" s="113"/>
      <c r="Y21" s="114"/>
      <c r="Z21" s="114"/>
      <c r="AA21" s="114"/>
      <c r="AB21" s="69"/>
      <c r="AC21" s="69"/>
      <c r="AD21" s="69"/>
    </row>
    <row r="22" spans="1:30" x14ac:dyDescent="0.2">
      <c r="A22" s="107" t="s">
        <v>282</v>
      </c>
      <c r="B22" s="107" t="s">
        <v>592</v>
      </c>
      <c r="C22" s="107" t="s">
        <v>450</v>
      </c>
      <c r="D22" s="107" t="s">
        <v>607</v>
      </c>
      <c r="E22" s="109">
        <v>1</v>
      </c>
      <c r="F22" s="109">
        <v>1</v>
      </c>
      <c r="G22" s="109">
        <v>1</v>
      </c>
      <c r="H22" s="109">
        <v>1</v>
      </c>
      <c r="I22" s="109">
        <v>0</v>
      </c>
      <c r="J22" s="109">
        <v>0</v>
      </c>
      <c r="K22" s="109">
        <v>0</v>
      </c>
      <c r="L22" s="109">
        <v>0</v>
      </c>
      <c r="M22" s="109">
        <v>0</v>
      </c>
      <c r="N22" s="109">
        <v>0</v>
      </c>
      <c r="O22" s="109">
        <v>0</v>
      </c>
      <c r="P22" s="109">
        <v>0</v>
      </c>
      <c r="Q22" s="109">
        <v>2</v>
      </c>
      <c r="R22" s="109">
        <v>2</v>
      </c>
      <c r="S22" s="110">
        <v>0</v>
      </c>
      <c r="T22" s="110">
        <v>0</v>
      </c>
      <c r="U22" s="109">
        <v>0</v>
      </c>
      <c r="V22" s="109">
        <v>0</v>
      </c>
      <c r="W22" s="69"/>
      <c r="X22" s="113"/>
      <c r="Y22" s="114"/>
      <c r="Z22" s="114"/>
      <c r="AA22" s="114"/>
      <c r="AB22" s="69"/>
      <c r="AC22" s="69"/>
      <c r="AD22" s="69"/>
    </row>
    <row r="23" spans="1:30" x14ac:dyDescent="0.2">
      <c r="A23" s="107" t="s">
        <v>282</v>
      </c>
      <c r="B23" s="107" t="s">
        <v>592</v>
      </c>
      <c r="C23" s="107" t="s">
        <v>450</v>
      </c>
      <c r="D23" s="107" t="s">
        <v>608</v>
      </c>
      <c r="E23" s="109">
        <v>0</v>
      </c>
      <c r="F23" s="109">
        <v>0</v>
      </c>
      <c r="G23" s="109">
        <v>2</v>
      </c>
      <c r="H23" s="109">
        <v>2</v>
      </c>
      <c r="I23" s="109">
        <v>1</v>
      </c>
      <c r="J23" s="109">
        <v>0</v>
      </c>
      <c r="K23" s="109">
        <v>0</v>
      </c>
      <c r="L23" s="109">
        <v>0</v>
      </c>
      <c r="M23" s="109">
        <v>0</v>
      </c>
      <c r="N23" s="109">
        <v>0</v>
      </c>
      <c r="O23" s="109">
        <v>0</v>
      </c>
      <c r="P23" s="109">
        <v>0</v>
      </c>
      <c r="Q23" s="109">
        <v>3</v>
      </c>
      <c r="R23" s="109">
        <v>2</v>
      </c>
      <c r="S23" s="110">
        <v>0</v>
      </c>
      <c r="T23" s="110">
        <v>0</v>
      </c>
      <c r="U23" s="109">
        <v>0</v>
      </c>
      <c r="V23" s="109">
        <v>0</v>
      </c>
      <c r="W23" s="69"/>
      <c r="X23" s="113"/>
      <c r="Y23" s="114"/>
      <c r="Z23" s="114"/>
      <c r="AA23" s="114"/>
      <c r="AB23" s="69"/>
      <c r="AC23" s="69"/>
      <c r="AD23" s="69"/>
    </row>
    <row r="24" spans="1:30" x14ac:dyDescent="0.2">
      <c r="A24" s="107" t="s">
        <v>282</v>
      </c>
      <c r="B24" s="107" t="s">
        <v>592</v>
      </c>
      <c r="C24" s="107" t="s">
        <v>450</v>
      </c>
      <c r="D24" s="107" t="s">
        <v>609</v>
      </c>
      <c r="E24" s="109">
        <v>0</v>
      </c>
      <c r="F24" s="109">
        <v>0</v>
      </c>
      <c r="G24" s="109">
        <v>0</v>
      </c>
      <c r="H24" s="109">
        <v>0</v>
      </c>
      <c r="I24" s="109">
        <v>1</v>
      </c>
      <c r="J24" s="109">
        <v>0</v>
      </c>
      <c r="K24" s="109">
        <v>0</v>
      </c>
      <c r="L24" s="109">
        <v>0</v>
      </c>
      <c r="M24" s="109">
        <v>0</v>
      </c>
      <c r="N24" s="109">
        <v>0</v>
      </c>
      <c r="O24" s="109">
        <v>0</v>
      </c>
      <c r="P24" s="109">
        <v>0</v>
      </c>
      <c r="Q24" s="109">
        <v>1</v>
      </c>
      <c r="R24" s="109">
        <v>0</v>
      </c>
      <c r="S24" s="110">
        <v>1</v>
      </c>
      <c r="T24" s="110">
        <v>0</v>
      </c>
      <c r="U24" s="111">
        <f>S24/Q24</f>
        <v>1</v>
      </c>
      <c r="V24" s="109">
        <v>0</v>
      </c>
      <c r="W24" s="69"/>
      <c r="X24" s="113"/>
      <c r="Y24" s="114"/>
      <c r="Z24" s="114"/>
      <c r="AA24" s="114"/>
      <c r="AB24" s="69"/>
      <c r="AC24" s="69"/>
      <c r="AD24" s="69"/>
    </row>
    <row r="25" spans="1:30" x14ac:dyDescent="0.2">
      <c r="A25" s="107" t="s">
        <v>282</v>
      </c>
      <c r="B25" s="107" t="s">
        <v>592</v>
      </c>
      <c r="C25" s="107" t="s">
        <v>450</v>
      </c>
      <c r="D25" s="107" t="s">
        <v>610</v>
      </c>
      <c r="E25" s="109">
        <v>1</v>
      </c>
      <c r="F25" s="109">
        <v>1</v>
      </c>
      <c r="G25" s="109">
        <v>1</v>
      </c>
      <c r="H25" s="109">
        <v>1</v>
      </c>
      <c r="I25" s="109">
        <v>0</v>
      </c>
      <c r="J25" s="109">
        <v>0</v>
      </c>
      <c r="K25" s="109">
        <v>0</v>
      </c>
      <c r="L25" s="109">
        <v>0</v>
      </c>
      <c r="M25" s="109">
        <v>0</v>
      </c>
      <c r="N25" s="109">
        <v>0</v>
      </c>
      <c r="O25" s="109">
        <v>0</v>
      </c>
      <c r="P25" s="109">
        <v>0</v>
      </c>
      <c r="Q25" s="109">
        <v>2</v>
      </c>
      <c r="R25" s="109">
        <v>2</v>
      </c>
      <c r="S25" s="110">
        <v>0</v>
      </c>
      <c r="T25" s="110">
        <v>0</v>
      </c>
      <c r="U25" s="109">
        <v>0</v>
      </c>
      <c r="V25" s="109">
        <v>0</v>
      </c>
      <c r="W25" s="69"/>
      <c r="X25" s="113"/>
      <c r="Y25" s="114"/>
      <c r="Z25" s="114"/>
      <c r="AA25" s="114"/>
      <c r="AB25" s="69"/>
      <c r="AC25" s="69"/>
      <c r="AD25" s="69"/>
    </row>
    <row r="26" spans="1:30" x14ac:dyDescent="0.2">
      <c r="A26" s="107" t="s">
        <v>282</v>
      </c>
      <c r="B26" s="107" t="s">
        <v>592</v>
      </c>
      <c r="C26" s="107" t="s">
        <v>450</v>
      </c>
      <c r="D26" s="107" t="s">
        <v>611</v>
      </c>
      <c r="E26" s="109">
        <v>30</v>
      </c>
      <c r="F26" s="109">
        <v>30</v>
      </c>
      <c r="G26" s="109">
        <v>17</v>
      </c>
      <c r="H26" s="109">
        <v>17</v>
      </c>
      <c r="I26" s="109">
        <v>14</v>
      </c>
      <c r="J26" s="109">
        <v>13</v>
      </c>
      <c r="K26" s="109">
        <v>0</v>
      </c>
      <c r="L26" s="109">
        <v>0</v>
      </c>
      <c r="M26" s="109">
        <v>0</v>
      </c>
      <c r="N26" s="109">
        <v>0</v>
      </c>
      <c r="O26" s="109">
        <v>0</v>
      </c>
      <c r="P26" s="109">
        <v>0</v>
      </c>
      <c r="Q26" s="109">
        <v>61</v>
      </c>
      <c r="R26" s="109">
        <v>60</v>
      </c>
      <c r="S26" s="110">
        <v>2</v>
      </c>
      <c r="T26" s="110">
        <v>2</v>
      </c>
      <c r="U26" s="111">
        <f t="shared" ref="U26:V29" si="1">S26/Q26</f>
        <v>3.2786885245901641E-2</v>
      </c>
      <c r="V26" s="111">
        <f t="shared" si="1"/>
        <v>3.3333333333333333E-2</v>
      </c>
      <c r="W26" s="69"/>
      <c r="X26" s="113"/>
      <c r="Y26" s="114"/>
      <c r="Z26" s="114"/>
      <c r="AA26" s="114"/>
      <c r="AB26" s="69"/>
      <c r="AC26" s="69"/>
      <c r="AD26" s="69"/>
    </row>
    <row r="27" spans="1:30" x14ac:dyDescent="0.2">
      <c r="A27" s="107" t="s">
        <v>282</v>
      </c>
      <c r="B27" s="107" t="s">
        <v>592</v>
      </c>
      <c r="C27" s="107" t="s">
        <v>450</v>
      </c>
      <c r="D27" s="107" t="s">
        <v>612</v>
      </c>
      <c r="E27" s="109">
        <v>15</v>
      </c>
      <c r="F27" s="109">
        <v>11</v>
      </c>
      <c r="G27" s="109">
        <v>16</v>
      </c>
      <c r="H27" s="109">
        <v>11</v>
      </c>
      <c r="I27" s="109">
        <v>24</v>
      </c>
      <c r="J27" s="109">
        <v>18</v>
      </c>
      <c r="K27" s="109">
        <v>0</v>
      </c>
      <c r="L27" s="109">
        <v>0</v>
      </c>
      <c r="M27" s="109">
        <v>0</v>
      </c>
      <c r="N27" s="109">
        <v>0</v>
      </c>
      <c r="O27" s="109">
        <v>0</v>
      </c>
      <c r="P27" s="109">
        <v>0</v>
      </c>
      <c r="Q27" s="109">
        <v>55</v>
      </c>
      <c r="R27" s="109">
        <v>40</v>
      </c>
      <c r="S27" s="110">
        <v>3</v>
      </c>
      <c r="T27" s="110">
        <v>3</v>
      </c>
      <c r="U27" s="111">
        <f t="shared" si="1"/>
        <v>5.4545454545454543E-2</v>
      </c>
      <c r="V27" s="111">
        <f t="shared" si="1"/>
        <v>7.4999999999999997E-2</v>
      </c>
      <c r="W27" s="69"/>
      <c r="X27" s="113"/>
      <c r="Y27" s="114"/>
      <c r="Z27" s="114"/>
      <c r="AA27" s="114"/>
      <c r="AB27" s="69"/>
      <c r="AC27" s="69"/>
      <c r="AD27" s="69"/>
    </row>
    <row r="28" spans="1:30" x14ac:dyDescent="0.2">
      <c r="A28" s="107" t="s">
        <v>282</v>
      </c>
      <c r="B28" s="107" t="s">
        <v>592</v>
      </c>
      <c r="C28" s="107" t="s">
        <v>450</v>
      </c>
      <c r="D28" s="107" t="s">
        <v>612</v>
      </c>
      <c r="E28" s="109">
        <v>25</v>
      </c>
      <c r="F28" s="109">
        <v>17</v>
      </c>
      <c r="G28" s="109">
        <v>41</v>
      </c>
      <c r="H28" s="109">
        <v>31</v>
      </c>
      <c r="I28" s="109">
        <v>31</v>
      </c>
      <c r="J28" s="109">
        <v>23</v>
      </c>
      <c r="K28" s="109">
        <v>0</v>
      </c>
      <c r="L28" s="109">
        <v>0</v>
      </c>
      <c r="M28" s="109">
        <v>0</v>
      </c>
      <c r="N28" s="109">
        <v>0</v>
      </c>
      <c r="O28" s="109">
        <v>0</v>
      </c>
      <c r="P28" s="109">
        <v>0</v>
      </c>
      <c r="Q28" s="109">
        <v>97</v>
      </c>
      <c r="R28" s="109">
        <v>71</v>
      </c>
      <c r="S28" s="110">
        <v>10</v>
      </c>
      <c r="T28" s="110">
        <v>6</v>
      </c>
      <c r="U28" s="111">
        <f t="shared" si="1"/>
        <v>0.10309278350515463</v>
      </c>
      <c r="V28" s="111">
        <f t="shared" si="1"/>
        <v>8.4507042253521125E-2</v>
      </c>
      <c r="W28" s="69"/>
      <c r="X28" s="113"/>
      <c r="Y28" s="114"/>
      <c r="Z28" s="114"/>
      <c r="AA28" s="114"/>
      <c r="AB28" s="69"/>
      <c r="AC28" s="69"/>
      <c r="AD28" s="69"/>
    </row>
    <row r="29" spans="1:30" x14ac:dyDescent="0.2">
      <c r="A29" s="1409" t="s">
        <v>536</v>
      </c>
      <c r="B29" s="1410"/>
      <c r="C29" s="1410"/>
      <c r="D29" s="1411"/>
      <c r="E29" s="116">
        <f t="shared" ref="E29:J29" si="2">SUM(E8:E28)</f>
        <v>93</v>
      </c>
      <c r="F29" s="116">
        <f t="shared" si="2"/>
        <v>73</v>
      </c>
      <c r="G29" s="116">
        <f t="shared" si="2"/>
        <v>107</v>
      </c>
      <c r="H29" s="116">
        <f t="shared" si="2"/>
        <v>86</v>
      </c>
      <c r="I29" s="116">
        <f t="shared" si="2"/>
        <v>101</v>
      </c>
      <c r="J29" s="116">
        <f t="shared" si="2"/>
        <v>78</v>
      </c>
      <c r="K29" s="116">
        <v>0</v>
      </c>
      <c r="L29" s="116">
        <v>0</v>
      </c>
      <c r="M29" s="116">
        <v>0</v>
      </c>
      <c r="N29" s="116">
        <v>0</v>
      </c>
      <c r="O29" s="116">
        <v>0</v>
      </c>
      <c r="P29" s="116">
        <v>0</v>
      </c>
      <c r="Q29" s="116">
        <f>SUM(Q8:Q28)</f>
        <v>301</v>
      </c>
      <c r="R29" s="116">
        <f>SUM(R8:R28)</f>
        <v>237</v>
      </c>
      <c r="S29" s="117">
        <f>SUM(S8:S28)</f>
        <v>25</v>
      </c>
      <c r="T29" s="117">
        <f>SUM(T8:T28)</f>
        <v>16</v>
      </c>
      <c r="U29" s="118">
        <f t="shared" si="1"/>
        <v>8.3056478405315617E-2</v>
      </c>
      <c r="V29" s="118">
        <f t="shared" si="1"/>
        <v>6.7510548523206745E-2</v>
      </c>
      <c r="W29" s="69"/>
      <c r="X29" s="69"/>
      <c r="Y29" s="69"/>
      <c r="Z29" s="69"/>
      <c r="AA29" s="69"/>
      <c r="AB29" s="69"/>
      <c r="AC29" s="69"/>
      <c r="AD29" s="69"/>
    </row>
    <row r="30" spans="1:30" x14ac:dyDescent="0.2">
      <c r="A30" s="1409" t="s">
        <v>539</v>
      </c>
      <c r="B30" s="1410"/>
      <c r="C30" s="1410"/>
      <c r="D30" s="1411"/>
      <c r="E30" s="116">
        <v>0</v>
      </c>
      <c r="F30" s="116">
        <v>0</v>
      </c>
      <c r="G30" s="116">
        <v>0</v>
      </c>
      <c r="H30" s="116">
        <v>0</v>
      </c>
      <c r="I30" s="116">
        <v>0</v>
      </c>
      <c r="J30" s="116">
        <v>0</v>
      </c>
      <c r="K30" s="116">
        <v>0</v>
      </c>
      <c r="L30" s="116">
        <v>0</v>
      </c>
      <c r="M30" s="116">
        <v>0</v>
      </c>
      <c r="N30" s="116">
        <v>0</v>
      </c>
      <c r="O30" s="116">
        <v>0</v>
      </c>
      <c r="P30" s="116">
        <v>0</v>
      </c>
      <c r="Q30" s="116">
        <v>0</v>
      </c>
      <c r="R30" s="116">
        <v>0</v>
      </c>
      <c r="S30" s="119">
        <v>0</v>
      </c>
      <c r="T30" s="119">
        <v>0</v>
      </c>
      <c r="U30" s="120">
        <v>0</v>
      </c>
      <c r="V30" s="120">
        <v>0</v>
      </c>
      <c r="W30" s="69"/>
      <c r="X30" s="69"/>
      <c r="Y30" s="69"/>
      <c r="Z30" s="69"/>
      <c r="AA30" s="69"/>
      <c r="AB30" s="69"/>
      <c r="AC30" s="69"/>
      <c r="AD30" s="69"/>
    </row>
    <row r="31" spans="1:30" x14ac:dyDescent="0.2">
      <c r="A31" s="1406" t="s">
        <v>540</v>
      </c>
      <c r="B31" s="1407"/>
      <c r="C31" s="1407"/>
      <c r="D31" s="1408"/>
      <c r="E31" s="121">
        <v>93</v>
      </c>
      <c r="F31" s="121">
        <v>73</v>
      </c>
      <c r="G31" s="121">
        <v>107</v>
      </c>
      <c r="H31" s="121">
        <v>86</v>
      </c>
      <c r="I31" s="121">
        <v>101</v>
      </c>
      <c r="J31" s="121">
        <v>78</v>
      </c>
      <c r="K31" s="121">
        <v>0</v>
      </c>
      <c r="L31" s="121">
        <v>0</v>
      </c>
      <c r="M31" s="121">
        <v>0</v>
      </c>
      <c r="N31" s="121">
        <v>0</v>
      </c>
      <c r="O31" s="121">
        <v>0</v>
      </c>
      <c r="P31" s="121">
        <v>0</v>
      </c>
      <c r="Q31" s="121">
        <v>301</v>
      </c>
      <c r="R31" s="121">
        <v>237</v>
      </c>
      <c r="S31" s="122">
        <v>25</v>
      </c>
      <c r="T31" s="122">
        <v>16</v>
      </c>
      <c r="U31" s="123">
        <v>8.3099999999999993E-2</v>
      </c>
      <c r="V31" s="123">
        <v>6.7500000000000004E-2</v>
      </c>
      <c r="W31" s="69"/>
      <c r="X31" s="69"/>
      <c r="Y31" s="69"/>
      <c r="Z31" s="69"/>
      <c r="AA31" s="69"/>
      <c r="AB31" s="69"/>
      <c r="AC31" s="69"/>
      <c r="AD31" s="69"/>
    </row>
    <row r="32" spans="1:30" ht="22.5" customHeight="1" x14ac:dyDescent="0.2">
      <c r="A32" s="107" t="s">
        <v>282</v>
      </c>
      <c r="B32" s="107" t="s">
        <v>613</v>
      </c>
      <c r="C32" s="107" t="s">
        <v>450</v>
      </c>
      <c r="D32" s="108" t="s">
        <v>614</v>
      </c>
      <c r="E32" s="109">
        <v>17</v>
      </c>
      <c r="F32" s="109">
        <v>13</v>
      </c>
      <c r="G32" s="109">
        <v>15</v>
      </c>
      <c r="H32" s="109">
        <v>10</v>
      </c>
      <c r="I32" s="109">
        <v>0</v>
      </c>
      <c r="J32" s="109">
        <v>0</v>
      </c>
      <c r="K32" s="109">
        <v>0</v>
      </c>
      <c r="L32" s="109">
        <v>0</v>
      </c>
      <c r="M32" s="109">
        <v>0</v>
      </c>
      <c r="N32" s="109">
        <v>0</v>
      </c>
      <c r="O32" s="109">
        <v>0</v>
      </c>
      <c r="P32" s="109">
        <v>0</v>
      </c>
      <c r="Q32" s="109">
        <v>32</v>
      </c>
      <c r="R32" s="109">
        <v>23</v>
      </c>
      <c r="S32" s="124">
        <v>0</v>
      </c>
      <c r="T32" s="124">
        <v>0</v>
      </c>
      <c r="U32" s="125">
        <v>0</v>
      </c>
      <c r="V32" s="124">
        <v>0</v>
      </c>
      <c r="W32" s="69"/>
      <c r="X32" s="69"/>
      <c r="Y32" s="69"/>
      <c r="Z32" s="69"/>
      <c r="AA32" s="69"/>
      <c r="AB32" s="69"/>
      <c r="AC32" s="69"/>
      <c r="AD32" s="69"/>
    </row>
    <row r="33" spans="1:30" ht="18" customHeight="1" x14ac:dyDescent="0.2">
      <c r="A33" s="107" t="s">
        <v>282</v>
      </c>
      <c r="B33" s="107" t="s">
        <v>613</v>
      </c>
      <c r="C33" s="107" t="s">
        <v>450</v>
      </c>
      <c r="D33" s="108" t="s">
        <v>615</v>
      </c>
      <c r="E33" s="109">
        <v>15</v>
      </c>
      <c r="F33" s="109">
        <v>15</v>
      </c>
      <c r="G33" s="109">
        <v>18</v>
      </c>
      <c r="H33" s="109">
        <v>17</v>
      </c>
      <c r="I33" s="109">
        <v>0</v>
      </c>
      <c r="J33" s="109">
        <v>0</v>
      </c>
      <c r="K33" s="109">
        <v>0</v>
      </c>
      <c r="L33" s="109">
        <v>0</v>
      </c>
      <c r="M33" s="109">
        <v>0</v>
      </c>
      <c r="N33" s="109">
        <v>0</v>
      </c>
      <c r="O33" s="109">
        <v>0</v>
      </c>
      <c r="P33" s="109">
        <v>0</v>
      </c>
      <c r="Q33" s="109">
        <v>33</v>
      </c>
      <c r="R33" s="109">
        <v>32</v>
      </c>
      <c r="S33" s="124">
        <v>1</v>
      </c>
      <c r="T33" s="124">
        <v>1</v>
      </c>
      <c r="U33" s="126">
        <f>S33/Q33</f>
        <v>3.0303030303030304E-2</v>
      </c>
      <c r="V33" s="126">
        <f>T33/R33</f>
        <v>3.125E-2</v>
      </c>
      <c r="W33" s="69"/>
      <c r="X33" s="69"/>
      <c r="Y33" s="69"/>
      <c r="Z33" s="69"/>
      <c r="AA33" s="69"/>
      <c r="AB33" s="69"/>
      <c r="AC33" s="69"/>
      <c r="AD33" s="69"/>
    </row>
    <row r="34" spans="1:30" ht="18.75" customHeight="1" x14ac:dyDescent="0.2">
      <c r="A34" s="107" t="s">
        <v>282</v>
      </c>
      <c r="B34" s="107" t="s">
        <v>613</v>
      </c>
      <c r="C34" s="107" t="s">
        <v>450</v>
      </c>
      <c r="D34" s="108" t="s">
        <v>615</v>
      </c>
      <c r="E34" s="109">
        <v>27</v>
      </c>
      <c r="F34" s="109">
        <v>22</v>
      </c>
      <c r="G34" s="109">
        <v>24</v>
      </c>
      <c r="H34" s="109">
        <v>23</v>
      </c>
      <c r="I34" s="109">
        <v>0</v>
      </c>
      <c r="J34" s="109">
        <v>0</v>
      </c>
      <c r="K34" s="109">
        <v>0</v>
      </c>
      <c r="L34" s="109">
        <v>0</v>
      </c>
      <c r="M34" s="109">
        <v>0</v>
      </c>
      <c r="N34" s="109">
        <v>0</v>
      </c>
      <c r="O34" s="109">
        <v>0</v>
      </c>
      <c r="P34" s="109">
        <v>0</v>
      </c>
      <c r="Q34" s="109">
        <v>51</v>
      </c>
      <c r="R34" s="109">
        <v>45</v>
      </c>
      <c r="S34" s="124">
        <v>1</v>
      </c>
      <c r="T34" s="124">
        <v>1</v>
      </c>
      <c r="U34" s="126">
        <f>S34/Q34</f>
        <v>1.9607843137254902E-2</v>
      </c>
      <c r="V34" s="126">
        <f>T34/R34</f>
        <v>2.2222222222222223E-2</v>
      </c>
      <c r="W34" s="69"/>
      <c r="X34" s="69"/>
      <c r="Y34" s="69"/>
      <c r="Z34" s="69"/>
      <c r="AA34" s="69"/>
      <c r="AB34" s="69"/>
      <c r="AC34" s="69"/>
      <c r="AD34" s="69"/>
    </row>
    <row r="35" spans="1:30" ht="17.25" customHeight="1" x14ac:dyDescent="0.2">
      <c r="A35" s="107" t="s">
        <v>282</v>
      </c>
      <c r="B35" s="107" t="s">
        <v>613</v>
      </c>
      <c r="C35" s="107" t="s">
        <v>450</v>
      </c>
      <c r="D35" s="108" t="s">
        <v>594</v>
      </c>
      <c r="E35" s="109">
        <v>0</v>
      </c>
      <c r="F35" s="109">
        <v>0</v>
      </c>
      <c r="G35" s="109">
        <v>7</v>
      </c>
      <c r="H35" s="109">
        <v>6</v>
      </c>
      <c r="I35" s="109">
        <v>0</v>
      </c>
      <c r="J35" s="109">
        <v>0</v>
      </c>
      <c r="K35" s="109">
        <v>0</v>
      </c>
      <c r="L35" s="109">
        <v>0</v>
      </c>
      <c r="M35" s="109">
        <v>0</v>
      </c>
      <c r="N35" s="109">
        <v>0</v>
      </c>
      <c r="O35" s="109">
        <v>0</v>
      </c>
      <c r="P35" s="109">
        <v>0</v>
      </c>
      <c r="Q35" s="109">
        <v>7</v>
      </c>
      <c r="R35" s="109">
        <v>6</v>
      </c>
      <c r="S35" s="124"/>
      <c r="T35" s="124"/>
      <c r="U35" s="126"/>
      <c r="V35" s="126"/>
      <c r="W35" s="69"/>
      <c r="X35" s="69"/>
      <c r="Y35" s="69"/>
      <c r="Z35" s="69"/>
      <c r="AA35" s="69"/>
      <c r="AB35" s="69"/>
      <c r="AC35" s="69"/>
      <c r="AD35" s="69"/>
    </row>
    <row r="36" spans="1:30" x14ac:dyDescent="0.2">
      <c r="A36" s="107" t="s">
        <v>282</v>
      </c>
      <c r="B36" s="107" t="s">
        <v>613</v>
      </c>
      <c r="C36" s="107" t="s">
        <v>450</v>
      </c>
      <c r="D36" s="107" t="s">
        <v>595</v>
      </c>
      <c r="E36" s="109">
        <v>5</v>
      </c>
      <c r="F36" s="109">
        <v>3</v>
      </c>
      <c r="G36" s="109">
        <v>1</v>
      </c>
      <c r="H36" s="109">
        <v>1</v>
      </c>
      <c r="I36" s="109">
        <v>0</v>
      </c>
      <c r="J36" s="109">
        <v>0</v>
      </c>
      <c r="K36" s="109">
        <v>0</v>
      </c>
      <c r="L36" s="109">
        <v>0</v>
      </c>
      <c r="M36" s="109">
        <v>0</v>
      </c>
      <c r="N36" s="109">
        <v>0</v>
      </c>
      <c r="O36" s="109">
        <v>0</v>
      </c>
      <c r="P36" s="109">
        <v>0</v>
      </c>
      <c r="Q36" s="109">
        <v>6</v>
      </c>
      <c r="R36" s="109">
        <v>4</v>
      </c>
      <c r="S36" s="124">
        <v>1</v>
      </c>
      <c r="T36" s="124">
        <v>1</v>
      </c>
      <c r="U36" s="126">
        <f>S36/Q36</f>
        <v>0.16666666666666666</v>
      </c>
      <c r="V36" s="126">
        <f>T36/R36</f>
        <v>0.25</v>
      </c>
      <c r="W36" s="69"/>
      <c r="X36" s="69"/>
      <c r="Y36" s="69"/>
      <c r="Z36" s="69"/>
      <c r="AA36" s="69"/>
      <c r="AB36" s="69"/>
      <c r="AC36" s="69"/>
      <c r="AD36" s="69"/>
    </row>
    <row r="37" spans="1:30" x14ac:dyDescent="0.2">
      <c r="A37" s="107" t="s">
        <v>282</v>
      </c>
      <c r="B37" s="107" t="s">
        <v>613</v>
      </c>
      <c r="C37" s="107" t="s">
        <v>450</v>
      </c>
      <c r="D37" s="107" t="s">
        <v>596</v>
      </c>
      <c r="E37" s="109">
        <v>1</v>
      </c>
      <c r="F37" s="109">
        <v>0</v>
      </c>
      <c r="G37" s="109">
        <v>0</v>
      </c>
      <c r="H37" s="109">
        <v>0</v>
      </c>
      <c r="I37" s="109">
        <v>0</v>
      </c>
      <c r="J37" s="109">
        <v>0</v>
      </c>
      <c r="K37" s="109">
        <v>0</v>
      </c>
      <c r="L37" s="109">
        <v>0</v>
      </c>
      <c r="M37" s="109">
        <v>0</v>
      </c>
      <c r="N37" s="109">
        <v>0</v>
      </c>
      <c r="O37" s="109">
        <v>0</v>
      </c>
      <c r="P37" s="109">
        <v>0</v>
      </c>
      <c r="Q37" s="109">
        <v>1</v>
      </c>
      <c r="R37" s="109">
        <v>0</v>
      </c>
      <c r="S37" s="124">
        <v>0</v>
      </c>
      <c r="T37" s="124">
        <v>0</v>
      </c>
      <c r="U37" s="124">
        <v>0</v>
      </c>
      <c r="V37" s="124">
        <v>0</v>
      </c>
      <c r="W37" s="69"/>
      <c r="X37" s="69"/>
      <c r="Y37" s="69"/>
      <c r="Z37" s="69"/>
      <c r="AA37" s="69"/>
      <c r="AB37" s="69"/>
      <c r="AC37" s="69"/>
      <c r="AD37" s="69"/>
    </row>
    <row r="38" spans="1:30" ht="23.25" customHeight="1" x14ac:dyDescent="0.2">
      <c r="A38" s="107" t="s">
        <v>282</v>
      </c>
      <c r="B38" s="107" t="s">
        <v>613</v>
      </c>
      <c r="C38" s="107" t="s">
        <v>450</v>
      </c>
      <c r="D38" s="108" t="s">
        <v>616</v>
      </c>
      <c r="E38" s="109">
        <v>2</v>
      </c>
      <c r="F38" s="109">
        <v>1</v>
      </c>
      <c r="G38" s="109">
        <v>5</v>
      </c>
      <c r="H38" s="109">
        <v>5</v>
      </c>
      <c r="I38" s="109">
        <v>0</v>
      </c>
      <c r="J38" s="109">
        <v>0</v>
      </c>
      <c r="K38" s="109">
        <v>0</v>
      </c>
      <c r="L38" s="109">
        <v>0</v>
      </c>
      <c r="M38" s="109">
        <v>0</v>
      </c>
      <c r="N38" s="109">
        <v>0</v>
      </c>
      <c r="O38" s="109">
        <v>0</v>
      </c>
      <c r="P38" s="109">
        <v>0</v>
      </c>
      <c r="Q38" s="109">
        <v>7</v>
      </c>
      <c r="R38" s="109">
        <v>6</v>
      </c>
      <c r="S38" s="124">
        <v>0</v>
      </c>
      <c r="T38" s="124">
        <v>0</v>
      </c>
      <c r="U38" s="124">
        <v>0</v>
      </c>
      <c r="V38" s="124">
        <v>0</v>
      </c>
      <c r="W38" s="69"/>
      <c r="X38" s="69"/>
      <c r="Y38" s="69"/>
      <c r="Z38" s="69"/>
      <c r="AA38" s="69"/>
      <c r="AB38" s="69"/>
      <c r="AC38" s="69"/>
      <c r="AD38" s="69"/>
    </row>
    <row r="39" spans="1:30" ht="21" customHeight="1" x14ac:dyDescent="0.2">
      <c r="A39" s="107" t="s">
        <v>282</v>
      </c>
      <c r="B39" s="107" t="s">
        <v>613</v>
      </c>
      <c r="C39" s="107" t="s">
        <v>450</v>
      </c>
      <c r="D39" s="108" t="s">
        <v>600</v>
      </c>
      <c r="E39" s="109">
        <v>14</v>
      </c>
      <c r="F39" s="109">
        <v>10</v>
      </c>
      <c r="G39" s="109">
        <v>3</v>
      </c>
      <c r="H39" s="109">
        <v>3</v>
      </c>
      <c r="I39" s="109">
        <v>0</v>
      </c>
      <c r="J39" s="109">
        <v>0</v>
      </c>
      <c r="K39" s="109">
        <v>0</v>
      </c>
      <c r="L39" s="109">
        <v>0</v>
      </c>
      <c r="M39" s="109">
        <v>0</v>
      </c>
      <c r="N39" s="109">
        <v>0</v>
      </c>
      <c r="O39" s="109">
        <v>0</v>
      </c>
      <c r="P39" s="109">
        <v>0</v>
      </c>
      <c r="Q39" s="109">
        <v>17</v>
      </c>
      <c r="R39" s="109">
        <v>13</v>
      </c>
      <c r="S39" s="124">
        <v>0</v>
      </c>
      <c r="T39" s="124">
        <v>0</v>
      </c>
      <c r="U39" s="124">
        <v>0</v>
      </c>
      <c r="V39" s="124">
        <v>0</v>
      </c>
      <c r="W39" s="69"/>
      <c r="X39" s="69"/>
      <c r="Y39" s="69"/>
      <c r="Z39" s="69"/>
      <c r="AA39" s="69"/>
      <c r="AB39" s="69"/>
      <c r="AC39" s="69"/>
      <c r="AD39" s="69"/>
    </row>
    <row r="40" spans="1:30" ht="19.5" customHeight="1" x14ac:dyDescent="0.2">
      <c r="A40" s="107" t="s">
        <v>282</v>
      </c>
      <c r="B40" s="107" t="s">
        <v>613</v>
      </c>
      <c r="C40" s="107" t="s">
        <v>450</v>
      </c>
      <c r="D40" s="108" t="s">
        <v>617</v>
      </c>
      <c r="E40" s="109">
        <v>0</v>
      </c>
      <c r="F40" s="109">
        <v>0</v>
      </c>
      <c r="G40" s="109">
        <v>2</v>
      </c>
      <c r="H40" s="109">
        <v>2</v>
      </c>
      <c r="I40" s="109">
        <v>0</v>
      </c>
      <c r="J40" s="109">
        <v>0</v>
      </c>
      <c r="K40" s="109">
        <v>0</v>
      </c>
      <c r="L40" s="109">
        <v>0</v>
      </c>
      <c r="M40" s="109">
        <v>0</v>
      </c>
      <c r="N40" s="109">
        <v>0</v>
      </c>
      <c r="O40" s="109">
        <v>0</v>
      </c>
      <c r="P40" s="109">
        <v>0</v>
      </c>
      <c r="Q40" s="109">
        <v>2</v>
      </c>
      <c r="R40" s="109">
        <v>2</v>
      </c>
      <c r="S40" s="124">
        <v>0</v>
      </c>
      <c r="T40" s="124">
        <v>0</v>
      </c>
      <c r="U40" s="124">
        <v>0</v>
      </c>
      <c r="V40" s="124">
        <v>0</v>
      </c>
      <c r="W40" s="69"/>
      <c r="X40" s="69"/>
      <c r="Y40" s="69"/>
      <c r="Z40" s="69"/>
      <c r="AA40" s="69"/>
      <c r="AB40" s="69"/>
      <c r="AC40" s="69"/>
      <c r="AD40" s="69"/>
    </row>
    <row r="41" spans="1:30" ht="18.75" customHeight="1" x14ac:dyDescent="0.2">
      <c r="A41" s="107" t="s">
        <v>282</v>
      </c>
      <c r="B41" s="107" t="s">
        <v>613</v>
      </c>
      <c r="C41" s="107" t="s">
        <v>450</v>
      </c>
      <c r="D41" s="108" t="s">
        <v>603</v>
      </c>
      <c r="E41" s="109">
        <v>0</v>
      </c>
      <c r="F41" s="109">
        <v>0</v>
      </c>
      <c r="G41" s="109">
        <v>1</v>
      </c>
      <c r="H41" s="109">
        <v>1</v>
      </c>
      <c r="I41" s="109">
        <v>0</v>
      </c>
      <c r="J41" s="109">
        <v>0</v>
      </c>
      <c r="K41" s="109">
        <v>0</v>
      </c>
      <c r="L41" s="109">
        <v>0</v>
      </c>
      <c r="M41" s="109">
        <v>0</v>
      </c>
      <c r="N41" s="109">
        <v>0</v>
      </c>
      <c r="O41" s="109">
        <v>0</v>
      </c>
      <c r="P41" s="109">
        <v>0</v>
      </c>
      <c r="Q41" s="109">
        <v>1</v>
      </c>
      <c r="R41" s="109">
        <v>1</v>
      </c>
      <c r="S41" s="124">
        <v>0</v>
      </c>
      <c r="T41" s="124">
        <v>0</v>
      </c>
      <c r="U41" s="124">
        <v>0</v>
      </c>
      <c r="V41" s="124">
        <v>0</v>
      </c>
      <c r="W41" s="69"/>
      <c r="X41" s="69"/>
      <c r="Y41" s="69"/>
      <c r="Z41" s="69"/>
      <c r="AA41" s="69"/>
      <c r="AB41" s="69"/>
      <c r="AC41" s="69"/>
      <c r="AD41" s="69"/>
    </row>
    <row r="42" spans="1:30" ht="17.25" customHeight="1" x14ac:dyDescent="0.2">
      <c r="A42" s="107" t="s">
        <v>282</v>
      </c>
      <c r="B42" s="107" t="s">
        <v>613</v>
      </c>
      <c r="C42" s="107" t="s">
        <v>450</v>
      </c>
      <c r="D42" s="108" t="s">
        <v>610</v>
      </c>
      <c r="E42" s="109">
        <v>0</v>
      </c>
      <c r="F42" s="109">
        <v>0</v>
      </c>
      <c r="G42" s="109">
        <v>1</v>
      </c>
      <c r="H42" s="109">
        <v>1</v>
      </c>
      <c r="I42" s="109">
        <v>0</v>
      </c>
      <c r="J42" s="109">
        <v>0</v>
      </c>
      <c r="K42" s="109">
        <v>0</v>
      </c>
      <c r="L42" s="109">
        <v>0</v>
      </c>
      <c r="M42" s="109">
        <v>0</v>
      </c>
      <c r="N42" s="109">
        <v>0</v>
      </c>
      <c r="O42" s="109">
        <v>0</v>
      </c>
      <c r="P42" s="109">
        <v>0</v>
      </c>
      <c r="Q42" s="109">
        <v>1</v>
      </c>
      <c r="R42" s="109">
        <v>1</v>
      </c>
      <c r="S42" s="124">
        <v>0</v>
      </c>
      <c r="T42" s="124">
        <v>0</v>
      </c>
      <c r="U42" s="124">
        <v>0</v>
      </c>
      <c r="V42" s="124">
        <v>0</v>
      </c>
      <c r="W42" s="69"/>
      <c r="X42" s="69"/>
      <c r="Y42" s="69"/>
      <c r="Z42" s="69"/>
      <c r="AA42" s="69"/>
      <c r="AB42" s="69"/>
      <c r="AC42" s="69"/>
      <c r="AD42" s="69"/>
    </row>
    <row r="43" spans="1:30" x14ac:dyDescent="0.2">
      <c r="A43" s="107" t="s">
        <v>282</v>
      </c>
      <c r="B43" s="107" t="s">
        <v>613</v>
      </c>
      <c r="C43" s="107" t="s">
        <v>450</v>
      </c>
      <c r="D43" s="107" t="s">
        <v>618</v>
      </c>
      <c r="E43" s="109">
        <v>18</v>
      </c>
      <c r="F43" s="109">
        <v>17</v>
      </c>
      <c r="G43" s="109">
        <v>11</v>
      </c>
      <c r="H43" s="109">
        <v>11</v>
      </c>
      <c r="I43" s="109">
        <v>0</v>
      </c>
      <c r="J43" s="109">
        <v>0</v>
      </c>
      <c r="K43" s="109">
        <v>0</v>
      </c>
      <c r="L43" s="109">
        <v>0</v>
      </c>
      <c r="M43" s="109">
        <v>0</v>
      </c>
      <c r="N43" s="109">
        <v>0</v>
      </c>
      <c r="O43" s="109">
        <v>0</v>
      </c>
      <c r="P43" s="109">
        <v>0</v>
      </c>
      <c r="Q43" s="109">
        <v>29</v>
      </c>
      <c r="R43" s="109">
        <v>28</v>
      </c>
      <c r="S43" s="124">
        <v>2</v>
      </c>
      <c r="T43" s="124">
        <v>2</v>
      </c>
      <c r="U43" s="126">
        <f>S43/Q43</f>
        <v>6.8965517241379309E-2</v>
      </c>
      <c r="V43" s="126">
        <f>T43/R43</f>
        <v>7.1428571428571425E-2</v>
      </c>
      <c r="W43" s="69"/>
      <c r="X43" s="69"/>
      <c r="Y43" s="69"/>
      <c r="Z43" s="69"/>
      <c r="AA43" s="69"/>
      <c r="AB43" s="69"/>
      <c r="AC43" s="69"/>
      <c r="AD43" s="69"/>
    </row>
    <row r="44" spans="1:30" x14ac:dyDescent="0.2">
      <c r="A44" s="1409" t="s">
        <v>554</v>
      </c>
      <c r="B44" s="1410"/>
      <c r="C44" s="1410"/>
      <c r="D44" s="1411"/>
      <c r="E44" s="116">
        <f>SUM(E32:E43)</f>
        <v>99</v>
      </c>
      <c r="F44" s="116">
        <f>SUM(F32:F43)</f>
        <v>81</v>
      </c>
      <c r="G44" s="116">
        <f>SUM(G32:G43)</f>
        <v>88</v>
      </c>
      <c r="H44" s="116">
        <f>SUM(H32:H43)</f>
        <v>80</v>
      </c>
      <c r="I44" s="116">
        <v>0</v>
      </c>
      <c r="J44" s="116">
        <v>0</v>
      </c>
      <c r="K44" s="116">
        <v>0</v>
      </c>
      <c r="L44" s="116">
        <v>0</v>
      </c>
      <c r="M44" s="116">
        <v>0</v>
      </c>
      <c r="N44" s="116">
        <v>0</v>
      </c>
      <c r="O44" s="116">
        <v>0</v>
      </c>
      <c r="P44" s="116">
        <v>0</v>
      </c>
      <c r="Q44" s="116">
        <f>SUM(Q32:Q43)</f>
        <v>187</v>
      </c>
      <c r="R44" s="116">
        <f>SUM(R32:R43)</f>
        <v>161</v>
      </c>
      <c r="S44" s="119">
        <f>SUM(S32:S43)</f>
        <v>5</v>
      </c>
      <c r="T44" s="119">
        <f>SUM(T32:T43)</f>
        <v>5</v>
      </c>
      <c r="U44" s="127">
        <f>S44/Q44</f>
        <v>2.6737967914438502E-2</v>
      </c>
      <c r="V44" s="127">
        <f>T44/R44</f>
        <v>3.1055900621118012E-2</v>
      </c>
      <c r="W44" s="69"/>
      <c r="X44" s="69"/>
      <c r="Y44" s="69"/>
      <c r="Z44" s="69"/>
      <c r="AA44" s="69"/>
      <c r="AB44" s="69"/>
      <c r="AC44" s="69"/>
      <c r="AD44" s="69"/>
    </row>
    <row r="45" spans="1:30" x14ac:dyDescent="0.2">
      <c r="A45" s="107" t="s">
        <v>282</v>
      </c>
      <c r="B45" s="107" t="s">
        <v>613</v>
      </c>
      <c r="C45" s="107" t="s">
        <v>537</v>
      </c>
      <c r="D45" s="107" t="s">
        <v>618</v>
      </c>
      <c r="E45" s="109">
        <v>4</v>
      </c>
      <c r="F45" s="109">
        <v>4</v>
      </c>
      <c r="G45" s="109">
        <v>9</v>
      </c>
      <c r="H45" s="109">
        <v>9</v>
      </c>
      <c r="I45" s="109">
        <v>0</v>
      </c>
      <c r="J45" s="109">
        <v>0</v>
      </c>
      <c r="K45" s="109">
        <v>0</v>
      </c>
      <c r="L45" s="109">
        <v>0</v>
      </c>
      <c r="M45" s="109">
        <v>0</v>
      </c>
      <c r="N45" s="109">
        <v>0</v>
      </c>
      <c r="O45" s="109">
        <v>0</v>
      </c>
      <c r="P45" s="109">
        <v>0</v>
      </c>
      <c r="Q45" s="109">
        <v>13</v>
      </c>
      <c r="R45" s="109">
        <v>13</v>
      </c>
      <c r="S45" s="124">
        <v>0</v>
      </c>
      <c r="T45" s="124">
        <v>0</v>
      </c>
      <c r="U45" s="124">
        <v>0</v>
      </c>
      <c r="V45" s="124">
        <v>0</v>
      </c>
      <c r="W45" s="69"/>
      <c r="X45" s="69"/>
      <c r="Y45" s="69"/>
      <c r="Z45" s="69"/>
      <c r="AA45" s="69"/>
      <c r="AB45" s="69"/>
      <c r="AC45" s="69"/>
      <c r="AD45" s="69"/>
    </row>
    <row r="46" spans="1:30" x14ac:dyDescent="0.2">
      <c r="A46" s="1409" t="s">
        <v>555</v>
      </c>
      <c r="B46" s="1410"/>
      <c r="C46" s="1410"/>
      <c r="D46" s="1411"/>
      <c r="E46" s="116">
        <v>0</v>
      </c>
      <c r="F46" s="116">
        <v>0</v>
      </c>
      <c r="G46" s="116">
        <v>0</v>
      </c>
      <c r="H46" s="116">
        <v>0</v>
      </c>
      <c r="I46" s="116">
        <v>0</v>
      </c>
      <c r="J46" s="116">
        <v>0</v>
      </c>
      <c r="K46" s="116">
        <v>0</v>
      </c>
      <c r="L46" s="116">
        <v>0</v>
      </c>
      <c r="M46" s="116">
        <v>0</v>
      </c>
      <c r="N46" s="116">
        <v>0</v>
      </c>
      <c r="O46" s="116">
        <v>0</v>
      </c>
      <c r="P46" s="116">
        <v>0</v>
      </c>
      <c r="Q46" s="116">
        <v>0</v>
      </c>
      <c r="R46" s="116">
        <v>0</v>
      </c>
      <c r="S46" s="119">
        <v>0</v>
      </c>
      <c r="T46" s="119">
        <v>0</v>
      </c>
      <c r="U46" s="119">
        <v>0</v>
      </c>
      <c r="V46" s="119">
        <v>0</v>
      </c>
      <c r="W46" s="69"/>
      <c r="X46" s="69"/>
      <c r="Y46" s="69"/>
      <c r="Z46" s="69"/>
      <c r="AA46" s="69"/>
      <c r="AB46" s="69"/>
      <c r="AC46" s="69"/>
      <c r="AD46" s="69"/>
    </row>
    <row r="47" spans="1:30" x14ac:dyDescent="0.2">
      <c r="A47" s="1406" t="s">
        <v>556</v>
      </c>
      <c r="B47" s="1407"/>
      <c r="C47" s="1407"/>
      <c r="D47" s="1408"/>
      <c r="E47" s="121">
        <f>SUM(E44:E46)</f>
        <v>103</v>
      </c>
      <c r="F47" s="121">
        <f>SUM(F44:F46)</f>
        <v>85</v>
      </c>
      <c r="G47" s="121">
        <f>SUM(G44:G46)</f>
        <v>97</v>
      </c>
      <c r="H47" s="121">
        <f>SUM(H44:H46)</f>
        <v>89</v>
      </c>
      <c r="I47" s="121">
        <v>0</v>
      </c>
      <c r="J47" s="121">
        <v>0</v>
      </c>
      <c r="K47" s="121">
        <v>0</v>
      </c>
      <c r="L47" s="121">
        <v>0</v>
      </c>
      <c r="M47" s="121">
        <v>0</v>
      </c>
      <c r="N47" s="121">
        <v>0</v>
      </c>
      <c r="O47" s="121">
        <v>0</v>
      </c>
      <c r="P47" s="121">
        <v>0</v>
      </c>
      <c r="Q47" s="121">
        <f>SUM(Q44:Q46)</f>
        <v>200</v>
      </c>
      <c r="R47" s="121">
        <f>SUM(R44:R46)</f>
        <v>174</v>
      </c>
      <c r="S47" s="128">
        <v>5</v>
      </c>
      <c r="T47" s="128">
        <v>5</v>
      </c>
      <c r="U47" s="123">
        <v>2.6700000000000002E-2</v>
      </c>
      <c r="V47" s="123">
        <v>3.1099999999999999E-2</v>
      </c>
      <c r="W47" s="69"/>
      <c r="X47" s="69"/>
      <c r="Y47" s="69"/>
      <c r="Z47" s="69"/>
      <c r="AA47" s="69"/>
      <c r="AB47" s="69"/>
      <c r="AC47" s="69"/>
      <c r="AD47" s="69"/>
    </row>
    <row r="48" spans="1:30" x14ac:dyDescent="0.2">
      <c r="A48" s="107" t="s">
        <v>282</v>
      </c>
      <c r="B48" s="107" t="s">
        <v>619</v>
      </c>
      <c r="C48" s="107" t="s">
        <v>450</v>
      </c>
      <c r="D48" s="107" t="s">
        <v>594</v>
      </c>
      <c r="E48" s="109">
        <v>1</v>
      </c>
      <c r="F48" s="109">
        <v>0</v>
      </c>
      <c r="G48" s="109">
        <v>0</v>
      </c>
      <c r="H48" s="109">
        <v>0</v>
      </c>
      <c r="I48" s="109">
        <v>1</v>
      </c>
      <c r="J48" s="109">
        <v>1</v>
      </c>
      <c r="K48" s="109">
        <v>0</v>
      </c>
      <c r="L48" s="109">
        <v>0</v>
      </c>
      <c r="M48" s="109">
        <v>0</v>
      </c>
      <c r="N48" s="109">
        <v>0</v>
      </c>
      <c r="O48" s="109">
        <v>0</v>
      </c>
      <c r="P48" s="109">
        <v>0</v>
      </c>
      <c r="Q48" s="109">
        <v>2</v>
      </c>
      <c r="R48" s="109">
        <v>1</v>
      </c>
      <c r="S48" s="124">
        <v>0</v>
      </c>
      <c r="T48" s="124">
        <v>0</v>
      </c>
      <c r="U48" s="124">
        <v>0</v>
      </c>
      <c r="V48" s="124">
        <v>0</v>
      </c>
      <c r="W48" s="69"/>
      <c r="X48" s="69"/>
      <c r="Y48" s="69"/>
      <c r="Z48" s="69"/>
      <c r="AA48" s="69"/>
      <c r="AB48" s="69"/>
      <c r="AC48" s="69"/>
      <c r="AD48" s="69"/>
    </row>
    <row r="49" spans="1:30" x14ac:dyDescent="0.2">
      <c r="A49" s="107" t="s">
        <v>282</v>
      </c>
      <c r="B49" s="107" t="s">
        <v>619</v>
      </c>
      <c r="C49" s="107" t="s">
        <v>450</v>
      </c>
      <c r="D49" s="107" t="s">
        <v>620</v>
      </c>
      <c r="E49" s="109">
        <v>2</v>
      </c>
      <c r="F49" s="109">
        <v>0</v>
      </c>
      <c r="G49" s="109">
        <v>0</v>
      </c>
      <c r="H49" s="109">
        <v>0</v>
      </c>
      <c r="I49" s="109">
        <v>2</v>
      </c>
      <c r="J49" s="109">
        <v>0</v>
      </c>
      <c r="K49" s="109">
        <v>0</v>
      </c>
      <c r="L49" s="109">
        <v>0</v>
      </c>
      <c r="M49" s="109">
        <v>0</v>
      </c>
      <c r="N49" s="109">
        <v>0</v>
      </c>
      <c r="O49" s="109">
        <v>0</v>
      </c>
      <c r="P49" s="109">
        <v>0</v>
      </c>
      <c r="Q49" s="109">
        <v>4</v>
      </c>
      <c r="R49" s="109">
        <v>0</v>
      </c>
      <c r="S49" s="124">
        <v>0</v>
      </c>
      <c r="T49" s="124">
        <v>0</v>
      </c>
      <c r="U49" s="124">
        <v>0</v>
      </c>
      <c r="V49" s="124">
        <v>0</v>
      </c>
      <c r="W49" s="69"/>
      <c r="X49" s="69"/>
      <c r="Y49" s="69"/>
      <c r="Z49" s="69"/>
      <c r="AA49" s="69"/>
      <c r="AB49" s="69"/>
      <c r="AC49" s="69"/>
      <c r="AD49" s="69"/>
    </row>
    <row r="50" spans="1:30" x14ac:dyDescent="0.2">
      <c r="A50" s="1409" t="s">
        <v>562</v>
      </c>
      <c r="B50" s="1410"/>
      <c r="C50" s="1410"/>
      <c r="D50" s="1411"/>
      <c r="E50" s="116">
        <f t="shared" ref="E50:J50" si="3">SUM(E48:E49)</f>
        <v>3</v>
      </c>
      <c r="F50" s="116">
        <f t="shared" si="3"/>
        <v>0</v>
      </c>
      <c r="G50" s="116">
        <f t="shared" si="3"/>
        <v>0</v>
      </c>
      <c r="H50" s="116">
        <f t="shared" si="3"/>
        <v>0</v>
      </c>
      <c r="I50" s="116">
        <f t="shared" si="3"/>
        <v>3</v>
      </c>
      <c r="J50" s="116">
        <f t="shared" si="3"/>
        <v>1</v>
      </c>
      <c r="K50" s="116">
        <v>0</v>
      </c>
      <c r="L50" s="116">
        <v>0</v>
      </c>
      <c r="M50" s="116">
        <v>0</v>
      </c>
      <c r="N50" s="116">
        <v>0</v>
      </c>
      <c r="O50" s="116">
        <v>0</v>
      </c>
      <c r="P50" s="116">
        <v>0</v>
      </c>
      <c r="Q50" s="116">
        <f>SUM(Q48:Q49)</f>
        <v>6</v>
      </c>
      <c r="R50" s="116">
        <f>SUM(R48:R49)</f>
        <v>1</v>
      </c>
      <c r="S50" s="119">
        <f t="shared" ref="S50:T52" si="4">K50+M50</f>
        <v>0</v>
      </c>
      <c r="T50" s="119">
        <f t="shared" si="4"/>
        <v>0</v>
      </c>
      <c r="U50" s="119">
        <v>0</v>
      </c>
      <c r="V50" s="119">
        <v>0</v>
      </c>
      <c r="W50" s="69"/>
      <c r="X50" s="69"/>
      <c r="Y50" s="69"/>
      <c r="Z50" s="69"/>
      <c r="AA50" s="69"/>
      <c r="AB50" s="69"/>
      <c r="AC50" s="69"/>
      <c r="AD50" s="69"/>
    </row>
    <row r="51" spans="1:30" x14ac:dyDescent="0.2">
      <c r="A51" s="107" t="s">
        <v>282</v>
      </c>
      <c r="B51" s="107" t="s">
        <v>619</v>
      </c>
      <c r="C51" s="107" t="s">
        <v>537</v>
      </c>
      <c r="D51" s="107" t="s">
        <v>594</v>
      </c>
      <c r="E51" s="109">
        <v>0</v>
      </c>
      <c r="F51" s="109">
        <v>0</v>
      </c>
      <c r="G51" s="109">
        <v>0</v>
      </c>
      <c r="H51" s="109">
        <v>0</v>
      </c>
      <c r="I51" s="109">
        <v>1</v>
      </c>
      <c r="J51" s="109">
        <v>1</v>
      </c>
      <c r="K51" s="109">
        <v>0</v>
      </c>
      <c r="L51" s="109">
        <v>0</v>
      </c>
      <c r="M51" s="109">
        <v>0</v>
      </c>
      <c r="N51" s="109">
        <v>0</v>
      </c>
      <c r="O51" s="109">
        <v>0</v>
      </c>
      <c r="P51" s="109">
        <v>0</v>
      </c>
      <c r="Q51" s="109">
        <v>1</v>
      </c>
      <c r="R51" s="109">
        <v>1</v>
      </c>
      <c r="S51" s="124">
        <v>0</v>
      </c>
      <c r="T51" s="124">
        <v>0</v>
      </c>
      <c r="U51" s="124">
        <v>0</v>
      </c>
      <c r="V51" s="124">
        <v>0</v>
      </c>
      <c r="W51" s="69"/>
      <c r="X51" s="69"/>
      <c r="Y51" s="69"/>
      <c r="Z51" s="69"/>
      <c r="AA51" s="69"/>
      <c r="AB51" s="69"/>
      <c r="AC51" s="69"/>
      <c r="AD51" s="69"/>
    </row>
    <row r="52" spans="1:30" x14ac:dyDescent="0.2">
      <c r="A52" s="1409" t="s">
        <v>563</v>
      </c>
      <c r="B52" s="1410"/>
      <c r="C52" s="1410"/>
      <c r="D52" s="1411"/>
      <c r="E52" s="116">
        <f>SUM(E51:E51)</f>
        <v>0</v>
      </c>
      <c r="F52" s="116">
        <f>SUM(F51:F51)</f>
        <v>0</v>
      </c>
      <c r="G52" s="116">
        <f>SUM(G51:G51)</f>
        <v>0</v>
      </c>
      <c r="H52" s="116">
        <f>SUM(H51:H51)</f>
        <v>0</v>
      </c>
      <c r="I52" s="116">
        <v>1</v>
      </c>
      <c r="J52" s="116">
        <v>1</v>
      </c>
      <c r="K52" s="116">
        <f t="shared" ref="K52:R52" si="5">SUM(K51:K51)</f>
        <v>0</v>
      </c>
      <c r="L52" s="116">
        <f t="shared" si="5"/>
        <v>0</v>
      </c>
      <c r="M52" s="116">
        <f t="shared" si="5"/>
        <v>0</v>
      </c>
      <c r="N52" s="116">
        <v>0</v>
      </c>
      <c r="O52" s="116">
        <v>0</v>
      </c>
      <c r="P52" s="116">
        <v>0</v>
      </c>
      <c r="Q52" s="116">
        <f t="shared" si="5"/>
        <v>1</v>
      </c>
      <c r="R52" s="116">
        <f t="shared" si="5"/>
        <v>1</v>
      </c>
      <c r="S52" s="119">
        <f t="shared" si="4"/>
        <v>0</v>
      </c>
      <c r="T52" s="119">
        <f t="shared" si="4"/>
        <v>0</v>
      </c>
      <c r="U52" s="119">
        <v>0</v>
      </c>
      <c r="V52" s="119">
        <v>0</v>
      </c>
      <c r="W52" s="69"/>
      <c r="X52" s="69"/>
      <c r="Y52" s="69"/>
      <c r="Z52" s="69"/>
      <c r="AA52" s="69"/>
      <c r="AB52" s="69"/>
      <c r="AC52" s="69"/>
      <c r="AD52" s="69"/>
    </row>
    <row r="53" spans="1:30" x14ac:dyDescent="0.2">
      <c r="A53" s="1406" t="s">
        <v>564</v>
      </c>
      <c r="B53" s="1407"/>
      <c r="C53" s="1407"/>
      <c r="D53" s="1408"/>
      <c r="E53" s="121">
        <v>3</v>
      </c>
      <c r="F53" s="121">
        <f>F50+F52</f>
        <v>0</v>
      </c>
      <c r="G53" s="121">
        <f>G50+G52</f>
        <v>0</v>
      </c>
      <c r="H53" s="121">
        <f>H50+H52</f>
        <v>0</v>
      </c>
      <c r="I53" s="121">
        <v>4</v>
      </c>
      <c r="J53" s="121">
        <v>2</v>
      </c>
      <c r="K53" s="121">
        <f t="shared" ref="K53:Q53" si="6">K50+K52</f>
        <v>0</v>
      </c>
      <c r="L53" s="121">
        <f t="shared" si="6"/>
        <v>0</v>
      </c>
      <c r="M53" s="121">
        <f t="shared" si="6"/>
        <v>0</v>
      </c>
      <c r="N53" s="121">
        <v>0</v>
      </c>
      <c r="O53" s="121">
        <v>0</v>
      </c>
      <c r="P53" s="121">
        <v>0</v>
      </c>
      <c r="Q53" s="121">
        <f t="shared" si="6"/>
        <v>7</v>
      </c>
      <c r="R53" s="121">
        <f>R52+R50</f>
        <v>2</v>
      </c>
      <c r="S53" s="128">
        <f>S50+S52</f>
        <v>0</v>
      </c>
      <c r="T53" s="128">
        <f>T50+T52</f>
        <v>0</v>
      </c>
      <c r="U53" s="128">
        <v>0</v>
      </c>
      <c r="V53" s="128">
        <v>0</v>
      </c>
      <c r="W53" s="69"/>
      <c r="X53" s="69"/>
      <c r="Y53" s="69"/>
      <c r="Z53" s="69"/>
      <c r="AA53" s="69"/>
      <c r="AB53" s="69"/>
      <c r="AC53" s="69"/>
      <c r="AD53" s="69"/>
    </row>
    <row r="54" spans="1:30" x14ac:dyDescent="0.2">
      <c r="A54" s="1412" t="s">
        <v>565</v>
      </c>
      <c r="B54" s="1413"/>
      <c r="C54" s="1413"/>
      <c r="D54" s="1414"/>
      <c r="E54" s="129">
        <f t="shared" ref="E54:J54" si="7">E53+E47+E31</f>
        <v>199</v>
      </c>
      <c r="F54" s="129">
        <f t="shared" si="7"/>
        <v>158</v>
      </c>
      <c r="G54" s="129">
        <f t="shared" si="7"/>
        <v>204</v>
      </c>
      <c r="H54" s="129">
        <f t="shared" si="7"/>
        <v>175</v>
      </c>
      <c r="I54" s="129">
        <f t="shared" si="7"/>
        <v>105</v>
      </c>
      <c r="J54" s="129">
        <f t="shared" si="7"/>
        <v>80</v>
      </c>
      <c r="K54" s="129">
        <v>0</v>
      </c>
      <c r="L54" s="129">
        <v>0</v>
      </c>
      <c r="M54" s="129">
        <v>0</v>
      </c>
      <c r="N54" s="129">
        <v>0</v>
      </c>
      <c r="O54" s="129">
        <v>0</v>
      </c>
      <c r="P54" s="129">
        <v>0</v>
      </c>
      <c r="Q54" s="129">
        <f>Q53+Q47+Q31</f>
        <v>508</v>
      </c>
      <c r="R54" s="129">
        <f>R53+R47+R31</f>
        <v>413</v>
      </c>
      <c r="S54" s="130">
        <f>S47+S31</f>
        <v>30</v>
      </c>
      <c r="T54" s="130">
        <f>T47+T31</f>
        <v>21</v>
      </c>
      <c r="U54" s="131">
        <f>S54/Q54</f>
        <v>5.905511811023622E-2</v>
      </c>
      <c r="V54" s="131">
        <f>T54/R54</f>
        <v>5.0847457627118647E-2</v>
      </c>
      <c r="W54" s="69"/>
      <c r="X54" s="69"/>
      <c r="Y54" s="69"/>
      <c r="Z54" s="69"/>
      <c r="AA54" s="69"/>
      <c r="AB54" s="69"/>
      <c r="AC54" s="69"/>
      <c r="AD54" s="69"/>
    </row>
    <row r="55" spans="1:30"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0" x14ac:dyDescent="0.25">
      <c r="A56" s="132"/>
      <c r="B56" s="132"/>
      <c r="C56" s="132"/>
      <c r="D56" s="132"/>
      <c r="E56" s="132"/>
      <c r="F56" s="132"/>
      <c r="G56" s="132"/>
      <c r="H56" s="132"/>
      <c r="I56" s="132"/>
      <c r="J56" s="132"/>
      <c r="K56" s="132"/>
      <c r="L56" s="132"/>
      <c r="M56" s="132"/>
      <c r="N56" s="132"/>
      <c r="O56" s="132"/>
      <c r="P56" s="132"/>
      <c r="Q56" s="132"/>
      <c r="R56" s="132"/>
      <c r="S56" s="132"/>
      <c r="T56" s="132"/>
      <c r="U56" s="132"/>
      <c r="V56" s="132"/>
      <c r="W56" s="69"/>
      <c r="X56" s="69"/>
      <c r="Y56" s="69"/>
      <c r="Z56" s="69"/>
      <c r="AA56" s="69"/>
      <c r="AB56" s="69"/>
      <c r="AC56" s="69"/>
      <c r="AD56" s="69"/>
    </row>
    <row r="57" spans="1:30" x14ac:dyDescent="0.2">
      <c r="A57" s="133"/>
      <c r="B57" s="133"/>
      <c r="C57" s="133"/>
      <c r="D57" s="134"/>
      <c r="E57" s="135"/>
      <c r="F57" s="135"/>
      <c r="G57" s="135"/>
      <c r="H57" s="135"/>
      <c r="I57" s="135"/>
      <c r="J57" s="135"/>
      <c r="K57" s="135"/>
      <c r="L57" s="135"/>
      <c r="M57" s="135"/>
      <c r="N57" s="135"/>
      <c r="O57" s="135"/>
      <c r="P57" s="135"/>
      <c r="Q57" s="136"/>
      <c r="R57" s="136"/>
      <c r="S57" s="137"/>
      <c r="T57" s="137"/>
      <c r="U57" s="138"/>
      <c r="V57" s="138"/>
      <c r="W57" s="69"/>
      <c r="X57" s="69"/>
      <c r="Y57" s="69"/>
      <c r="Z57" s="69"/>
      <c r="AA57" s="69"/>
      <c r="AB57" s="69"/>
      <c r="AC57" s="69"/>
      <c r="AD57" s="69"/>
    </row>
    <row r="58" spans="1:30" x14ac:dyDescent="0.2">
      <c r="A58" s="133"/>
      <c r="B58" s="133"/>
      <c r="C58" s="133"/>
      <c r="D58" s="134"/>
      <c r="E58" s="135"/>
      <c r="F58" s="135"/>
      <c r="G58" s="135"/>
      <c r="H58" s="135"/>
      <c r="I58" s="135"/>
      <c r="J58" s="135"/>
      <c r="K58" s="135"/>
      <c r="L58" s="135"/>
      <c r="M58" s="135"/>
      <c r="N58" s="135"/>
      <c r="O58" s="135"/>
      <c r="P58" s="135"/>
      <c r="Q58" s="136"/>
      <c r="R58" s="136"/>
      <c r="S58" s="137"/>
      <c r="T58" s="137"/>
      <c r="U58" s="138"/>
      <c r="V58" s="138"/>
      <c r="W58" s="69"/>
      <c r="X58" s="69"/>
      <c r="Y58" s="69"/>
      <c r="Z58" s="69"/>
      <c r="AA58" s="69"/>
      <c r="AB58" s="69"/>
      <c r="AC58" s="69"/>
      <c r="AD58" s="69"/>
    </row>
    <row r="59" spans="1:30" x14ac:dyDescent="0.2">
      <c r="A59" s="133"/>
      <c r="B59" s="133"/>
      <c r="C59" s="133"/>
      <c r="D59" s="134"/>
      <c r="E59" s="135"/>
      <c r="F59" s="135"/>
      <c r="G59" s="135"/>
      <c r="H59" s="135"/>
      <c r="I59" s="135"/>
      <c r="J59" s="135"/>
      <c r="K59" s="135"/>
      <c r="L59" s="135"/>
      <c r="M59" s="135"/>
      <c r="N59" s="135"/>
      <c r="O59" s="135"/>
      <c r="P59" s="135"/>
      <c r="Q59" s="136"/>
      <c r="R59" s="136"/>
      <c r="S59" s="137"/>
      <c r="T59" s="137"/>
      <c r="U59" s="138"/>
      <c r="V59" s="138"/>
      <c r="W59" s="69"/>
      <c r="X59" s="69"/>
      <c r="Y59" s="69"/>
      <c r="Z59" s="69"/>
      <c r="AA59" s="69"/>
      <c r="AB59" s="69"/>
      <c r="AC59" s="69"/>
      <c r="AD59" s="69"/>
    </row>
    <row r="60" spans="1:30" x14ac:dyDescent="0.2">
      <c r="A60" s="133"/>
      <c r="B60" s="133"/>
      <c r="C60" s="133"/>
      <c r="D60" s="134"/>
      <c r="E60" s="135"/>
      <c r="F60" s="135"/>
      <c r="G60" s="135"/>
      <c r="H60" s="135"/>
      <c r="I60" s="135"/>
      <c r="J60" s="135"/>
      <c r="K60" s="135"/>
      <c r="L60" s="135"/>
      <c r="M60" s="135"/>
      <c r="N60" s="135"/>
      <c r="O60" s="135"/>
      <c r="P60" s="135"/>
      <c r="Q60" s="136"/>
      <c r="R60" s="136"/>
      <c r="S60" s="137"/>
      <c r="T60" s="137"/>
      <c r="U60" s="138"/>
      <c r="V60" s="138"/>
    </row>
    <row r="61" spans="1:30" x14ac:dyDescent="0.2">
      <c r="A61" s="302"/>
      <c r="B61" s="302"/>
      <c r="C61" s="302"/>
      <c r="D61" s="303"/>
      <c r="E61" s="304"/>
      <c r="F61" s="304"/>
      <c r="G61" s="304"/>
      <c r="H61" s="304"/>
      <c r="I61" s="304"/>
      <c r="J61" s="304"/>
      <c r="K61" s="304"/>
      <c r="L61" s="304"/>
      <c r="M61" s="304"/>
      <c r="N61" s="304"/>
      <c r="O61" s="304"/>
      <c r="P61" s="304"/>
      <c r="Q61" s="305"/>
      <c r="R61" s="305"/>
      <c r="S61" s="306"/>
      <c r="T61" s="306"/>
      <c r="U61" s="307"/>
      <c r="V61" s="307"/>
    </row>
    <row r="62" spans="1:30" x14ac:dyDescent="0.2">
      <c r="A62" s="21"/>
      <c r="B62" s="21"/>
      <c r="C62" s="21"/>
      <c r="D62" s="22"/>
      <c r="E62" s="23"/>
      <c r="F62" s="23"/>
      <c r="G62" s="23"/>
      <c r="H62" s="23"/>
      <c r="I62" s="23"/>
      <c r="J62" s="23"/>
      <c r="K62" s="23"/>
      <c r="L62" s="23"/>
      <c r="M62" s="23"/>
      <c r="N62" s="23"/>
      <c r="O62" s="23"/>
      <c r="P62" s="23"/>
      <c r="Q62" s="24"/>
      <c r="R62" s="24"/>
      <c r="S62" s="25"/>
      <c r="T62" s="25"/>
      <c r="U62" s="26"/>
      <c r="V62" s="26"/>
    </row>
    <row r="63" spans="1:30" x14ac:dyDescent="0.2">
      <c r="A63" s="21"/>
      <c r="B63" s="21"/>
      <c r="C63" s="21"/>
      <c r="D63" s="22"/>
      <c r="E63" s="23"/>
      <c r="F63" s="23"/>
      <c r="G63" s="23"/>
      <c r="H63" s="23"/>
      <c r="I63" s="23"/>
      <c r="J63" s="23"/>
      <c r="K63" s="23"/>
      <c r="L63" s="23"/>
      <c r="M63" s="23"/>
      <c r="N63" s="23"/>
      <c r="O63" s="23"/>
      <c r="P63" s="23"/>
      <c r="Q63" s="24"/>
      <c r="R63" s="24"/>
      <c r="S63" s="25"/>
      <c r="T63" s="25"/>
      <c r="U63" s="26"/>
      <c r="V63" s="26"/>
    </row>
    <row r="64" spans="1:30" x14ac:dyDescent="0.2">
      <c r="A64" s="21"/>
      <c r="B64" s="21"/>
      <c r="C64" s="21"/>
      <c r="D64" s="22"/>
      <c r="E64" s="23"/>
      <c r="F64" s="23"/>
      <c r="G64" s="23"/>
      <c r="H64" s="23"/>
      <c r="I64" s="23"/>
      <c r="J64" s="23"/>
      <c r="K64" s="23"/>
      <c r="L64" s="23"/>
      <c r="M64" s="23"/>
      <c r="N64" s="23"/>
      <c r="O64" s="23"/>
      <c r="P64" s="23"/>
      <c r="Q64" s="24"/>
      <c r="R64" s="24"/>
      <c r="S64" s="25"/>
      <c r="T64" s="25"/>
      <c r="U64" s="26"/>
      <c r="V64" s="26"/>
    </row>
    <row r="65" spans="1:22" x14ac:dyDescent="0.2">
      <c r="A65" s="21"/>
      <c r="B65" s="21"/>
      <c r="C65" s="21"/>
      <c r="D65" s="22"/>
      <c r="E65" s="23"/>
      <c r="F65" s="23"/>
      <c r="G65" s="23"/>
      <c r="H65" s="23"/>
      <c r="I65" s="23"/>
      <c r="J65" s="23"/>
      <c r="K65" s="23"/>
      <c r="L65" s="23"/>
      <c r="M65" s="23"/>
      <c r="N65" s="23"/>
      <c r="O65" s="23"/>
      <c r="P65" s="23"/>
      <c r="Q65" s="24"/>
      <c r="R65" s="24"/>
      <c r="S65" s="25"/>
      <c r="T65" s="25"/>
      <c r="U65" s="26"/>
      <c r="V65" s="26"/>
    </row>
  </sheetData>
  <mergeCells count="32">
    <mergeCell ref="A46:D46"/>
    <mergeCell ref="A29:D29"/>
    <mergeCell ref="A30:D30"/>
    <mergeCell ref="A31:D31"/>
    <mergeCell ref="A44:D44"/>
    <mergeCell ref="A1:V1"/>
    <mergeCell ref="A2:V2"/>
    <mergeCell ref="A5:V5"/>
    <mergeCell ref="A6:A7"/>
    <mergeCell ref="B6:B7"/>
    <mergeCell ref="C6:C7"/>
    <mergeCell ref="D6:D7"/>
    <mergeCell ref="E6:F6"/>
    <mergeCell ref="G6:H6"/>
    <mergeCell ref="I6:J6"/>
    <mergeCell ref="K6:L6"/>
    <mergeCell ref="M6:N6"/>
    <mergeCell ref="O6:P6"/>
    <mergeCell ref="Q6:R6"/>
    <mergeCell ref="S6:T6"/>
    <mergeCell ref="U6:V6"/>
    <mergeCell ref="A47:D47"/>
    <mergeCell ref="A50:D50"/>
    <mergeCell ref="A52:D52"/>
    <mergeCell ref="A53:D53"/>
    <mergeCell ref="A54:D54"/>
    <mergeCell ref="A3:V3"/>
    <mergeCell ref="X7:X8"/>
    <mergeCell ref="X9:X10"/>
    <mergeCell ref="X11:X12"/>
    <mergeCell ref="X13:X14"/>
    <mergeCell ref="X5:AD5"/>
  </mergeCells>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3"/>
  <sheetViews>
    <sheetView workbookViewId="0">
      <selection activeCell="Y7" sqref="Y7:Y14"/>
    </sheetView>
  </sheetViews>
  <sheetFormatPr defaultRowHeight="12.75" x14ac:dyDescent="0.25"/>
  <cols>
    <col min="1" max="1" width="5.140625" style="12" customWidth="1"/>
    <col min="2" max="2" width="3.140625" style="12" customWidth="1"/>
    <col min="3" max="3" width="6" style="12" customWidth="1"/>
    <col min="4" max="4" width="35.7109375" style="12" customWidth="1"/>
    <col min="5" max="5" width="7.140625" style="12" customWidth="1"/>
    <col min="6" max="6" width="4.5703125" style="12" customWidth="1"/>
    <col min="7" max="7" width="5.42578125" style="12" customWidth="1"/>
    <col min="8" max="8" width="4.5703125" style="12" customWidth="1"/>
    <col min="9" max="9" width="5.28515625" style="12" customWidth="1"/>
    <col min="10" max="10" width="4.5703125" style="12" customWidth="1"/>
    <col min="11" max="11" width="5.140625" style="12" customWidth="1"/>
    <col min="12" max="12" width="5" style="12" customWidth="1"/>
    <col min="13" max="13" width="5.28515625" style="12" customWidth="1"/>
    <col min="14" max="14" width="4.5703125" style="12" customWidth="1"/>
    <col min="15" max="15" width="5.140625" style="12" customWidth="1"/>
    <col min="16" max="16" width="4.28515625" style="12" customWidth="1"/>
    <col min="17" max="17" width="5.42578125" style="12" customWidth="1"/>
    <col min="18" max="18" width="5.7109375" style="12" customWidth="1"/>
    <col min="19" max="19" width="6.7109375" style="12" customWidth="1"/>
    <col min="20" max="20" width="7.5703125" style="12" customWidth="1"/>
    <col min="21" max="21" width="6.5703125" style="12" customWidth="1"/>
    <col min="22" max="22" width="7.140625" style="12" customWidth="1"/>
    <col min="23" max="25" width="9.140625" style="12"/>
    <col min="26" max="26" width="32.28515625" style="12" customWidth="1"/>
    <col min="27" max="27" width="16" style="12" customWidth="1"/>
    <col min="28" max="28" width="15.28515625" style="12" customWidth="1"/>
    <col min="29" max="256" width="9.140625" style="12"/>
    <col min="257" max="257" width="6.7109375" style="12" customWidth="1"/>
    <col min="258" max="258" width="3.140625" style="12" customWidth="1"/>
    <col min="259" max="259" width="6" style="12" customWidth="1"/>
    <col min="260" max="260" width="23.5703125" style="12" customWidth="1"/>
    <col min="261" max="261" width="7.140625" style="12" customWidth="1"/>
    <col min="262" max="262" width="4.5703125" style="12" customWidth="1"/>
    <col min="263" max="263" width="5.42578125" style="12" customWidth="1"/>
    <col min="264" max="264" width="4.5703125" style="12" customWidth="1"/>
    <col min="265" max="265" width="5.28515625" style="12" customWidth="1"/>
    <col min="266" max="266" width="4.5703125" style="12" customWidth="1"/>
    <col min="267" max="268" width="5" style="12" customWidth="1"/>
    <col min="269" max="269" width="5.28515625" style="12" customWidth="1"/>
    <col min="270" max="270" width="4.5703125" style="12" customWidth="1"/>
    <col min="271" max="271" width="4.7109375" style="12" customWidth="1"/>
    <col min="272" max="272" width="4.28515625" style="12" customWidth="1"/>
    <col min="273" max="273" width="4.7109375" style="12" customWidth="1"/>
    <col min="274" max="275" width="4.42578125" style="12" customWidth="1"/>
    <col min="276" max="276" width="5.7109375" style="12" customWidth="1"/>
    <col min="277" max="277" width="6.5703125" style="12" customWidth="1"/>
    <col min="278" max="278" width="7.140625" style="12" customWidth="1"/>
    <col min="279" max="512" width="9.140625" style="12"/>
    <col min="513" max="513" width="6.7109375" style="12" customWidth="1"/>
    <col min="514" max="514" width="3.140625" style="12" customWidth="1"/>
    <col min="515" max="515" width="6" style="12" customWidth="1"/>
    <col min="516" max="516" width="23.5703125" style="12" customWidth="1"/>
    <col min="517" max="517" width="7.140625" style="12" customWidth="1"/>
    <col min="518" max="518" width="4.5703125" style="12" customWidth="1"/>
    <col min="519" max="519" width="5.42578125" style="12" customWidth="1"/>
    <col min="520" max="520" width="4.5703125" style="12" customWidth="1"/>
    <col min="521" max="521" width="5.28515625" style="12" customWidth="1"/>
    <col min="522" max="522" width="4.5703125" style="12" customWidth="1"/>
    <col min="523" max="524" width="5" style="12" customWidth="1"/>
    <col min="525" max="525" width="5.28515625" style="12" customWidth="1"/>
    <col min="526" max="526" width="4.5703125" style="12" customWidth="1"/>
    <col min="527" max="527" width="4.7109375" style="12" customWidth="1"/>
    <col min="528" max="528" width="4.28515625" style="12" customWidth="1"/>
    <col min="529" max="529" width="4.7109375" style="12" customWidth="1"/>
    <col min="530" max="531" width="4.42578125" style="12" customWidth="1"/>
    <col min="532" max="532" width="5.7109375" style="12" customWidth="1"/>
    <col min="533" max="533" width="6.5703125" style="12" customWidth="1"/>
    <col min="534" max="534" width="7.140625" style="12" customWidth="1"/>
    <col min="535" max="768" width="9.140625" style="12"/>
    <col min="769" max="769" width="6.7109375" style="12" customWidth="1"/>
    <col min="770" max="770" width="3.140625" style="12" customWidth="1"/>
    <col min="771" max="771" width="6" style="12" customWidth="1"/>
    <col min="772" max="772" width="23.5703125" style="12" customWidth="1"/>
    <col min="773" max="773" width="7.140625" style="12" customWidth="1"/>
    <col min="774" max="774" width="4.5703125" style="12" customWidth="1"/>
    <col min="775" max="775" width="5.42578125" style="12" customWidth="1"/>
    <col min="776" max="776" width="4.5703125" style="12" customWidth="1"/>
    <col min="777" max="777" width="5.28515625" style="12" customWidth="1"/>
    <col min="778" max="778" width="4.5703125" style="12" customWidth="1"/>
    <col min="779" max="780" width="5" style="12" customWidth="1"/>
    <col min="781" max="781" width="5.28515625" style="12" customWidth="1"/>
    <col min="782" max="782" width="4.5703125" style="12" customWidth="1"/>
    <col min="783" max="783" width="4.7109375" style="12" customWidth="1"/>
    <col min="784" max="784" width="4.28515625" style="12" customWidth="1"/>
    <col min="785" max="785" width="4.7109375" style="12" customWidth="1"/>
    <col min="786" max="787" width="4.42578125" style="12" customWidth="1"/>
    <col min="788" max="788" width="5.7109375" style="12" customWidth="1"/>
    <col min="789" max="789" width="6.5703125" style="12" customWidth="1"/>
    <col min="790" max="790" width="7.140625" style="12" customWidth="1"/>
    <col min="791" max="1024" width="9.140625" style="12"/>
    <col min="1025" max="1025" width="6.7109375" style="12" customWidth="1"/>
    <col min="1026" max="1026" width="3.140625" style="12" customWidth="1"/>
    <col min="1027" max="1027" width="6" style="12" customWidth="1"/>
    <col min="1028" max="1028" width="23.5703125" style="12" customWidth="1"/>
    <col min="1029" max="1029" width="7.140625" style="12" customWidth="1"/>
    <col min="1030" max="1030" width="4.5703125" style="12" customWidth="1"/>
    <col min="1031" max="1031" width="5.42578125" style="12" customWidth="1"/>
    <col min="1032" max="1032" width="4.5703125" style="12" customWidth="1"/>
    <col min="1033" max="1033" width="5.28515625" style="12" customWidth="1"/>
    <col min="1034" max="1034" width="4.5703125" style="12" customWidth="1"/>
    <col min="1035" max="1036" width="5" style="12" customWidth="1"/>
    <col min="1037" max="1037" width="5.28515625" style="12" customWidth="1"/>
    <col min="1038" max="1038" width="4.5703125" style="12" customWidth="1"/>
    <col min="1039" max="1039" width="4.7109375" style="12" customWidth="1"/>
    <col min="1040" max="1040" width="4.28515625" style="12" customWidth="1"/>
    <col min="1041" max="1041" width="4.7109375" style="12" customWidth="1"/>
    <col min="1042" max="1043" width="4.42578125" style="12" customWidth="1"/>
    <col min="1044" max="1044" width="5.7109375" style="12" customWidth="1"/>
    <col min="1045" max="1045" width="6.5703125" style="12" customWidth="1"/>
    <col min="1046" max="1046" width="7.140625" style="12" customWidth="1"/>
    <col min="1047" max="1280" width="9.140625" style="12"/>
    <col min="1281" max="1281" width="6.7109375" style="12" customWidth="1"/>
    <col min="1282" max="1282" width="3.140625" style="12" customWidth="1"/>
    <col min="1283" max="1283" width="6" style="12" customWidth="1"/>
    <col min="1284" max="1284" width="23.5703125" style="12" customWidth="1"/>
    <col min="1285" max="1285" width="7.140625" style="12" customWidth="1"/>
    <col min="1286" max="1286" width="4.5703125" style="12" customWidth="1"/>
    <col min="1287" max="1287" width="5.42578125" style="12" customWidth="1"/>
    <col min="1288" max="1288" width="4.5703125" style="12" customWidth="1"/>
    <col min="1289" max="1289" width="5.28515625" style="12" customWidth="1"/>
    <col min="1290" max="1290" width="4.5703125" style="12" customWidth="1"/>
    <col min="1291" max="1292" width="5" style="12" customWidth="1"/>
    <col min="1293" max="1293" width="5.28515625" style="12" customWidth="1"/>
    <col min="1294" max="1294" width="4.5703125" style="12" customWidth="1"/>
    <col min="1295" max="1295" width="4.7109375" style="12" customWidth="1"/>
    <col min="1296" max="1296" width="4.28515625" style="12" customWidth="1"/>
    <col min="1297" max="1297" width="4.7109375" style="12" customWidth="1"/>
    <col min="1298" max="1299" width="4.42578125" style="12" customWidth="1"/>
    <col min="1300" max="1300" width="5.7109375" style="12" customWidth="1"/>
    <col min="1301" max="1301" width="6.5703125" style="12" customWidth="1"/>
    <col min="1302" max="1302" width="7.140625" style="12" customWidth="1"/>
    <col min="1303" max="1536" width="9.140625" style="12"/>
    <col min="1537" max="1537" width="6.7109375" style="12" customWidth="1"/>
    <col min="1538" max="1538" width="3.140625" style="12" customWidth="1"/>
    <col min="1539" max="1539" width="6" style="12" customWidth="1"/>
    <col min="1540" max="1540" width="23.5703125" style="12" customWidth="1"/>
    <col min="1541" max="1541" width="7.140625" style="12" customWidth="1"/>
    <col min="1542" max="1542" width="4.5703125" style="12" customWidth="1"/>
    <col min="1543" max="1543" width="5.42578125" style="12" customWidth="1"/>
    <col min="1544" max="1544" width="4.5703125" style="12" customWidth="1"/>
    <col min="1545" max="1545" width="5.28515625" style="12" customWidth="1"/>
    <col min="1546" max="1546" width="4.5703125" style="12" customWidth="1"/>
    <col min="1547" max="1548" width="5" style="12" customWidth="1"/>
    <col min="1549" max="1549" width="5.28515625" style="12" customWidth="1"/>
    <col min="1550" max="1550" width="4.5703125" style="12" customWidth="1"/>
    <col min="1551" max="1551" width="4.7109375" style="12" customWidth="1"/>
    <col min="1552" max="1552" width="4.28515625" style="12" customWidth="1"/>
    <col min="1553" max="1553" width="4.7109375" style="12" customWidth="1"/>
    <col min="1554" max="1555" width="4.42578125" style="12" customWidth="1"/>
    <col min="1556" max="1556" width="5.7109375" style="12" customWidth="1"/>
    <col min="1557" max="1557" width="6.5703125" style="12" customWidth="1"/>
    <col min="1558" max="1558" width="7.140625" style="12" customWidth="1"/>
    <col min="1559" max="1792" width="9.140625" style="12"/>
    <col min="1793" max="1793" width="6.7109375" style="12" customWidth="1"/>
    <col min="1794" max="1794" width="3.140625" style="12" customWidth="1"/>
    <col min="1795" max="1795" width="6" style="12" customWidth="1"/>
    <col min="1796" max="1796" width="23.5703125" style="12" customWidth="1"/>
    <col min="1797" max="1797" width="7.140625" style="12" customWidth="1"/>
    <col min="1798" max="1798" width="4.5703125" style="12" customWidth="1"/>
    <col min="1799" max="1799" width="5.42578125" style="12" customWidth="1"/>
    <col min="1800" max="1800" width="4.5703125" style="12" customWidth="1"/>
    <col min="1801" max="1801" width="5.28515625" style="12" customWidth="1"/>
    <col min="1802" max="1802" width="4.5703125" style="12" customWidth="1"/>
    <col min="1803" max="1804" width="5" style="12" customWidth="1"/>
    <col min="1805" max="1805" width="5.28515625" style="12" customWidth="1"/>
    <col min="1806" max="1806" width="4.5703125" style="12" customWidth="1"/>
    <col min="1807" max="1807" width="4.7109375" style="12" customWidth="1"/>
    <col min="1808" max="1808" width="4.28515625" style="12" customWidth="1"/>
    <col min="1809" max="1809" width="4.7109375" style="12" customWidth="1"/>
    <col min="1810" max="1811" width="4.42578125" style="12" customWidth="1"/>
    <col min="1812" max="1812" width="5.7109375" style="12" customWidth="1"/>
    <col min="1813" max="1813" width="6.5703125" style="12" customWidth="1"/>
    <col min="1814" max="1814" width="7.140625" style="12" customWidth="1"/>
    <col min="1815" max="2048" width="9.140625" style="12"/>
    <col min="2049" max="2049" width="6.7109375" style="12" customWidth="1"/>
    <col min="2050" max="2050" width="3.140625" style="12" customWidth="1"/>
    <col min="2051" max="2051" width="6" style="12" customWidth="1"/>
    <col min="2052" max="2052" width="23.5703125" style="12" customWidth="1"/>
    <col min="2053" max="2053" width="7.140625" style="12" customWidth="1"/>
    <col min="2054" max="2054" width="4.5703125" style="12" customWidth="1"/>
    <col min="2055" max="2055" width="5.42578125" style="12" customWidth="1"/>
    <col min="2056" max="2056" width="4.5703125" style="12" customWidth="1"/>
    <col min="2057" max="2057" width="5.28515625" style="12" customWidth="1"/>
    <col min="2058" max="2058" width="4.5703125" style="12" customWidth="1"/>
    <col min="2059" max="2060" width="5" style="12" customWidth="1"/>
    <col min="2061" max="2061" width="5.28515625" style="12" customWidth="1"/>
    <col min="2062" max="2062" width="4.5703125" style="12" customWidth="1"/>
    <col min="2063" max="2063" width="4.7109375" style="12" customWidth="1"/>
    <col min="2064" max="2064" width="4.28515625" style="12" customWidth="1"/>
    <col min="2065" max="2065" width="4.7109375" style="12" customWidth="1"/>
    <col min="2066" max="2067" width="4.42578125" style="12" customWidth="1"/>
    <col min="2068" max="2068" width="5.7109375" style="12" customWidth="1"/>
    <col min="2069" max="2069" width="6.5703125" style="12" customWidth="1"/>
    <col min="2070" max="2070" width="7.140625" style="12" customWidth="1"/>
    <col min="2071" max="2304" width="9.140625" style="12"/>
    <col min="2305" max="2305" width="6.7109375" style="12" customWidth="1"/>
    <col min="2306" max="2306" width="3.140625" style="12" customWidth="1"/>
    <col min="2307" max="2307" width="6" style="12" customWidth="1"/>
    <col min="2308" max="2308" width="23.5703125" style="12" customWidth="1"/>
    <col min="2309" max="2309" width="7.140625" style="12" customWidth="1"/>
    <col min="2310" max="2310" width="4.5703125" style="12" customWidth="1"/>
    <col min="2311" max="2311" width="5.42578125" style="12" customWidth="1"/>
    <col min="2312" max="2312" width="4.5703125" style="12" customWidth="1"/>
    <col min="2313" max="2313" width="5.28515625" style="12" customWidth="1"/>
    <col min="2314" max="2314" width="4.5703125" style="12" customWidth="1"/>
    <col min="2315" max="2316" width="5" style="12" customWidth="1"/>
    <col min="2317" max="2317" width="5.28515625" style="12" customWidth="1"/>
    <col min="2318" max="2318" width="4.5703125" style="12" customWidth="1"/>
    <col min="2319" max="2319" width="4.7109375" style="12" customWidth="1"/>
    <col min="2320" max="2320" width="4.28515625" style="12" customWidth="1"/>
    <col min="2321" max="2321" width="4.7109375" style="12" customWidth="1"/>
    <col min="2322" max="2323" width="4.42578125" style="12" customWidth="1"/>
    <col min="2324" max="2324" width="5.7109375" style="12" customWidth="1"/>
    <col min="2325" max="2325" width="6.5703125" style="12" customWidth="1"/>
    <col min="2326" max="2326" width="7.140625" style="12" customWidth="1"/>
    <col min="2327" max="2560" width="9.140625" style="12"/>
    <col min="2561" max="2561" width="6.7109375" style="12" customWidth="1"/>
    <col min="2562" max="2562" width="3.140625" style="12" customWidth="1"/>
    <col min="2563" max="2563" width="6" style="12" customWidth="1"/>
    <col min="2564" max="2564" width="23.5703125" style="12" customWidth="1"/>
    <col min="2565" max="2565" width="7.140625" style="12" customWidth="1"/>
    <col min="2566" max="2566" width="4.5703125" style="12" customWidth="1"/>
    <col min="2567" max="2567" width="5.42578125" style="12" customWidth="1"/>
    <col min="2568" max="2568" width="4.5703125" style="12" customWidth="1"/>
    <col min="2569" max="2569" width="5.28515625" style="12" customWidth="1"/>
    <col min="2570" max="2570" width="4.5703125" style="12" customWidth="1"/>
    <col min="2571" max="2572" width="5" style="12" customWidth="1"/>
    <col min="2573" max="2573" width="5.28515625" style="12" customWidth="1"/>
    <col min="2574" max="2574" width="4.5703125" style="12" customWidth="1"/>
    <col min="2575" max="2575" width="4.7109375" style="12" customWidth="1"/>
    <col min="2576" max="2576" width="4.28515625" style="12" customWidth="1"/>
    <col min="2577" max="2577" width="4.7109375" style="12" customWidth="1"/>
    <col min="2578" max="2579" width="4.42578125" style="12" customWidth="1"/>
    <col min="2580" max="2580" width="5.7109375" style="12" customWidth="1"/>
    <col min="2581" max="2581" width="6.5703125" style="12" customWidth="1"/>
    <col min="2582" max="2582" width="7.140625" style="12" customWidth="1"/>
    <col min="2583" max="2816" width="9.140625" style="12"/>
    <col min="2817" max="2817" width="6.7109375" style="12" customWidth="1"/>
    <col min="2818" max="2818" width="3.140625" style="12" customWidth="1"/>
    <col min="2819" max="2819" width="6" style="12" customWidth="1"/>
    <col min="2820" max="2820" width="23.5703125" style="12" customWidth="1"/>
    <col min="2821" max="2821" width="7.140625" style="12" customWidth="1"/>
    <col min="2822" max="2822" width="4.5703125" style="12" customWidth="1"/>
    <col min="2823" max="2823" width="5.42578125" style="12" customWidth="1"/>
    <col min="2824" max="2824" width="4.5703125" style="12" customWidth="1"/>
    <col min="2825" max="2825" width="5.28515625" style="12" customWidth="1"/>
    <col min="2826" max="2826" width="4.5703125" style="12" customWidth="1"/>
    <col min="2827" max="2828" width="5" style="12" customWidth="1"/>
    <col min="2829" max="2829" width="5.28515625" style="12" customWidth="1"/>
    <col min="2830" max="2830" width="4.5703125" style="12" customWidth="1"/>
    <col min="2831" max="2831" width="4.7109375" style="12" customWidth="1"/>
    <col min="2832" max="2832" width="4.28515625" style="12" customWidth="1"/>
    <col min="2833" max="2833" width="4.7109375" style="12" customWidth="1"/>
    <col min="2834" max="2835" width="4.42578125" style="12" customWidth="1"/>
    <col min="2836" max="2836" width="5.7109375" style="12" customWidth="1"/>
    <col min="2837" max="2837" width="6.5703125" style="12" customWidth="1"/>
    <col min="2838" max="2838" width="7.140625" style="12" customWidth="1"/>
    <col min="2839" max="3072" width="9.140625" style="12"/>
    <col min="3073" max="3073" width="6.7109375" style="12" customWidth="1"/>
    <col min="3074" max="3074" width="3.140625" style="12" customWidth="1"/>
    <col min="3075" max="3075" width="6" style="12" customWidth="1"/>
    <col min="3076" max="3076" width="23.5703125" style="12" customWidth="1"/>
    <col min="3077" max="3077" width="7.140625" style="12" customWidth="1"/>
    <col min="3078" max="3078" width="4.5703125" style="12" customWidth="1"/>
    <col min="3079" max="3079" width="5.42578125" style="12" customWidth="1"/>
    <col min="3080" max="3080" width="4.5703125" style="12" customWidth="1"/>
    <col min="3081" max="3081" width="5.28515625" style="12" customWidth="1"/>
    <col min="3082" max="3082" width="4.5703125" style="12" customWidth="1"/>
    <col min="3083" max="3084" width="5" style="12" customWidth="1"/>
    <col min="3085" max="3085" width="5.28515625" style="12" customWidth="1"/>
    <col min="3086" max="3086" width="4.5703125" style="12" customWidth="1"/>
    <col min="3087" max="3087" width="4.7109375" style="12" customWidth="1"/>
    <col min="3088" max="3088" width="4.28515625" style="12" customWidth="1"/>
    <col min="3089" max="3089" width="4.7109375" style="12" customWidth="1"/>
    <col min="3090" max="3091" width="4.42578125" style="12" customWidth="1"/>
    <col min="3092" max="3092" width="5.7109375" style="12" customWidth="1"/>
    <col min="3093" max="3093" width="6.5703125" style="12" customWidth="1"/>
    <col min="3094" max="3094" width="7.140625" style="12" customWidth="1"/>
    <col min="3095" max="3328" width="9.140625" style="12"/>
    <col min="3329" max="3329" width="6.7109375" style="12" customWidth="1"/>
    <col min="3330" max="3330" width="3.140625" style="12" customWidth="1"/>
    <col min="3331" max="3331" width="6" style="12" customWidth="1"/>
    <col min="3332" max="3332" width="23.5703125" style="12" customWidth="1"/>
    <col min="3333" max="3333" width="7.140625" style="12" customWidth="1"/>
    <col min="3334" max="3334" width="4.5703125" style="12" customWidth="1"/>
    <col min="3335" max="3335" width="5.42578125" style="12" customWidth="1"/>
    <col min="3336" max="3336" width="4.5703125" style="12" customWidth="1"/>
    <col min="3337" max="3337" width="5.28515625" style="12" customWidth="1"/>
    <col min="3338" max="3338" width="4.5703125" style="12" customWidth="1"/>
    <col min="3339" max="3340" width="5" style="12" customWidth="1"/>
    <col min="3341" max="3341" width="5.28515625" style="12" customWidth="1"/>
    <col min="3342" max="3342" width="4.5703125" style="12" customWidth="1"/>
    <col min="3343" max="3343" width="4.7109375" style="12" customWidth="1"/>
    <col min="3344" max="3344" width="4.28515625" style="12" customWidth="1"/>
    <col min="3345" max="3345" width="4.7109375" style="12" customWidth="1"/>
    <col min="3346" max="3347" width="4.42578125" style="12" customWidth="1"/>
    <col min="3348" max="3348" width="5.7109375" style="12" customWidth="1"/>
    <col min="3349" max="3349" width="6.5703125" style="12" customWidth="1"/>
    <col min="3350" max="3350" width="7.140625" style="12" customWidth="1"/>
    <col min="3351" max="3584" width="9.140625" style="12"/>
    <col min="3585" max="3585" width="6.7109375" style="12" customWidth="1"/>
    <col min="3586" max="3586" width="3.140625" style="12" customWidth="1"/>
    <col min="3587" max="3587" width="6" style="12" customWidth="1"/>
    <col min="3588" max="3588" width="23.5703125" style="12" customWidth="1"/>
    <col min="3589" max="3589" width="7.140625" style="12" customWidth="1"/>
    <col min="3590" max="3590" width="4.5703125" style="12" customWidth="1"/>
    <col min="3591" max="3591" width="5.42578125" style="12" customWidth="1"/>
    <col min="3592" max="3592" width="4.5703125" style="12" customWidth="1"/>
    <col min="3593" max="3593" width="5.28515625" style="12" customWidth="1"/>
    <col min="3594" max="3594" width="4.5703125" style="12" customWidth="1"/>
    <col min="3595" max="3596" width="5" style="12" customWidth="1"/>
    <col min="3597" max="3597" width="5.28515625" style="12" customWidth="1"/>
    <col min="3598" max="3598" width="4.5703125" style="12" customWidth="1"/>
    <col min="3599" max="3599" width="4.7109375" style="12" customWidth="1"/>
    <col min="3600" max="3600" width="4.28515625" style="12" customWidth="1"/>
    <col min="3601" max="3601" width="4.7109375" style="12" customWidth="1"/>
    <col min="3602" max="3603" width="4.42578125" style="12" customWidth="1"/>
    <col min="3604" max="3604" width="5.7109375" style="12" customWidth="1"/>
    <col min="3605" max="3605" width="6.5703125" style="12" customWidth="1"/>
    <col min="3606" max="3606" width="7.140625" style="12" customWidth="1"/>
    <col min="3607" max="3840" width="9.140625" style="12"/>
    <col min="3841" max="3841" width="6.7109375" style="12" customWidth="1"/>
    <col min="3842" max="3842" width="3.140625" style="12" customWidth="1"/>
    <col min="3843" max="3843" width="6" style="12" customWidth="1"/>
    <col min="3844" max="3844" width="23.5703125" style="12" customWidth="1"/>
    <col min="3845" max="3845" width="7.140625" style="12" customWidth="1"/>
    <col min="3846" max="3846" width="4.5703125" style="12" customWidth="1"/>
    <col min="3847" max="3847" width="5.42578125" style="12" customWidth="1"/>
    <col min="3848" max="3848" width="4.5703125" style="12" customWidth="1"/>
    <col min="3849" max="3849" width="5.28515625" style="12" customWidth="1"/>
    <col min="3850" max="3850" width="4.5703125" style="12" customWidth="1"/>
    <col min="3851" max="3852" width="5" style="12" customWidth="1"/>
    <col min="3853" max="3853" width="5.28515625" style="12" customWidth="1"/>
    <col min="3854" max="3854" width="4.5703125" style="12" customWidth="1"/>
    <col min="3855" max="3855" width="4.7109375" style="12" customWidth="1"/>
    <col min="3856" max="3856" width="4.28515625" style="12" customWidth="1"/>
    <col min="3857" max="3857" width="4.7109375" style="12" customWidth="1"/>
    <col min="3858" max="3859" width="4.42578125" style="12" customWidth="1"/>
    <col min="3860" max="3860" width="5.7109375" style="12" customWidth="1"/>
    <col min="3861" max="3861" width="6.5703125" style="12" customWidth="1"/>
    <col min="3862" max="3862" width="7.140625" style="12" customWidth="1"/>
    <col min="3863" max="4096" width="9.140625" style="12"/>
    <col min="4097" max="4097" width="6.7109375" style="12" customWidth="1"/>
    <col min="4098" max="4098" width="3.140625" style="12" customWidth="1"/>
    <col min="4099" max="4099" width="6" style="12" customWidth="1"/>
    <col min="4100" max="4100" width="23.5703125" style="12" customWidth="1"/>
    <col min="4101" max="4101" width="7.140625" style="12" customWidth="1"/>
    <col min="4102" max="4102" width="4.5703125" style="12" customWidth="1"/>
    <col min="4103" max="4103" width="5.42578125" style="12" customWidth="1"/>
    <col min="4104" max="4104" width="4.5703125" style="12" customWidth="1"/>
    <col min="4105" max="4105" width="5.28515625" style="12" customWidth="1"/>
    <col min="4106" max="4106" width="4.5703125" style="12" customWidth="1"/>
    <col min="4107" max="4108" width="5" style="12" customWidth="1"/>
    <col min="4109" max="4109" width="5.28515625" style="12" customWidth="1"/>
    <col min="4110" max="4110" width="4.5703125" style="12" customWidth="1"/>
    <col min="4111" max="4111" width="4.7109375" style="12" customWidth="1"/>
    <col min="4112" max="4112" width="4.28515625" style="12" customWidth="1"/>
    <col min="4113" max="4113" width="4.7109375" style="12" customWidth="1"/>
    <col min="4114" max="4115" width="4.42578125" style="12" customWidth="1"/>
    <col min="4116" max="4116" width="5.7109375" style="12" customWidth="1"/>
    <col min="4117" max="4117" width="6.5703125" style="12" customWidth="1"/>
    <col min="4118" max="4118" width="7.140625" style="12" customWidth="1"/>
    <col min="4119" max="4352" width="9.140625" style="12"/>
    <col min="4353" max="4353" width="6.7109375" style="12" customWidth="1"/>
    <col min="4354" max="4354" width="3.140625" style="12" customWidth="1"/>
    <col min="4355" max="4355" width="6" style="12" customWidth="1"/>
    <col min="4356" max="4356" width="23.5703125" style="12" customWidth="1"/>
    <col min="4357" max="4357" width="7.140625" style="12" customWidth="1"/>
    <col min="4358" max="4358" width="4.5703125" style="12" customWidth="1"/>
    <col min="4359" max="4359" width="5.42578125" style="12" customWidth="1"/>
    <col min="4360" max="4360" width="4.5703125" style="12" customWidth="1"/>
    <col min="4361" max="4361" width="5.28515625" style="12" customWidth="1"/>
    <col min="4362" max="4362" width="4.5703125" style="12" customWidth="1"/>
    <col min="4363" max="4364" width="5" style="12" customWidth="1"/>
    <col min="4365" max="4365" width="5.28515625" style="12" customWidth="1"/>
    <col min="4366" max="4366" width="4.5703125" style="12" customWidth="1"/>
    <col min="4367" max="4367" width="4.7109375" style="12" customWidth="1"/>
    <col min="4368" max="4368" width="4.28515625" style="12" customWidth="1"/>
    <col min="4369" max="4369" width="4.7109375" style="12" customWidth="1"/>
    <col min="4370" max="4371" width="4.42578125" style="12" customWidth="1"/>
    <col min="4372" max="4372" width="5.7109375" style="12" customWidth="1"/>
    <col min="4373" max="4373" width="6.5703125" style="12" customWidth="1"/>
    <col min="4374" max="4374" width="7.140625" style="12" customWidth="1"/>
    <col min="4375" max="4608" width="9.140625" style="12"/>
    <col min="4609" max="4609" width="6.7109375" style="12" customWidth="1"/>
    <col min="4610" max="4610" width="3.140625" style="12" customWidth="1"/>
    <col min="4611" max="4611" width="6" style="12" customWidth="1"/>
    <col min="4612" max="4612" width="23.5703125" style="12" customWidth="1"/>
    <col min="4613" max="4613" width="7.140625" style="12" customWidth="1"/>
    <col min="4614" max="4614" width="4.5703125" style="12" customWidth="1"/>
    <col min="4615" max="4615" width="5.42578125" style="12" customWidth="1"/>
    <col min="4616" max="4616" width="4.5703125" style="12" customWidth="1"/>
    <col min="4617" max="4617" width="5.28515625" style="12" customWidth="1"/>
    <col min="4618" max="4618" width="4.5703125" style="12" customWidth="1"/>
    <col min="4619" max="4620" width="5" style="12" customWidth="1"/>
    <col min="4621" max="4621" width="5.28515625" style="12" customWidth="1"/>
    <col min="4622" max="4622" width="4.5703125" style="12" customWidth="1"/>
    <col min="4623" max="4623" width="4.7109375" style="12" customWidth="1"/>
    <col min="4624" max="4624" width="4.28515625" style="12" customWidth="1"/>
    <col min="4625" max="4625" width="4.7109375" style="12" customWidth="1"/>
    <col min="4626" max="4627" width="4.42578125" style="12" customWidth="1"/>
    <col min="4628" max="4628" width="5.7109375" style="12" customWidth="1"/>
    <col min="4629" max="4629" width="6.5703125" style="12" customWidth="1"/>
    <col min="4630" max="4630" width="7.140625" style="12" customWidth="1"/>
    <col min="4631" max="4864" width="9.140625" style="12"/>
    <col min="4865" max="4865" width="6.7109375" style="12" customWidth="1"/>
    <col min="4866" max="4866" width="3.140625" style="12" customWidth="1"/>
    <col min="4867" max="4867" width="6" style="12" customWidth="1"/>
    <col min="4868" max="4868" width="23.5703125" style="12" customWidth="1"/>
    <col min="4869" max="4869" width="7.140625" style="12" customWidth="1"/>
    <col min="4870" max="4870" width="4.5703125" style="12" customWidth="1"/>
    <col min="4871" max="4871" width="5.42578125" style="12" customWidth="1"/>
    <col min="4872" max="4872" width="4.5703125" style="12" customWidth="1"/>
    <col min="4873" max="4873" width="5.28515625" style="12" customWidth="1"/>
    <col min="4874" max="4874" width="4.5703125" style="12" customWidth="1"/>
    <col min="4875" max="4876" width="5" style="12" customWidth="1"/>
    <col min="4877" max="4877" width="5.28515625" style="12" customWidth="1"/>
    <col min="4878" max="4878" width="4.5703125" style="12" customWidth="1"/>
    <col min="4879" max="4879" width="4.7109375" style="12" customWidth="1"/>
    <col min="4880" max="4880" width="4.28515625" style="12" customWidth="1"/>
    <col min="4881" max="4881" width="4.7109375" style="12" customWidth="1"/>
    <col min="4882" max="4883" width="4.42578125" style="12" customWidth="1"/>
    <col min="4884" max="4884" width="5.7109375" style="12" customWidth="1"/>
    <col min="4885" max="4885" width="6.5703125" style="12" customWidth="1"/>
    <col min="4886" max="4886" width="7.140625" style="12" customWidth="1"/>
    <col min="4887" max="5120" width="9.140625" style="12"/>
    <col min="5121" max="5121" width="6.7109375" style="12" customWidth="1"/>
    <col min="5122" max="5122" width="3.140625" style="12" customWidth="1"/>
    <col min="5123" max="5123" width="6" style="12" customWidth="1"/>
    <col min="5124" max="5124" width="23.5703125" style="12" customWidth="1"/>
    <col min="5125" max="5125" width="7.140625" style="12" customWidth="1"/>
    <col min="5126" max="5126" width="4.5703125" style="12" customWidth="1"/>
    <col min="5127" max="5127" width="5.42578125" style="12" customWidth="1"/>
    <col min="5128" max="5128" width="4.5703125" style="12" customWidth="1"/>
    <col min="5129" max="5129" width="5.28515625" style="12" customWidth="1"/>
    <col min="5130" max="5130" width="4.5703125" style="12" customWidth="1"/>
    <col min="5131" max="5132" width="5" style="12" customWidth="1"/>
    <col min="5133" max="5133" width="5.28515625" style="12" customWidth="1"/>
    <col min="5134" max="5134" width="4.5703125" style="12" customWidth="1"/>
    <col min="5135" max="5135" width="4.7109375" style="12" customWidth="1"/>
    <col min="5136" max="5136" width="4.28515625" style="12" customWidth="1"/>
    <col min="5137" max="5137" width="4.7109375" style="12" customWidth="1"/>
    <col min="5138" max="5139" width="4.42578125" style="12" customWidth="1"/>
    <col min="5140" max="5140" width="5.7109375" style="12" customWidth="1"/>
    <col min="5141" max="5141" width="6.5703125" style="12" customWidth="1"/>
    <col min="5142" max="5142" width="7.140625" style="12" customWidth="1"/>
    <col min="5143" max="5376" width="9.140625" style="12"/>
    <col min="5377" max="5377" width="6.7109375" style="12" customWidth="1"/>
    <col min="5378" max="5378" width="3.140625" style="12" customWidth="1"/>
    <col min="5379" max="5379" width="6" style="12" customWidth="1"/>
    <col min="5380" max="5380" width="23.5703125" style="12" customWidth="1"/>
    <col min="5381" max="5381" width="7.140625" style="12" customWidth="1"/>
    <col min="5382" max="5382" width="4.5703125" style="12" customWidth="1"/>
    <col min="5383" max="5383" width="5.42578125" style="12" customWidth="1"/>
    <col min="5384" max="5384" width="4.5703125" style="12" customWidth="1"/>
    <col min="5385" max="5385" width="5.28515625" style="12" customWidth="1"/>
    <col min="5386" max="5386" width="4.5703125" style="12" customWidth="1"/>
    <col min="5387" max="5388" width="5" style="12" customWidth="1"/>
    <col min="5389" max="5389" width="5.28515625" style="12" customWidth="1"/>
    <col min="5390" max="5390" width="4.5703125" style="12" customWidth="1"/>
    <col min="5391" max="5391" width="4.7109375" style="12" customWidth="1"/>
    <col min="5392" max="5392" width="4.28515625" style="12" customWidth="1"/>
    <col min="5393" max="5393" width="4.7109375" style="12" customWidth="1"/>
    <col min="5394" max="5395" width="4.42578125" style="12" customWidth="1"/>
    <col min="5396" max="5396" width="5.7109375" style="12" customWidth="1"/>
    <col min="5397" max="5397" width="6.5703125" style="12" customWidth="1"/>
    <col min="5398" max="5398" width="7.140625" style="12" customWidth="1"/>
    <col min="5399" max="5632" width="9.140625" style="12"/>
    <col min="5633" max="5633" width="6.7109375" style="12" customWidth="1"/>
    <col min="5634" max="5634" width="3.140625" style="12" customWidth="1"/>
    <col min="5635" max="5635" width="6" style="12" customWidth="1"/>
    <col min="5636" max="5636" width="23.5703125" style="12" customWidth="1"/>
    <col min="5637" max="5637" width="7.140625" style="12" customWidth="1"/>
    <col min="5638" max="5638" width="4.5703125" style="12" customWidth="1"/>
    <col min="5639" max="5639" width="5.42578125" style="12" customWidth="1"/>
    <col min="5640" max="5640" width="4.5703125" style="12" customWidth="1"/>
    <col min="5641" max="5641" width="5.28515625" style="12" customWidth="1"/>
    <col min="5642" max="5642" width="4.5703125" style="12" customWidth="1"/>
    <col min="5643" max="5644" width="5" style="12" customWidth="1"/>
    <col min="5645" max="5645" width="5.28515625" style="12" customWidth="1"/>
    <col min="5646" max="5646" width="4.5703125" style="12" customWidth="1"/>
    <col min="5647" max="5647" width="4.7109375" style="12" customWidth="1"/>
    <col min="5648" max="5648" width="4.28515625" style="12" customWidth="1"/>
    <col min="5649" max="5649" width="4.7109375" style="12" customWidth="1"/>
    <col min="5650" max="5651" width="4.42578125" style="12" customWidth="1"/>
    <col min="5652" max="5652" width="5.7109375" style="12" customWidth="1"/>
    <col min="5653" max="5653" width="6.5703125" style="12" customWidth="1"/>
    <col min="5654" max="5654" width="7.140625" style="12" customWidth="1"/>
    <col min="5655" max="5888" width="9.140625" style="12"/>
    <col min="5889" max="5889" width="6.7109375" style="12" customWidth="1"/>
    <col min="5890" max="5890" width="3.140625" style="12" customWidth="1"/>
    <col min="5891" max="5891" width="6" style="12" customWidth="1"/>
    <col min="5892" max="5892" width="23.5703125" style="12" customWidth="1"/>
    <col min="5893" max="5893" width="7.140625" style="12" customWidth="1"/>
    <col min="5894" max="5894" width="4.5703125" style="12" customWidth="1"/>
    <col min="5895" max="5895" width="5.42578125" style="12" customWidth="1"/>
    <col min="5896" max="5896" width="4.5703125" style="12" customWidth="1"/>
    <col min="5897" max="5897" width="5.28515625" style="12" customWidth="1"/>
    <col min="5898" max="5898" width="4.5703125" style="12" customWidth="1"/>
    <col min="5899" max="5900" width="5" style="12" customWidth="1"/>
    <col min="5901" max="5901" width="5.28515625" style="12" customWidth="1"/>
    <col min="5902" max="5902" width="4.5703125" style="12" customWidth="1"/>
    <col min="5903" max="5903" width="4.7109375" style="12" customWidth="1"/>
    <col min="5904" max="5904" width="4.28515625" style="12" customWidth="1"/>
    <col min="5905" max="5905" width="4.7109375" style="12" customWidth="1"/>
    <col min="5906" max="5907" width="4.42578125" style="12" customWidth="1"/>
    <col min="5908" max="5908" width="5.7109375" style="12" customWidth="1"/>
    <col min="5909" max="5909" width="6.5703125" style="12" customWidth="1"/>
    <col min="5910" max="5910" width="7.140625" style="12" customWidth="1"/>
    <col min="5911" max="6144" width="9.140625" style="12"/>
    <col min="6145" max="6145" width="6.7109375" style="12" customWidth="1"/>
    <col min="6146" max="6146" width="3.140625" style="12" customWidth="1"/>
    <col min="6147" max="6147" width="6" style="12" customWidth="1"/>
    <col min="6148" max="6148" width="23.5703125" style="12" customWidth="1"/>
    <col min="6149" max="6149" width="7.140625" style="12" customWidth="1"/>
    <col min="6150" max="6150" width="4.5703125" style="12" customWidth="1"/>
    <col min="6151" max="6151" width="5.42578125" style="12" customWidth="1"/>
    <col min="6152" max="6152" width="4.5703125" style="12" customWidth="1"/>
    <col min="6153" max="6153" width="5.28515625" style="12" customWidth="1"/>
    <col min="6154" max="6154" width="4.5703125" style="12" customWidth="1"/>
    <col min="6155" max="6156" width="5" style="12" customWidth="1"/>
    <col min="6157" max="6157" width="5.28515625" style="12" customWidth="1"/>
    <col min="6158" max="6158" width="4.5703125" style="12" customWidth="1"/>
    <col min="6159" max="6159" width="4.7109375" style="12" customWidth="1"/>
    <col min="6160" max="6160" width="4.28515625" style="12" customWidth="1"/>
    <col min="6161" max="6161" width="4.7109375" style="12" customWidth="1"/>
    <col min="6162" max="6163" width="4.42578125" style="12" customWidth="1"/>
    <col min="6164" max="6164" width="5.7109375" style="12" customWidth="1"/>
    <col min="6165" max="6165" width="6.5703125" style="12" customWidth="1"/>
    <col min="6166" max="6166" width="7.140625" style="12" customWidth="1"/>
    <col min="6167" max="6400" width="9.140625" style="12"/>
    <col min="6401" max="6401" width="6.7109375" style="12" customWidth="1"/>
    <col min="6402" max="6402" width="3.140625" style="12" customWidth="1"/>
    <col min="6403" max="6403" width="6" style="12" customWidth="1"/>
    <col min="6404" max="6404" width="23.5703125" style="12" customWidth="1"/>
    <col min="6405" max="6405" width="7.140625" style="12" customWidth="1"/>
    <col min="6406" max="6406" width="4.5703125" style="12" customWidth="1"/>
    <col min="6407" max="6407" width="5.42578125" style="12" customWidth="1"/>
    <col min="6408" max="6408" width="4.5703125" style="12" customWidth="1"/>
    <col min="6409" max="6409" width="5.28515625" style="12" customWidth="1"/>
    <col min="6410" max="6410" width="4.5703125" style="12" customWidth="1"/>
    <col min="6411" max="6412" width="5" style="12" customWidth="1"/>
    <col min="6413" max="6413" width="5.28515625" style="12" customWidth="1"/>
    <col min="6414" max="6414" width="4.5703125" style="12" customWidth="1"/>
    <col min="6415" max="6415" width="4.7109375" style="12" customWidth="1"/>
    <col min="6416" max="6416" width="4.28515625" style="12" customWidth="1"/>
    <col min="6417" max="6417" width="4.7109375" style="12" customWidth="1"/>
    <col min="6418" max="6419" width="4.42578125" style="12" customWidth="1"/>
    <col min="6420" max="6420" width="5.7109375" style="12" customWidth="1"/>
    <col min="6421" max="6421" width="6.5703125" style="12" customWidth="1"/>
    <col min="6422" max="6422" width="7.140625" style="12" customWidth="1"/>
    <col min="6423" max="6656" width="9.140625" style="12"/>
    <col min="6657" max="6657" width="6.7109375" style="12" customWidth="1"/>
    <col min="6658" max="6658" width="3.140625" style="12" customWidth="1"/>
    <col min="6659" max="6659" width="6" style="12" customWidth="1"/>
    <col min="6660" max="6660" width="23.5703125" style="12" customWidth="1"/>
    <col min="6661" max="6661" width="7.140625" style="12" customWidth="1"/>
    <col min="6662" max="6662" width="4.5703125" style="12" customWidth="1"/>
    <col min="6663" max="6663" width="5.42578125" style="12" customWidth="1"/>
    <col min="6664" max="6664" width="4.5703125" style="12" customWidth="1"/>
    <col min="6665" max="6665" width="5.28515625" style="12" customWidth="1"/>
    <col min="6666" max="6666" width="4.5703125" style="12" customWidth="1"/>
    <col min="6667" max="6668" width="5" style="12" customWidth="1"/>
    <col min="6669" max="6669" width="5.28515625" style="12" customWidth="1"/>
    <col min="6670" max="6670" width="4.5703125" style="12" customWidth="1"/>
    <col min="6671" max="6671" width="4.7109375" style="12" customWidth="1"/>
    <col min="6672" max="6672" width="4.28515625" style="12" customWidth="1"/>
    <col min="6673" max="6673" width="4.7109375" style="12" customWidth="1"/>
    <col min="6674" max="6675" width="4.42578125" style="12" customWidth="1"/>
    <col min="6676" max="6676" width="5.7109375" style="12" customWidth="1"/>
    <col min="6677" max="6677" width="6.5703125" style="12" customWidth="1"/>
    <col min="6678" max="6678" width="7.140625" style="12" customWidth="1"/>
    <col min="6679" max="6912" width="9.140625" style="12"/>
    <col min="6913" max="6913" width="6.7109375" style="12" customWidth="1"/>
    <col min="6914" max="6914" width="3.140625" style="12" customWidth="1"/>
    <col min="6915" max="6915" width="6" style="12" customWidth="1"/>
    <col min="6916" max="6916" width="23.5703125" style="12" customWidth="1"/>
    <col min="6917" max="6917" width="7.140625" style="12" customWidth="1"/>
    <col min="6918" max="6918" width="4.5703125" style="12" customWidth="1"/>
    <col min="6919" max="6919" width="5.42578125" style="12" customWidth="1"/>
    <col min="6920" max="6920" width="4.5703125" style="12" customWidth="1"/>
    <col min="6921" max="6921" width="5.28515625" style="12" customWidth="1"/>
    <col min="6922" max="6922" width="4.5703125" style="12" customWidth="1"/>
    <col min="6923" max="6924" width="5" style="12" customWidth="1"/>
    <col min="6925" max="6925" width="5.28515625" style="12" customWidth="1"/>
    <col min="6926" max="6926" width="4.5703125" style="12" customWidth="1"/>
    <col min="6927" max="6927" width="4.7109375" style="12" customWidth="1"/>
    <col min="6928" max="6928" width="4.28515625" style="12" customWidth="1"/>
    <col min="6929" max="6929" width="4.7109375" style="12" customWidth="1"/>
    <col min="6930" max="6931" width="4.42578125" style="12" customWidth="1"/>
    <col min="6932" max="6932" width="5.7109375" style="12" customWidth="1"/>
    <col min="6933" max="6933" width="6.5703125" style="12" customWidth="1"/>
    <col min="6934" max="6934" width="7.140625" style="12" customWidth="1"/>
    <col min="6935" max="7168" width="9.140625" style="12"/>
    <col min="7169" max="7169" width="6.7109375" style="12" customWidth="1"/>
    <col min="7170" max="7170" width="3.140625" style="12" customWidth="1"/>
    <col min="7171" max="7171" width="6" style="12" customWidth="1"/>
    <col min="7172" max="7172" width="23.5703125" style="12" customWidth="1"/>
    <col min="7173" max="7173" width="7.140625" style="12" customWidth="1"/>
    <col min="7174" max="7174" width="4.5703125" style="12" customWidth="1"/>
    <col min="7175" max="7175" width="5.42578125" style="12" customWidth="1"/>
    <col min="7176" max="7176" width="4.5703125" style="12" customWidth="1"/>
    <col min="7177" max="7177" width="5.28515625" style="12" customWidth="1"/>
    <col min="7178" max="7178" width="4.5703125" style="12" customWidth="1"/>
    <col min="7179" max="7180" width="5" style="12" customWidth="1"/>
    <col min="7181" max="7181" width="5.28515625" style="12" customWidth="1"/>
    <col min="7182" max="7182" width="4.5703125" style="12" customWidth="1"/>
    <col min="7183" max="7183" width="4.7109375" style="12" customWidth="1"/>
    <col min="7184" max="7184" width="4.28515625" style="12" customWidth="1"/>
    <col min="7185" max="7185" width="4.7109375" style="12" customWidth="1"/>
    <col min="7186" max="7187" width="4.42578125" style="12" customWidth="1"/>
    <col min="7188" max="7188" width="5.7109375" style="12" customWidth="1"/>
    <col min="7189" max="7189" width="6.5703125" style="12" customWidth="1"/>
    <col min="7190" max="7190" width="7.140625" style="12" customWidth="1"/>
    <col min="7191" max="7424" width="9.140625" style="12"/>
    <col min="7425" max="7425" width="6.7109375" style="12" customWidth="1"/>
    <col min="7426" max="7426" width="3.140625" style="12" customWidth="1"/>
    <col min="7427" max="7427" width="6" style="12" customWidth="1"/>
    <col min="7428" max="7428" width="23.5703125" style="12" customWidth="1"/>
    <col min="7429" max="7429" width="7.140625" style="12" customWidth="1"/>
    <col min="7430" max="7430" width="4.5703125" style="12" customWidth="1"/>
    <col min="7431" max="7431" width="5.42578125" style="12" customWidth="1"/>
    <col min="7432" max="7432" width="4.5703125" style="12" customWidth="1"/>
    <col min="7433" max="7433" width="5.28515625" style="12" customWidth="1"/>
    <col min="7434" max="7434" width="4.5703125" style="12" customWidth="1"/>
    <col min="7435" max="7436" width="5" style="12" customWidth="1"/>
    <col min="7437" max="7437" width="5.28515625" style="12" customWidth="1"/>
    <col min="7438" max="7438" width="4.5703125" style="12" customWidth="1"/>
    <col min="7439" max="7439" width="4.7109375" style="12" customWidth="1"/>
    <col min="7440" max="7440" width="4.28515625" style="12" customWidth="1"/>
    <col min="7441" max="7441" width="4.7109375" style="12" customWidth="1"/>
    <col min="7442" max="7443" width="4.42578125" style="12" customWidth="1"/>
    <col min="7444" max="7444" width="5.7109375" style="12" customWidth="1"/>
    <col min="7445" max="7445" width="6.5703125" style="12" customWidth="1"/>
    <col min="7446" max="7446" width="7.140625" style="12" customWidth="1"/>
    <col min="7447" max="7680" width="9.140625" style="12"/>
    <col min="7681" max="7681" width="6.7109375" style="12" customWidth="1"/>
    <col min="7682" max="7682" width="3.140625" style="12" customWidth="1"/>
    <col min="7683" max="7683" width="6" style="12" customWidth="1"/>
    <col min="7684" max="7684" width="23.5703125" style="12" customWidth="1"/>
    <col min="7685" max="7685" width="7.140625" style="12" customWidth="1"/>
    <col min="7686" max="7686" width="4.5703125" style="12" customWidth="1"/>
    <col min="7687" max="7687" width="5.42578125" style="12" customWidth="1"/>
    <col min="7688" max="7688" width="4.5703125" style="12" customWidth="1"/>
    <col min="7689" max="7689" width="5.28515625" style="12" customWidth="1"/>
    <col min="7690" max="7690" width="4.5703125" style="12" customWidth="1"/>
    <col min="7691" max="7692" width="5" style="12" customWidth="1"/>
    <col min="7693" max="7693" width="5.28515625" style="12" customWidth="1"/>
    <col min="7694" max="7694" width="4.5703125" style="12" customWidth="1"/>
    <col min="7695" max="7695" width="4.7109375" style="12" customWidth="1"/>
    <col min="7696" max="7696" width="4.28515625" style="12" customWidth="1"/>
    <col min="7697" max="7697" width="4.7109375" style="12" customWidth="1"/>
    <col min="7698" max="7699" width="4.42578125" style="12" customWidth="1"/>
    <col min="7700" max="7700" width="5.7109375" style="12" customWidth="1"/>
    <col min="7701" max="7701" width="6.5703125" style="12" customWidth="1"/>
    <col min="7702" max="7702" width="7.140625" style="12" customWidth="1"/>
    <col min="7703" max="7936" width="9.140625" style="12"/>
    <col min="7937" max="7937" width="6.7109375" style="12" customWidth="1"/>
    <col min="7938" max="7938" width="3.140625" style="12" customWidth="1"/>
    <col min="7939" max="7939" width="6" style="12" customWidth="1"/>
    <col min="7940" max="7940" width="23.5703125" style="12" customWidth="1"/>
    <col min="7941" max="7941" width="7.140625" style="12" customWidth="1"/>
    <col min="7942" max="7942" width="4.5703125" style="12" customWidth="1"/>
    <col min="7943" max="7943" width="5.42578125" style="12" customWidth="1"/>
    <col min="7944" max="7944" width="4.5703125" style="12" customWidth="1"/>
    <col min="7945" max="7945" width="5.28515625" style="12" customWidth="1"/>
    <col min="7946" max="7946" width="4.5703125" style="12" customWidth="1"/>
    <col min="7947" max="7948" width="5" style="12" customWidth="1"/>
    <col min="7949" max="7949" width="5.28515625" style="12" customWidth="1"/>
    <col min="7950" max="7950" width="4.5703125" style="12" customWidth="1"/>
    <col min="7951" max="7951" width="4.7109375" style="12" customWidth="1"/>
    <col min="7952" max="7952" width="4.28515625" style="12" customWidth="1"/>
    <col min="7953" max="7953" width="4.7109375" style="12" customWidth="1"/>
    <col min="7954" max="7955" width="4.42578125" style="12" customWidth="1"/>
    <col min="7956" max="7956" width="5.7109375" style="12" customWidth="1"/>
    <col min="7957" max="7957" width="6.5703125" style="12" customWidth="1"/>
    <col min="7958" max="7958" width="7.140625" style="12" customWidth="1"/>
    <col min="7959" max="8192" width="9.140625" style="12"/>
    <col min="8193" max="8193" width="6.7109375" style="12" customWidth="1"/>
    <col min="8194" max="8194" width="3.140625" style="12" customWidth="1"/>
    <col min="8195" max="8195" width="6" style="12" customWidth="1"/>
    <col min="8196" max="8196" width="23.5703125" style="12" customWidth="1"/>
    <col min="8197" max="8197" width="7.140625" style="12" customWidth="1"/>
    <col min="8198" max="8198" width="4.5703125" style="12" customWidth="1"/>
    <col min="8199" max="8199" width="5.42578125" style="12" customWidth="1"/>
    <col min="8200" max="8200" width="4.5703125" style="12" customWidth="1"/>
    <col min="8201" max="8201" width="5.28515625" style="12" customWidth="1"/>
    <col min="8202" max="8202" width="4.5703125" style="12" customWidth="1"/>
    <col min="8203" max="8204" width="5" style="12" customWidth="1"/>
    <col min="8205" max="8205" width="5.28515625" style="12" customWidth="1"/>
    <col min="8206" max="8206" width="4.5703125" style="12" customWidth="1"/>
    <col min="8207" max="8207" width="4.7109375" style="12" customWidth="1"/>
    <col min="8208" max="8208" width="4.28515625" style="12" customWidth="1"/>
    <col min="8209" max="8209" width="4.7109375" style="12" customWidth="1"/>
    <col min="8210" max="8211" width="4.42578125" style="12" customWidth="1"/>
    <col min="8212" max="8212" width="5.7109375" style="12" customWidth="1"/>
    <col min="8213" max="8213" width="6.5703125" style="12" customWidth="1"/>
    <col min="8214" max="8214" width="7.140625" style="12" customWidth="1"/>
    <col min="8215" max="8448" width="9.140625" style="12"/>
    <col min="8449" max="8449" width="6.7109375" style="12" customWidth="1"/>
    <col min="8450" max="8450" width="3.140625" style="12" customWidth="1"/>
    <col min="8451" max="8451" width="6" style="12" customWidth="1"/>
    <col min="8452" max="8452" width="23.5703125" style="12" customWidth="1"/>
    <col min="8453" max="8453" width="7.140625" style="12" customWidth="1"/>
    <col min="8454" max="8454" width="4.5703125" style="12" customWidth="1"/>
    <col min="8455" max="8455" width="5.42578125" style="12" customWidth="1"/>
    <col min="8456" max="8456" width="4.5703125" style="12" customWidth="1"/>
    <col min="8457" max="8457" width="5.28515625" style="12" customWidth="1"/>
    <col min="8458" max="8458" width="4.5703125" style="12" customWidth="1"/>
    <col min="8459" max="8460" width="5" style="12" customWidth="1"/>
    <col min="8461" max="8461" width="5.28515625" style="12" customWidth="1"/>
    <col min="8462" max="8462" width="4.5703125" style="12" customWidth="1"/>
    <col min="8463" max="8463" width="4.7109375" style="12" customWidth="1"/>
    <col min="8464" max="8464" width="4.28515625" style="12" customWidth="1"/>
    <col min="8465" max="8465" width="4.7109375" style="12" customWidth="1"/>
    <col min="8466" max="8467" width="4.42578125" style="12" customWidth="1"/>
    <col min="8468" max="8468" width="5.7109375" style="12" customWidth="1"/>
    <col min="8469" max="8469" width="6.5703125" style="12" customWidth="1"/>
    <col min="8470" max="8470" width="7.140625" style="12" customWidth="1"/>
    <col min="8471" max="8704" width="9.140625" style="12"/>
    <col min="8705" max="8705" width="6.7109375" style="12" customWidth="1"/>
    <col min="8706" max="8706" width="3.140625" style="12" customWidth="1"/>
    <col min="8707" max="8707" width="6" style="12" customWidth="1"/>
    <col min="8708" max="8708" width="23.5703125" style="12" customWidth="1"/>
    <col min="8709" max="8709" width="7.140625" style="12" customWidth="1"/>
    <col min="8710" max="8710" width="4.5703125" style="12" customWidth="1"/>
    <col min="8711" max="8711" width="5.42578125" style="12" customWidth="1"/>
    <col min="8712" max="8712" width="4.5703125" style="12" customWidth="1"/>
    <col min="8713" max="8713" width="5.28515625" style="12" customWidth="1"/>
    <col min="8714" max="8714" width="4.5703125" style="12" customWidth="1"/>
    <col min="8715" max="8716" width="5" style="12" customWidth="1"/>
    <col min="8717" max="8717" width="5.28515625" style="12" customWidth="1"/>
    <col min="8718" max="8718" width="4.5703125" style="12" customWidth="1"/>
    <col min="8719" max="8719" width="4.7109375" style="12" customWidth="1"/>
    <col min="8720" max="8720" width="4.28515625" style="12" customWidth="1"/>
    <col min="8721" max="8721" width="4.7109375" style="12" customWidth="1"/>
    <col min="8722" max="8723" width="4.42578125" style="12" customWidth="1"/>
    <col min="8724" max="8724" width="5.7109375" style="12" customWidth="1"/>
    <col min="8725" max="8725" width="6.5703125" style="12" customWidth="1"/>
    <col min="8726" max="8726" width="7.140625" style="12" customWidth="1"/>
    <col min="8727" max="8960" width="9.140625" style="12"/>
    <col min="8961" max="8961" width="6.7109375" style="12" customWidth="1"/>
    <col min="8962" max="8962" width="3.140625" style="12" customWidth="1"/>
    <col min="8963" max="8963" width="6" style="12" customWidth="1"/>
    <col min="8964" max="8964" width="23.5703125" style="12" customWidth="1"/>
    <col min="8965" max="8965" width="7.140625" style="12" customWidth="1"/>
    <col min="8966" max="8966" width="4.5703125" style="12" customWidth="1"/>
    <col min="8967" max="8967" width="5.42578125" style="12" customWidth="1"/>
    <col min="8968" max="8968" width="4.5703125" style="12" customWidth="1"/>
    <col min="8969" max="8969" width="5.28515625" style="12" customWidth="1"/>
    <col min="8970" max="8970" width="4.5703125" style="12" customWidth="1"/>
    <col min="8971" max="8972" width="5" style="12" customWidth="1"/>
    <col min="8973" max="8973" width="5.28515625" style="12" customWidth="1"/>
    <col min="8974" max="8974" width="4.5703125" style="12" customWidth="1"/>
    <col min="8975" max="8975" width="4.7109375" style="12" customWidth="1"/>
    <col min="8976" max="8976" width="4.28515625" style="12" customWidth="1"/>
    <col min="8977" max="8977" width="4.7109375" style="12" customWidth="1"/>
    <col min="8978" max="8979" width="4.42578125" style="12" customWidth="1"/>
    <col min="8980" max="8980" width="5.7109375" style="12" customWidth="1"/>
    <col min="8981" max="8981" width="6.5703125" style="12" customWidth="1"/>
    <col min="8982" max="8982" width="7.140625" style="12" customWidth="1"/>
    <col min="8983" max="9216" width="9.140625" style="12"/>
    <col min="9217" max="9217" width="6.7109375" style="12" customWidth="1"/>
    <col min="9218" max="9218" width="3.140625" style="12" customWidth="1"/>
    <col min="9219" max="9219" width="6" style="12" customWidth="1"/>
    <col min="9220" max="9220" width="23.5703125" style="12" customWidth="1"/>
    <col min="9221" max="9221" width="7.140625" style="12" customWidth="1"/>
    <col min="9222" max="9222" width="4.5703125" style="12" customWidth="1"/>
    <col min="9223" max="9223" width="5.42578125" style="12" customWidth="1"/>
    <col min="9224" max="9224" width="4.5703125" style="12" customWidth="1"/>
    <col min="9225" max="9225" width="5.28515625" style="12" customWidth="1"/>
    <col min="9226" max="9226" width="4.5703125" style="12" customWidth="1"/>
    <col min="9227" max="9228" width="5" style="12" customWidth="1"/>
    <col min="9229" max="9229" width="5.28515625" style="12" customWidth="1"/>
    <col min="9230" max="9230" width="4.5703125" style="12" customWidth="1"/>
    <col min="9231" max="9231" width="4.7109375" style="12" customWidth="1"/>
    <col min="9232" max="9232" width="4.28515625" style="12" customWidth="1"/>
    <col min="9233" max="9233" width="4.7109375" style="12" customWidth="1"/>
    <col min="9234" max="9235" width="4.42578125" style="12" customWidth="1"/>
    <col min="9236" max="9236" width="5.7109375" style="12" customWidth="1"/>
    <col min="9237" max="9237" width="6.5703125" style="12" customWidth="1"/>
    <col min="9238" max="9238" width="7.140625" style="12" customWidth="1"/>
    <col min="9239" max="9472" width="9.140625" style="12"/>
    <col min="9473" max="9473" width="6.7109375" style="12" customWidth="1"/>
    <col min="9474" max="9474" width="3.140625" style="12" customWidth="1"/>
    <col min="9475" max="9475" width="6" style="12" customWidth="1"/>
    <col min="9476" max="9476" width="23.5703125" style="12" customWidth="1"/>
    <col min="9477" max="9477" width="7.140625" style="12" customWidth="1"/>
    <col min="9478" max="9478" width="4.5703125" style="12" customWidth="1"/>
    <col min="9479" max="9479" width="5.42578125" style="12" customWidth="1"/>
    <col min="9480" max="9480" width="4.5703125" style="12" customWidth="1"/>
    <col min="9481" max="9481" width="5.28515625" style="12" customWidth="1"/>
    <col min="9482" max="9482" width="4.5703125" style="12" customWidth="1"/>
    <col min="9483" max="9484" width="5" style="12" customWidth="1"/>
    <col min="9485" max="9485" width="5.28515625" style="12" customWidth="1"/>
    <col min="9486" max="9486" width="4.5703125" style="12" customWidth="1"/>
    <col min="9487" max="9487" width="4.7109375" style="12" customWidth="1"/>
    <col min="9488" max="9488" width="4.28515625" style="12" customWidth="1"/>
    <col min="9489" max="9489" width="4.7109375" style="12" customWidth="1"/>
    <col min="9490" max="9491" width="4.42578125" style="12" customWidth="1"/>
    <col min="9492" max="9492" width="5.7109375" style="12" customWidth="1"/>
    <col min="9493" max="9493" width="6.5703125" style="12" customWidth="1"/>
    <col min="9494" max="9494" width="7.140625" style="12" customWidth="1"/>
    <col min="9495" max="9728" width="9.140625" style="12"/>
    <col min="9729" max="9729" width="6.7109375" style="12" customWidth="1"/>
    <col min="9730" max="9730" width="3.140625" style="12" customWidth="1"/>
    <col min="9731" max="9731" width="6" style="12" customWidth="1"/>
    <col min="9732" max="9732" width="23.5703125" style="12" customWidth="1"/>
    <col min="9733" max="9733" width="7.140625" style="12" customWidth="1"/>
    <col min="9734" max="9734" width="4.5703125" style="12" customWidth="1"/>
    <col min="9735" max="9735" width="5.42578125" style="12" customWidth="1"/>
    <col min="9736" max="9736" width="4.5703125" style="12" customWidth="1"/>
    <col min="9737" max="9737" width="5.28515625" style="12" customWidth="1"/>
    <col min="9738" max="9738" width="4.5703125" style="12" customWidth="1"/>
    <col min="9739" max="9740" width="5" style="12" customWidth="1"/>
    <col min="9741" max="9741" width="5.28515625" style="12" customWidth="1"/>
    <col min="9742" max="9742" width="4.5703125" style="12" customWidth="1"/>
    <col min="9743" max="9743" width="4.7109375" style="12" customWidth="1"/>
    <col min="9744" max="9744" width="4.28515625" style="12" customWidth="1"/>
    <col min="9745" max="9745" width="4.7109375" style="12" customWidth="1"/>
    <col min="9746" max="9747" width="4.42578125" style="12" customWidth="1"/>
    <col min="9748" max="9748" width="5.7109375" style="12" customWidth="1"/>
    <col min="9749" max="9749" width="6.5703125" style="12" customWidth="1"/>
    <col min="9750" max="9750" width="7.140625" style="12" customWidth="1"/>
    <col min="9751" max="9984" width="9.140625" style="12"/>
    <col min="9985" max="9985" width="6.7109375" style="12" customWidth="1"/>
    <col min="9986" max="9986" width="3.140625" style="12" customWidth="1"/>
    <col min="9987" max="9987" width="6" style="12" customWidth="1"/>
    <col min="9988" max="9988" width="23.5703125" style="12" customWidth="1"/>
    <col min="9989" max="9989" width="7.140625" style="12" customWidth="1"/>
    <col min="9990" max="9990" width="4.5703125" style="12" customWidth="1"/>
    <col min="9991" max="9991" width="5.42578125" style="12" customWidth="1"/>
    <col min="9992" max="9992" width="4.5703125" style="12" customWidth="1"/>
    <col min="9993" max="9993" width="5.28515625" style="12" customWidth="1"/>
    <col min="9994" max="9994" width="4.5703125" style="12" customWidth="1"/>
    <col min="9995" max="9996" width="5" style="12" customWidth="1"/>
    <col min="9997" max="9997" width="5.28515625" style="12" customWidth="1"/>
    <col min="9998" max="9998" width="4.5703125" style="12" customWidth="1"/>
    <col min="9999" max="9999" width="4.7109375" style="12" customWidth="1"/>
    <col min="10000" max="10000" width="4.28515625" style="12" customWidth="1"/>
    <col min="10001" max="10001" width="4.7109375" style="12" customWidth="1"/>
    <col min="10002" max="10003" width="4.42578125" style="12" customWidth="1"/>
    <col min="10004" max="10004" width="5.7109375" style="12" customWidth="1"/>
    <col min="10005" max="10005" width="6.5703125" style="12" customWidth="1"/>
    <col min="10006" max="10006" width="7.140625" style="12" customWidth="1"/>
    <col min="10007" max="10240" width="9.140625" style="12"/>
    <col min="10241" max="10241" width="6.7109375" style="12" customWidth="1"/>
    <col min="10242" max="10242" width="3.140625" style="12" customWidth="1"/>
    <col min="10243" max="10243" width="6" style="12" customWidth="1"/>
    <col min="10244" max="10244" width="23.5703125" style="12" customWidth="1"/>
    <col min="10245" max="10245" width="7.140625" style="12" customWidth="1"/>
    <col min="10246" max="10246" width="4.5703125" style="12" customWidth="1"/>
    <col min="10247" max="10247" width="5.42578125" style="12" customWidth="1"/>
    <col min="10248" max="10248" width="4.5703125" style="12" customWidth="1"/>
    <col min="10249" max="10249" width="5.28515625" style="12" customWidth="1"/>
    <col min="10250" max="10250" width="4.5703125" style="12" customWidth="1"/>
    <col min="10251" max="10252" width="5" style="12" customWidth="1"/>
    <col min="10253" max="10253" width="5.28515625" style="12" customWidth="1"/>
    <col min="10254" max="10254" width="4.5703125" style="12" customWidth="1"/>
    <col min="10255" max="10255" width="4.7109375" style="12" customWidth="1"/>
    <col min="10256" max="10256" width="4.28515625" style="12" customWidth="1"/>
    <col min="10257" max="10257" width="4.7109375" style="12" customWidth="1"/>
    <col min="10258" max="10259" width="4.42578125" style="12" customWidth="1"/>
    <col min="10260" max="10260" width="5.7109375" style="12" customWidth="1"/>
    <col min="10261" max="10261" width="6.5703125" style="12" customWidth="1"/>
    <col min="10262" max="10262" width="7.140625" style="12" customWidth="1"/>
    <col min="10263" max="10496" width="9.140625" style="12"/>
    <col min="10497" max="10497" width="6.7109375" style="12" customWidth="1"/>
    <col min="10498" max="10498" width="3.140625" style="12" customWidth="1"/>
    <col min="10499" max="10499" width="6" style="12" customWidth="1"/>
    <col min="10500" max="10500" width="23.5703125" style="12" customWidth="1"/>
    <col min="10501" max="10501" width="7.140625" style="12" customWidth="1"/>
    <col min="10502" max="10502" width="4.5703125" style="12" customWidth="1"/>
    <col min="10503" max="10503" width="5.42578125" style="12" customWidth="1"/>
    <col min="10504" max="10504" width="4.5703125" style="12" customWidth="1"/>
    <col min="10505" max="10505" width="5.28515625" style="12" customWidth="1"/>
    <col min="10506" max="10506" width="4.5703125" style="12" customWidth="1"/>
    <col min="10507" max="10508" width="5" style="12" customWidth="1"/>
    <col min="10509" max="10509" width="5.28515625" style="12" customWidth="1"/>
    <col min="10510" max="10510" width="4.5703125" style="12" customWidth="1"/>
    <col min="10511" max="10511" width="4.7109375" style="12" customWidth="1"/>
    <col min="10512" max="10512" width="4.28515625" style="12" customWidth="1"/>
    <col min="10513" max="10513" width="4.7109375" style="12" customWidth="1"/>
    <col min="10514" max="10515" width="4.42578125" style="12" customWidth="1"/>
    <col min="10516" max="10516" width="5.7109375" style="12" customWidth="1"/>
    <col min="10517" max="10517" width="6.5703125" style="12" customWidth="1"/>
    <col min="10518" max="10518" width="7.140625" style="12" customWidth="1"/>
    <col min="10519" max="10752" width="9.140625" style="12"/>
    <col min="10753" max="10753" width="6.7109375" style="12" customWidth="1"/>
    <col min="10754" max="10754" width="3.140625" style="12" customWidth="1"/>
    <col min="10755" max="10755" width="6" style="12" customWidth="1"/>
    <col min="10756" max="10756" width="23.5703125" style="12" customWidth="1"/>
    <col min="10757" max="10757" width="7.140625" style="12" customWidth="1"/>
    <col min="10758" max="10758" width="4.5703125" style="12" customWidth="1"/>
    <col min="10759" max="10759" width="5.42578125" style="12" customWidth="1"/>
    <col min="10760" max="10760" width="4.5703125" style="12" customWidth="1"/>
    <col min="10761" max="10761" width="5.28515625" style="12" customWidth="1"/>
    <col min="10762" max="10762" width="4.5703125" style="12" customWidth="1"/>
    <col min="10763" max="10764" width="5" style="12" customWidth="1"/>
    <col min="10765" max="10765" width="5.28515625" style="12" customWidth="1"/>
    <col min="10766" max="10766" width="4.5703125" style="12" customWidth="1"/>
    <col min="10767" max="10767" width="4.7109375" style="12" customWidth="1"/>
    <col min="10768" max="10768" width="4.28515625" style="12" customWidth="1"/>
    <col min="10769" max="10769" width="4.7109375" style="12" customWidth="1"/>
    <col min="10770" max="10771" width="4.42578125" style="12" customWidth="1"/>
    <col min="10772" max="10772" width="5.7109375" style="12" customWidth="1"/>
    <col min="10773" max="10773" width="6.5703125" style="12" customWidth="1"/>
    <col min="10774" max="10774" width="7.140625" style="12" customWidth="1"/>
    <col min="10775" max="11008" width="9.140625" style="12"/>
    <col min="11009" max="11009" width="6.7109375" style="12" customWidth="1"/>
    <col min="11010" max="11010" width="3.140625" style="12" customWidth="1"/>
    <col min="11011" max="11011" width="6" style="12" customWidth="1"/>
    <col min="11012" max="11012" width="23.5703125" style="12" customWidth="1"/>
    <col min="11013" max="11013" width="7.140625" style="12" customWidth="1"/>
    <col min="11014" max="11014" width="4.5703125" style="12" customWidth="1"/>
    <col min="11015" max="11015" width="5.42578125" style="12" customWidth="1"/>
    <col min="11016" max="11016" width="4.5703125" style="12" customWidth="1"/>
    <col min="11017" max="11017" width="5.28515625" style="12" customWidth="1"/>
    <col min="11018" max="11018" width="4.5703125" style="12" customWidth="1"/>
    <col min="11019" max="11020" width="5" style="12" customWidth="1"/>
    <col min="11021" max="11021" width="5.28515625" style="12" customWidth="1"/>
    <col min="11022" max="11022" width="4.5703125" style="12" customWidth="1"/>
    <col min="11023" max="11023" width="4.7109375" style="12" customWidth="1"/>
    <col min="11024" max="11024" width="4.28515625" style="12" customWidth="1"/>
    <col min="11025" max="11025" width="4.7109375" style="12" customWidth="1"/>
    <col min="11026" max="11027" width="4.42578125" style="12" customWidth="1"/>
    <col min="11028" max="11028" width="5.7109375" style="12" customWidth="1"/>
    <col min="11029" max="11029" width="6.5703125" style="12" customWidth="1"/>
    <col min="11030" max="11030" width="7.140625" style="12" customWidth="1"/>
    <col min="11031" max="11264" width="9.140625" style="12"/>
    <col min="11265" max="11265" width="6.7109375" style="12" customWidth="1"/>
    <col min="11266" max="11266" width="3.140625" style="12" customWidth="1"/>
    <col min="11267" max="11267" width="6" style="12" customWidth="1"/>
    <col min="11268" max="11268" width="23.5703125" style="12" customWidth="1"/>
    <col min="11269" max="11269" width="7.140625" style="12" customWidth="1"/>
    <col min="11270" max="11270" width="4.5703125" style="12" customWidth="1"/>
    <col min="11271" max="11271" width="5.42578125" style="12" customWidth="1"/>
    <col min="11272" max="11272" width="4.5703125" style="12" customWidth="1"/>
    <col min="11273" max="11273" width="5.28515625" style="12" customWidth="1"/>
    <col min="11274" max="11274" width="4.5703125" style="12" customWidth="1"/>
    <col min="11275" max="11276" width="5" style="12" customWidth="1"/>
    <col min="11277" max="11277" width="5.28515625" style="12" customWidth="1"/>
    <col min="11278" max="11278" width="4.5703125" style="12" customWidth="1"/>
    <col min="11279" max="11279" width="4.7109375" style="12" customWidth="1"/>
    <col min="11280" max="11280" width="4.28515625" style="12" customWidth="1"/>
    <col min="11281" max="11281" width="4.7109375" style="12" customWidth="1"/>
    <col min="11282" max="11283" width="4.42578125" style="12" customWidth="1"/>
    <col min="11284" max="11284" width="5.7109375" style="12" customWidth="1"/>
    <col min="11285" max="11285" width="6.5703125" style="12" customWidth="1"/>
    <col min="11286" max="11286" width="7.140625" style="12" customWidth="1"/>
    <col min="11287" max="11520" width="9.140625" style="12"/>
    <col min="11521" max="11521" width="6.7109375" style="12" customWidth="1"/>
    <col min="11522" max="11522" width="3.140625" style="12" customWidth="1"/>
    <col min="11523" max="11523" width="6" style="12" customWidth="1"/>
    <col min="11524" max="11524" width="23.5703125" style="12" customWidth="1"/>
    <col min="11525" max="11525" width="7.140625" style="12" customWidth="1"/>
    <col min="11526" max="11526" width="4.5703125" style="12" customWidth="1"/>
    <col min="11527" max="11527" width="5.42578125" style="12" customWidth="1"/>
    <col min="11528" max="11528" width="4.5703125" style="12" customWidth="1"/>
    <col min="11529" max="11529" width="5.28515625" style="12" customWidth="1"/>
    <col min="11530" max="11530" width="4.5703125" style="12" customWidth="1"/>
    <col min="11531" max="11532" width="5" style="12" customWidth="1"/>
    <col min="11533" max="11533" width="5.28515625" style="12" customWidth="1"/>
    <col min="11534" max="11534" width="4.5703125" style="12" customWidth="1"/>
    <col min="11535" max="11535" width="4.7109375" style="12" customWidth="1"/>
    <col min="11536" max="11536" width="4.28515625" style="12" customWidth="1"/>
    <col min="11537" max="11537" width="4.7109375" style="12" customWidth="1"/>
    <col min="11538" max="11539" width="4.42578125" style="12" customWidth="1"/>
    <col min="11540" max="11540" width="5.7109375" style="12" customWidth="1"/>
    <col min="11541" max="11541" width="6.5703125" style="12" customWidth="1"/>
    <col min="11542" max="11542" width="7.140625" style="12" customWidth="1"/>
    <col min="11543" max="11776" width="9.140625" style="12"/>
    <col min="11777" max="11777" width="6.7109375" style="12" customWidth="1"/>
    <col min="11778" max="11778" width="3.140625" style="12" customWidth="1"/>
    <col min="11779" max="11779" width="6" style="12" customWidth="1"/>
    <col min="11780" max="11780" width="23.5703125" style="12" customWidth="1"/>
    <col min="11781" max="11781" width="7.140625" style="12" customWidth="1"/>
    <col min="11782" max="11782" width="4.5703125" style="12" customWidth="1"/>
    <col min="11783" max="11783" width="5.42578125" style="12" customWidth="1"/>
    <col min="11784" max="11784" width="4.5703125" style="12" customWidth="1"/>
    <col min="11785" max="11785" width="5.28515625" style="12" customWidth="1"/>
    <col min="11786" max="11786" width="4.5703125" style="12" customWidth="1"/>
    <col min="11787" max="11788" width="5" style="12" customWidth="1"/>
    <col min="11789" max="11789" width="5.28515625" style="12" customWidth="1"/>
    <col min="11790" max="11790" width="4.5703125" style="12" customWidth="1"/>
    <col min="11791" max="11791" width="4.7109375" style="12" customWidth="1"/>
    <col min="11792" max="11792" width="4.28515625" style="12" customWidth="1"/>
    <col min="11793" max="11793" width="4.7109375" style="12" customWidth="1"/>
    <col min="11794" max="11795" width="4.42578125" style="12" customWidth="1"/>
    <col min="11796" max="11796" width="5.7109375" style="12" customWidth="1"/>
    <col min="11797" max="11797" width="6.5703125" style="12" customWidth="1"/>
    <col min="11798" max="11798" width="7.140625" style="12" customWidth="1"/>
    <col min="11799" max="12032" width="9.140625" style="12"/>
    <col min="12033" max="12033" width="6.7109375" style="12" customWidth="1"/>
    <col min="12034" max="12034" width="3.140625" style="12" customWidth="1"/>
    <col min="12035" max="12035" width="6" style="12" customWidth="1"/>
    <col min="12036" max="12036" width="23.5703125" style="12" customWidth="1"/>
    <col min="12037" max="12037" width="7.140625" style="12" customWidth="1"/>
    <col min="12038" max="12038" width="4.5703125" style="12" customWidth="1"/>
    <col min="12039" max="12039" width="5.42578125" style="12" customWidth="1"/>
    <col min="12040" max="12040" width="4.5703125" style="12" customWidth="1"/>
    <col min="12041" max="12041" width="5.28515625" style="12" customWidth="1"/>
    <col min="12042" max="12042" width="4.5703125" style="12" customWidth="1"/>
    <col min="12043" max="12044" width="5" style="12" customWidth="1"/>
    <col min="12045" max="12045" width="5.28515625" style="12" customWidth="1"/>
    <col min="12046" max="12046" width="4.5703125" style="12" customWidth="1"/>
    <col min="12047" max="12047" width="4.7109375" style="12" customWidth="1"/>
    <col min="12048" max="12048" width="4.28515625" style="12" customWidth="1"/>
    <col min="12049" max="12049" width="4.7109375" style="12" customWidth="1"/>
    <col min="12050" max="12051" width="4.42578125" style="12" customWidth="1"/>
    <col min="12052" max="12052" width="5.7109375" style="12" customWidth="1"/>
    <col min="12053" max="12053" width="6.5703125" style="12" customWidth="1"/>
    <col min="12054" max="12054" width="7.140625" style="12" customWidth="1"/>
    <col min="12055" max="12288" width="9.140625" style="12"/>
    <col min="12289" max="12289" width="6.7109375" style="12" customWidth="1"/>
    <col min="12290" max="12290" width="3.140625" style="12" customWidth="1"/>
    <col min="12291" max="12291" width="6" style="12" customWidth="1"/>
    <col min="12292" max="12292" width="23.5703125" style="12" customWidth="1"/>
    <col min="12293" max="12293" width="7.140625" style="12" customWidth="1"/>
    <col min="12294" max="12294" width="4.5703125" style="12" customWidth="1"/>
    <col min="12295" max="12295" width="5.42578125" style="12" customWidth="1"/>
    <col min="12296" max="12296" width="4.5703125" style="12" customWidth="1"/>
    <col min="12297" max="12297" width="5.28515625" style="12" customWidth="1"/>
    <col min="12298" max="12298" width="4.5703125" style="12" customWidth="1"/>
    <col min="12299" max="12300" width="5" style="12" customWidth="1"/>
    <col min="12301" max="12301" width="5.28515625" style="12" customWidth="1"/>
    <col min="12302" max="12302" width="4.5703125" style="12" customWidth="1"/>
    <col min="12303" max="12303" width="4.7109375" style="12" customWidth="1"/>
    <col min="12304" max="12304" width="4.28515625" style="12" customWidth="1"/>
    <col min="12305" max="12305" width="4.7109375" style="12" customWidth="1"/>
    <col min="12306" max="12307" width="4.42578125" style="12" customWidth="1"/>
    <col min="12308" max="12308" width="5.7109375" style="12" customWidth="1"/>
    <col min="12309" max="12309" width="6.5703125" style="12" customWidth="1"/>
    <col min="12310" max="12310" width="7.140625" style="12" customWidth="1"/>
    <col min="12311" max="12544" width="9.140625" style="12"/>
    <col min="12545" max="12545" width="6.7109375" style="12" customWidth="1"/>
    <col min="12546" max="12546" width="3.140625" style="12" customWidth="1"/>
    <col min="12547" max="12547" width="6" style="12" customWidth="1"/>
    <col min="12548" max="12548" width="23.5703125" style="12" customWidth="1"/>
    <col min="12549" max="12549" width="7.140625" style="12" customWidth="1"/>
    <col min="12550" max="12550" width="4.5703125" style="12" customWidth="1"/>
    <col min="12551" max="12551" width="5.42578125" style="12" customWidth="1"/>
    <col min="12552" max="12552" width="4.5703125" style="12" customWidth="1"/>
    <col min="12553" max="12553" width="5.28515625" style="12" customWidth="1"/>
    <col min="12554" max="12554" width="4.5703125" style="12" customWidth="1"/>
    <col min="12555" max="12556" width="5" style="12" customWidth="1"/>
    <col min="12557" max="12557" width="5.28515625" style="12" customWidth="1"/>
    <col min="12558" max="12558" width="4.5703125" style="12" customWidth="1"/>
    <col min="12559" max="12559" width="4.7109375" style="12" customWidth="1"/>
    <col min="12560" max="12560" width="4.28515625" style="12" customWidth="1"/>
    <col min="12561" max="12561" width="4.7109375" style="12" customWidth="1"/>
    <col min="12562" max="12563" width="4.42578125" style="12" customWidth="1"/>
    <col min="12564" max="12564" width="5.7109375" style="12" customWidth="1"/>
    <col min="12565" max="12565" width="6.5703125" style="12" customWidth="1"/>
    <col min="12566" max="12566" width="7.140625" style="12" customWidth="1"/>
    <col min="12567" max="12800" width="9.140625" style="12"/>
    <col min="12801" max="12801" width="6.7109375" style="12" customWidth="1"/>
    <col min="12802" max="12802" width="3.140625" style="12" customWidth="1"/>
    <col min="12803" max="12803" width="6" style="12" customWidth="1"/>
    <col min="12804" max="12804" width="23.5703125" style="12" customWidth="1"/>
    <col min="12805" max="12805" width="7.140625" style="12" customWidth="1"/>
    <col min="12806" max="12806" width="4.5703125" style="12" customWidth="1"/>
    <col min="12807" max="12807" width="5.42578125" style="12" customWidth="1"/>
    <col min="12808" max="12808" width="4.5703125" style="12" customWidth="1"/>
    <col min="12809" max="12809" width="5.28515625" style="12" customWidth="1"/>
    <col min="12810" max="12810" width="4.5703125" style="12" customWidth="1"/>
    <col min="12811" max="12812" width="5" style="12" customWidth="1"/>
    <col min="12813" max="12813" width="5.28515625" style="12" customWidth="1"/>
    <col min="12814" max="12814" width="4.5703125" style="12" customWidth="1"/>
    <col min="12815" max="12815" width="4.7109375" style="12" customWidth="1"/>
    <col min="12816" max="12816" width="4.28515625" style="12" customWidth="1"/>
    <col min="12817" max="12817" width="4.7109375" style="12" customWidth="1"/>
    <col min="12818" max="12819" width="4.42578125" style="12" customWidth="1"/>
    <col min="12820" max="12820" width="5.7109375" style="12" customWidth="1"/>
    <col min="12821" max="12821" width="6.5703125" style="12" customWidth="1"/>
    <col min="12822" max="12822" width="7.140625" style="12" customWidth="1"/>
    <col min="12823" max="13056" width="9.140625" style="12"/>
    <col min="13057" max="13057" width="6.7109375" style="12" customWidth="1"/>
    <col min="13058" max="13058" width="3.140625" style="12" customWidth="1"/>
    <col min="13059" max="13059" width="6" style="12" customWidth="1"/>
    <col min="13060" max="13060" width="23.5703125" style="12" customWidth="1"/>
    <col min="13061" max="13061" width="7.140625" style="12" customWidth="1"/>
    <col min="13062" max="13062" width="4.5703125" style="12" customWidth="1"/>
    <col min="13063" max="13063" width="5.42578125" style="12" customWidth="1"/>
    <col min="13064" max="13064" width="4.5703125" style="12" customWidth="1"/>
    <col min="13065" max="13065" width="5.28515625" style="12" customWidth="1"/>
    <col min="13066" max="13066" width="4.5703125" style="12" customWidth="1"/>
    <col min="13067" max="13068" width="5" style="12" customWidth="1"/>
    <col min="13069" max="13069" width="5.28515625" style="12" customWidth="1"/>
    <col min="13070" max="13070" width="4.5703125" style="12" customWidth="1"/>
    <col min="13071" max="13071" width="4.7109375" style="12" customWidth="1"/>
    <col min="13072" max="13072" width="4.28515625" style="12" customWidth="1"/>
    <col min="13073" max="13073" width="4.7109375" style="12" customWidth="1"/>
    <col min="13074" max="13075" width="4.42578125" style="12" customWidth="1"/>
    <col min="13076" max="13076" width="5.7109375" style="12" customWidth="1"/>
    <col min="13077" max="13077" width="6.5703125" style="12" customWidth="1"/>
    <col min="13078" max="13078" width="7.140625" style="12" customWidth="1"/>
    <col min="13079" max="13312" width="9.140625" style="12"/>
    <col min="13313" max="13313" width="6.7109375" style="12" customWidth="1"/>
    <col min="13314" max="13314" width="3.140625" style="12" customWidth="1"/>
    <col min="13315" max="13315" width="6" style="12" customWidth="1"/>
    <col min="13316" max="13316" width="23.5703125" style="12" customWidth="1"/>
    <col min="13317" max="13317" width="7.140625" style="12" customWidth="1"/>
    <col min="13318" max="13318" width="4.5703125" style="12" customWidth="1"/>
    <col min="13319" max="13319" width="5.42578125" style="12" customWidth="1"/>
    <col min="13320" max="13320" width="4.5703125" style="12" customWidth="1"/>
    <col min="13321" max="13321" width="5.28515625" style="12" customWidth="1"/>
    <col min="13322" max="13322" width="4.5703125" style="12" customWidth="1"/>
    <col min="13323" max="13324" width="5" style="12" customWidth="1"/>
    <col min="13325" max="13325" width="5.28515625" style="12" customWidth="1"/>
    <col min="13326" max="13326" width="4.5703125" style="12" customWidth="1"/>
    <col min="13327" max="13327" width="4.7109375" style="12" customWidth="1"/>
    <col min="13328" max="13328" width="4.28515625" style="12" customWidth="1"/>
    <col min="13329" max="13329" width="4.7109375" style="12" customWidth="1"/>
    <col min="13330" max="13331" width="4.42578125" style="12" customWidth="1"/>
    <col min="13332" max="13332" width="5.7109375" style="12" customWidth="1"/>
    <col min="13333" max="13333" width="6.5703125" style="12" customWidth="1"/>
    <col min="13334" max="13334" width="7.140625" style="12" customWidth="1"/>
    <col min="13335" max="13568" width="9.140625" style="12"/>
    <col min="13569" max="13569" width="6.7109375" style="12" customWidth="1"/>
    <col min="13570" max="13570" width="3.140625" style="12" customWidth="1"/>
    <col min="13571" max="13571" width="6" style="12" customWidth="1"/>
    <col min="13572" max="13572" width="23.5703125" style="12" customWidth="1"/>
    <col min="13573" max="13573" width="7.140625" style="12" customWidth="1"/>
    <col min="13574" max="13574" width="4.5703125" style="12" customWidth="1"/>
    <col min="13575" max="13575" width="5.42578125" style="12" customWidth="1"/>
    <col min="13576" max="13576" width="4.5703125" style="12" customWidth="1"/>
    <col min="13577" max="13577" width="5.28515625" style="12" customWidth="1"/>
    <col min="13578" max="13578" width="4.5703125" style="12" customWidth="1"/>
    <col min="13579" max="13580" width="5" style="12" customWidth="1"/>
    <col min="13581" max="13581" width="5.28515625" style="12" customWidth="1"/>
    <col min="13582" max="13582" width="4.5703125" style="12" customWidth="1"/>
    <col min="13583" max="13583" width="4.7109375" style="12" customWidth="1"/>
    <col min="13584" max="13584" width="4.28515625" style="12" customWidth="1"/>
    <col min="13585" max="13585" width="4.7109375" style="12" customWidth="1"/>
    <col min="13586" max="13587" width="4.42578125" style="12" customWidth="1"/>
    <col min="13588" max="13588" width="5.7109375" style="12" customWidth="1"/>
    <col min="13589" max="13589" width="6.5703125" style="12" customWidth="1"/>
    <col min="13590" max="13590" width="7.140625" style="12" customWidth="1"/>
    <col min="13591" max="13824" width="9.140625" style="12"/>
    <col min="13825" max="13825" width="6.7109375" style="12" customWidth="1"/>
    <col min="13826" max="13826" width="3.140625" style="12" customWidth="1"/>
    <col min="13827" max="13827" width="6" style="12" customWidth="1"/>
    <col min="13828" max="13828" width="23.5703125" style="12" customWidth="1"/>
    <col min="13829" max="13829" width="7.140625" style="12" customWidth="1"/>
    <col min="13830" max="13830" width="4.5703125" style="12" customWidth="1"/>
    <col min="13831" max="13831" width="5.42578125" style="12" customWidth="1"/>
    <col min="13832" max="13832" width="4.5703125" style="12" customWidth="1"/>
    <col min="13833" max="13833" width="5.28515625" style="12" customWidth="1"/>
    <col min="13834" max="13834" width="4.5703125" style="12" customWidth="1"/>
    <col min="13835" max="13836" width="5" style="12" customWidth="1"/>
    <col min="13837" max="13837" width="5.28515625" style="12" customWidth="1"/>
    <col min="13838" max="13838" width="4.5703125" style="12" customWidth="1"/>
    <col min="13839" max="13839" width="4.7109375" style="12" customWidth="1"/>
    <col min="13840" max="13840" width="4.28515625" style="12" customWidth="1"/>
    <col min="13841" max="13841" width="4.7109375" style="12" customWidth="1"/>
    <col min="13842" max="13843" width="4.42578125" style="12" customWidth="1"/>
    <col min="13844" max="13844" width="5.7109375" style="12" customWidth="1"/>
    <col min="13845" max="13845" width="6.5703125" style="12" customWidth="1"/>
    <col min="13846" max="13846" width="7.140625" style="12" customWidth="1"/>
    <col min="13847" max="14080" width="9.140625" style="12"/>
    <col min="14081" max="14081" width="6.7109375" style="12" customWidth="1"/>
    <col min="14082" max="14082" width="3.140625" style="12" customWidth="1"/>
    <col min="14083" max="14083" width="6" style="12" customWidth="1"/>
    <col min="14084" max="14084" width="23.5703125" style="12" customWidth="1"/>
    <col min="14085" max="14085" width="7.140625" style="12" customWidth="1"/>
    <col min="14086" max="14086" width="4.5703125" style="12" customWidth="1"/>
    <col min="14087" max="14087" width="5.42578125" style="12" customWidth="1"/>
    <col min="14088" max="14088" width="4.5703125" style="12" customWidth="1"/>
    <col min="14089" max="14089" width="5.28515625" style="12" customWidth="1"/>
    <col min="14090" max="14090" width="4.5703125" style="12" customWidth="1"/>
    <col min="14091" max="14092" width="5" style="12" customWidth="1"/>
    <col min="14093" max="14093" width="5.28515625" style="12" customWidth="1"/>
    <col min="14094" max="14094" width="4.5703125" style="12" customWidth="1"/>
    <col min="14095" max="14095" width="4.7109375" style="12" customWidth="1"/>
    <col min="14096" max="14096" width="4.28515625" style="12" customWidth="1"/>
    <col min="14097" max="14097" width="4.7109375" style="12" customWidth="1"/>
    <col min="14098" max="14099" width="4.42578125" style="12" customWidth="1"/>
    <col min="14100" max="14100" width="5.7109375" style="12" customWidth="1"/>
    <col min="14101" max="14101" width="6.5703125" style="12" customWidth="1"/>
    <col min="14102" max="14102" width="7.140625" style="12" customWidth="1"/>
    <col min="14103" max="14336" width="9.140625" style="12"/>
    <col min="14337" max="14337" width="6.7109375" style="12" customWidth="1"/>
    <col min="14338" max="14338" width="3.140625" style="12" customWidth="1"/>
    <col min="14339" max="14339" width="6" style="12" customWidth="1"/>
    <col min="14340" max="14340" width="23.5703125" style="12" customWidth="1"/>
    <col min="14341" max="14341" width="7.140625" style="12" customWidth="1"/>
    <col min="14342" max="14342" width="4.5703125" style="12" customWidth="1"/>
    <col min="14343" max="14343" width="5.42578125" style="12" customWidth="1"/>
    <col min="14344" max="14344" width="4.5703125" style="12" customWidth="1"/>
    <col min="14345" max="14345" width="5.28515625" style="12" customWidth="1"/>
    <col min="14346" max="14346" width="4.5703125" style="12" customWidth="1"/>
    <col min="14347" max="14348" width="5" style="12" customWidth="1"/>
    <col min="14349" max="14349" width="5.28515625" style="12" customWidth="1"/>
    <col min="14350" max="14350" width="4.5703125" style="12" customWidth="1"/>
    <col min="14351" max="14351" width="4.7109375" style="12" customWidth="1"/>
    <col min="14352" max="14352" width="4.28515625" style="12" customWidth="1"/>
    <col min="14353" max="14353" width="4.7109375" style="12" customWidth="1"/>
    <col min="14354" max="14355" width="4.42578125" style="12" customWidth="1"/>
    <col min="14356" max="14356" width="5.7109375" style="12" customWidth="1"/>
    <col min="14357" max="14357" width="6.5703125" style="12" customWidth="1"/>
    <col min="14358" max="14358" width="7.140625" style="12" customWidth="1"/>
    <col min="14359" max="14592" width="9.140625" style="12"/>
    <col min="14593" max="14593" width="6.7109375" style="12" customWidth="1"/>
    <col min="14594" max="14594" width="3.140625" style="12" customWidth="1"/>
    <col min="14595" max="14595" width="6" style="12" customWidth="1"/>
    <col min="14596" max="14596" width="23.5703125" style="12" customWidth="1"/>
    <col min="14597" max="14597" width="7.140625" style="12" customWidth="1"/>
    <col min="14598" max="14598" width="4.5703125" style="12" customWidth="1"/>
    <col min="14599" max="14599" width="5.42578125" style="12" customWidth="1"/>
    <col min="14600" max="14600" width="4.5703125" style="12" customWidth="1"/>
    <col min="14601" max="14601" width="5.28515625" style="12" customWidth="1"/>
    <col min="14602" max="14602" width="4.5703125" style="12" customWidth="1"/>
    <col min="14603" max="14604" width="5" style="12" customWidth="1"/>
    <col min="14605" max="14605" width="5.28515625" style="12" customWidth="1"/>
    <col min="14606" max="14606" width="4.5703125" style="12" customWidth="1"/>
    <col min="14607" max="14607" width="4.7109375" style="12" customWidth="1"/>
    <col min="14608" max="14608" width="4.28515625" style="12" customWidth="1"/>
    <col min="14609" max="14609" width="4.7109375" style="12" customWidth="1"/>
    <col min="14610" max="14611" width="4.42578125" style="12" customWidth="1"/>
    <col min="14612" max="14612" width="5.7109375" style="12" customWidth="1"/>
    <col min="14613" max="14613" width="6.5703125" style="12" customWidth="1"/>
    <col min="14614" max="14614" width="7.140625" style="12" customWidth="1"/>
    <col min="14615" max="14848" width="9.140625" style="12"/>
    <col min="14849" max="14849" width="6.7109375" style="12" customWidth="1"/>
    <col min="14850" max="14850" width="3.140625" style="12" customWidth="1"/>
    <col min="14851" max="14851" width="6" style="12" customWidth="1"/>
    <col min="14852" max="14852" width="23.5703125" style="12" customWidth="1"/>
    <col min="14853" max="14853" width="7.140625" style="12" customWidth="1"/>
    <col min="14854" max="14854" width="4.5703125" style="12" customWidth="1"/>
    <col min="14855" max="14855" width="5.42578125" style="12" customWidth="1"/>
    <col min="14856" max="14856" width="4.5703125" style="12" customWidth="1"/>
    <col min="14857" max="14857" width="5.28515625" style="12" customWidth="1"/>
    <col min="14858" max="14858" width="4.5703125" style="12" customWidth="1"/>
    <col min="14859" max="14860" width="5" style="12" customWidth="1"/>
    <col min="14861" max="14861" width="5.28515625" style="12" customWidth="1"/>
    <col min="14862" max="14862" width="4.5703125" style="12" customWidth="1"/>
    <col min="14863" max="14863" width="4.7109375" style="12" customWidth="1"/>
    <col min="14864" max="14864" width="4.28515625" style="12" customWidth="1"/>
    <col min="14865" max="14865" width="4.7109375" style="12" customWidth="1"/>
    <col min="14866" max="14867" width="4.42578125" style="12" customWidth="1"/>
    <col min="14868" max="14868" width="5.7109375" style="12" customWidth="1"/>
    <col min="14869" max="14869" width="6.5703125" style="12" customWidth="1"/>
    <col min="14870" max="14870" width="7.140625" style="12" customWidth="1"/>
    <col min="14871" max="15104" width="9.140625" style="12"/>
    <col min="15105" max="15105" width="6.7109375" style="12" customWidth="1"/>
    <col min="15106" max="15106" width="3.140625" style="12" customWidth="1"/>
    <col min="15107" max="15107" width="6" style="12" customWidth="1"/>
    <col min="15108" max="15108" width="23.5703125" style="12" customWidth="1"/>
    <col min="15109" max="15109" width="7.140625" style="12" customWidth="1"/>
    <col min="15110" max="15110" width="4.5703125" style="12" customWidth="1"/>
    <col min="15111" max="15111" width="5.42578125" style="12" customWidth="1"/>
    <col min="15112" max="15112" width="4.5703125" style="12" customWidth="1"/>
    <col min="15113" max="15113" width="5.28515625" style="12" customWidth="1"/>
    <col min="15114" max="15114" width="4.5703125" style="12" customWidth="1"/>
    <col min="15115" max="15116" width="5" style="12" customWidth="1"/>
    <col min="15117" max="15117" width="5.28515625" style="12" customWidth="1"/>
    <col min="15118" max="15118" width="4.5703125" style="12" customWidth="1"/>
    <col min="15119" max="15119" width="4.7109375" style="12" customWidth="1"/>
    <col min="15120" max="15120" width="4.28515625" style="12" customWidth="1"/>
    <col min="15121" max="15121" width="4.7109375" style="12" customWidth="1"/>
    <col min="15122" max="15123" width="4.42578125" style="12" customWidth="1"/>
    <col min="15124" max="15124" width="5.7109375" style="12" customWidth="1"/>
    <col min="15125" max="15125" width="6.5703125" style="12" customWidth="1"/>
    <col min="15126" max="15126" width="7.140625" style="12" customWidth="1"/>
    <col min="15127" max="15360" width="9.140625" style="12"/>
    <col min="15361" max="15361" width="6.7109375" style="12" customWidth="1"/>
    <col min="15362" max="15362" width="3.140625" style="12" customWidth="1"/>
    <col min="15363" max="15363" width="6" style="12" customWidth="1"/>
    <col min="15364" max="15364" width="23.5703125" style="12" customWidth="1"/>
    <col min="15365" max="15365" width="7.140625" style="12" customWidth="1"/>
    <col min="15366" max="15366" width="4.5703125" style="12" customWidth="1"/>
    <col min="15367" max="15367" width="5.42578125" style="12" customWidth="1"/>
    <col min="15368" max="15368" width="4.5703125" style="12" customWidth="1"/>
    <col min="15369" max="15369" width="5.28515625" style="12" customWidth="1"/>
    <col min="15370" max="15370" width="4.5703125" style="12" customWidth="1"/>
    <col min="15371" max="15372" width="5" style="12" customWidth="1"/>
    <col min="15373" max="15373" width="5.28515625" style="12" customWidth="1"/>
    <col min="15374" max="15374" width="4.5703125" style="12" customWidth="1"/>
    <col min="15375" max="15375" width="4.7109375" style="12" customWidth="1"/>
    <col min="15376" max="15376" width="4.28515625" style="12" customWidth="1"/>
    <col min="15377" max="15377" width="4.7109375" style="12" customWidth="1"/>
    <col min="15378" max="15379" width="4.42578125" style="12" customWidth="1"/>
    <col min="15380" max="15380" width="5.7109375" style="12" customWidth="1"/>
    <col min="15381" max="15381" width="6.5703125" style="12" customWidth="1"/>
    <col min="15382" max="15382" width="7.140625" style="12" customWidth="1"/>
    <col min="15383" max="15616" width="9.140625" style="12"/>
    <col min="15617" max="15617" width="6.7109375" style="12" customWidth="1"/>
    <col min="15618" max="15618" width="3.140625" style="12" customWidth="1"/>
    <col min="15619" max="15619" width="6" style="12" customWidth="1"/>
    <col min="15620" max="15620" width="23.5703125" style="12" customWidth="1"/>
    <col min="15621" max="15621" width="7.140625" style="12" customWidth="1"/>
    <col min="15622" max="15622" width="4.5703125" style="12" customWidth="1"/>
    <col min="15623" max="15623" width="5.42578125" style="12" customWidth="1"/>
    <col min="15624" max="15624" width="4.5703125" style="12" customWidth="1"/>
    <col min="15625" max="15625" width="5.28515625" style="12" customWidth="1"/>
    <col min="15626" max="15626" width="4.5703125" style="12" customWidth="1"/>
    <col min="15627" max="15628" width="5" style="12" customWidth="1"/>
    <col min="15629" max="15629" width="5.28515625" style="12" customWidth="1"/>
    <col min="15630" max="15630" width="4.5703125" style="12" customWidth="1"/>
    <col min="15631" max="15631" width="4.7109375" style="12" customWidth="1"/>
    <col min="15632" max="15632" width="4.28515625" style="12" customWidth="1"/>
    <col min="15633" max="15633" width="4.7109375" style="12" customWidth="1"/>
    <col min="15634" max="15635" width="4.42578125" style="12" customWidth="1"/>
    <col min="15636" max="15636" width="5.7109375" style="12" customWidth="1"/>
    <col min="15637" max="15637" width="6.5703125" style="12" customWidth="1"/>
    <col min="15638" max="15638" width="7.140625" style="12" customWidth="1"/>
    <col min="15639" max="15872" width="9.140625" style="12"/>
    <col min="15873" max="15873" width="6.7109375" style="12" customWidth="1"/>
    <col min="15874" max="15874" width="3.140625" style="12" customWidth="1"/>
    <col min="15875" max="15875" width="6" style="12" customWidth="1"/>
    <col min="15876" max="15876" width="23.5703125" style="12" customWidth="1"/>
    <col min="15877" max="15877" width="7.140625" style="12" customWidth="1"/>
    <col min="15878" max="15878" width="4.5703125" style="12" customWidth="1"/>
    <col min="15879" max="15879" width="5.42578125" style="12" customWidth="1"/>
    <col min="15880" max="15880" width="4.5703125" style="12" customWidth="1"/>
    <col min="15881" max="15881" width="5.28515625" style="12" customWidth="1"/>
    <col min="15882" max="15882" width="4.5703125" style="12" customWidth="1"/>
    <col min="15883" max="15884" width="5" style="12" customWidth="1"/>
    <col min="15885" max="15885" width="5.28515625" style="12" customWidth="1"/>
    <col min="15886" max="15886" width="4.5703125" style="12" customWidth="1"/>
    <col min="15887" max="15887" width="4.7109375" style="12" customWidth="1"/>
    <col min="15888" max="15888" width="4.28515625" style="12" customWidth="1"/>
    <col min="15889" max="15889" width="4.7109375" style="12" customWidth="1"/>
    <col min="15890" max="15891" width="4.42578125" style="12" customWidth="1"/>
    <col min="15892" max="15892" width="5.7109375" style="12" customWidth="1"/>
    <col min="15893" max="15893" width="6.5703125" style="12" customWidth="1"/>
    <col min="15894" max="15894" width="7.140625" style="12" customWidth="1"/>
    <col min="15895" max="16128" width="9.140625" style="12"/>
    <col min="16129" max="16129" width="6.7109375" style="12" customWidth="1"/>
    <col min="16130" max="16130" width="3.140625" style="12" customWidth="1"/>
    <col min="16131" max="16131" width="6" style="12" customWidth="1"/>
    <col min="16132" max="16132" width="23.5703125" style="12" customWidth="1"/>
    <col min="16133" max="16133" width="7.140625" style="12" customWidth="1"/>
    <col min="16134" max="16134" width="4.5703125" style="12" customWidth="1"/>
    <col min="16135" max="16135" width="5.42578125" style="12" customWidth="1"/>
    <col min="16136" max="16136" width="4.5703125" style="12" customWidth="1"/>
    <col min="16137" max="16137" width="5.28515625" style="12" customWidth="1"/>
    <col min="16138" max="16138" width="4.5703125" style="12" customWidth="1"/>
    <col min="16139" max="16140" width="5" style="12" customWidth="1"/>
    <col min="16141" max="16141" width="5.28515625" style="12" customWidth="1"/>
    <col min="16142" max="16142" width="4.5703125" style="12" customWidth="1"/>
    <col min="16143" max="16143" width="4.7109375" style="12" customWidth="1"/>
    <col min="16144" max="16144" width="4.28515625" style="12" customWidth="1"/>
    <col min="16145" max="16145" width="4.7109375" style="12" customWidth="1"/>
    <col min="16146" max="16147" width="4.42578125" style="12" customWidth="1"/>
    <col min="16148" max="16148" width="5.7109375" style="12" customWidth="1"/>
    <col min="16149" max="16149" width="6.5703125" style="12" customWidth="1"/>
    <col min="16150" max="16150" width="7.140625" style="12" customWidth="1"/>
    <col min="16151" max="16384" width="9.140625" style="12"/>
  </cols>
  <sheetData>
    <row r="1" spans="1:32" ht="15.75" customHeight="1" x14ac:dyDescent="0.25">
      <c r="A1" s="1359" t="s">
        <v>621</v>
      </c>
      <c r="B1" s="1360"/>
      <c r="C1" s="1360"/>
      <c r="D1" s="1360"/>
      <c r="E1" s="1360"/>
      <c r="F1" s="1360"/>
      <c r="G1" s="1360"/>
      <c r="H1" s="1360"/>
      <c r="I1" s="1360"/>
      <c r="J1" s="1360"/>
      <c r="K1" s="1360"/>
      <c r="L1" s="1360"/>
      <c r="M1" s="1360"/>
      <c r="N1" s="1360"/>
      <c r="O1" s="1360"/>
      <c r="P1" s="1360"/>
      <c r="Q1" s="1360"/>
      <c r="R1" s="1360"/>
      <c r="S1" s="1360"/>
      <c r="T1" s="1360"/>
      <c r="U1" s="1360"/>
      <c r="V1" s="1360"/>
      <c r="W1" s="69"/>
    </row>
    <row r="2" spans="1:32" ht="15.75" customHeight="1" x14ac:dyDescent="0.25">
      <c r="A2" s="1359" t="s">
        <v>622</v>
      </c>
      <c r="B2" s="1359"/>
      <c r="C2" s="1359"/>
      <c r="D2" s="1359"/>
      <c r="E2" s="1359"/>
      <c r="F2" s="1359"/>
      <c r="G2" s="1359"/>
      <c r="H2" s="1359"/>
      <c r="I2" s="1359"/>
      <c r="J2" s="1359"/>
      <c r="K2" s="1359"/>
      <c r="L2" s="1359"/>
      <c r="M2" s="1359"/>
      <c r="N2" s="1359"/>
      <c r="O2" s="1359"/>
      <c r="P2" s="1359"/>
      <c r="Q2" s="1359"/>
      <c r="R2" s="1359"/>
      <c r="S2" s="1359"/>
      <c r="T2" s="1359"/>
      <c r="U2" s="1359"/>
      <c r="V2" s="1359"/>
      <c r="W2" s="69"/>
    </row>
    <row r="3" spans="1:32" ht="15.75" customHeight="1" x14ac:dyDescent="0.25">
      <c r="A3" s="1359" t="s">
        <v>623</v>
      </c>
      <c r="B3" s="1359"/>
      <c r="C3" s="1359"/>
      <c r="D3" s="1359"/>
      <c r="E3" s="1359"/>
      <c r="F3" s="1359"/>
      <c r="G3" s="1359"/>
      <c r="H3" s="1359"/>
      <c r="I3" s="1359"/>
      <c r="J3" s="1359"/>
      <c r="K3" s="1359"/>
      <c r="L3" s="1359"/>
      <c r="M3" s="1359"/>
      <c r="N3" s="1359"/>
      <c r="O3" s="1359"/>
      <c r="P3" s="1359"/>
      <c r="Q3" s="1359"/>
      <c r="R3" s="1359"/>
      <c r="S3" s="1359"/>
      <c r="T3" s="1359"/>
      <c r="U3" s="1359"/>
      <c r="V3" s="1359"/>
      <c r="W3" s="69"/>
    </row>
    <row r="4" spans="1:32" ht="15.75" customHeight="1" x14ac:dyDescent="0.25">
      <c r="A4" s="89"/>
      <c r="B4" s="89"/>
      <c r="C4" s="89"/>
      <c r="D4" s="89"/>
      <c r="E4" s="89"/>
      <c r="F4" s="89"/>
      <c r="G4" s="89"/>
      <c r="H4" s="89"/>
      <c r="I4" s="89"/>
      <c r="J4" s="89"/>
      <c r="K4" s="89"/>
      <c r="L4" s="89"/>
      <c r="M4" s="89"/>
      <c r="N4" s="89"/>
      <c r="O4" s="89"/>
      <c r="P4" s="89"/>
      <c r="Q4" s="89"/>
      <c r="R4" s="89"/>
      <c r="S4" s="89"/>
      <c r="T4" s="89"/>
      <c r="U4" s="89"/>
      <c r="V4" s="89"/>
      <c r="W4" s="69"/>
    </row>
    <row r="5" spans="1:32" ht="30" customHeight="1" x14ac:dyDescent="0.25">
      <c r="A5" s="1425" t="s">
        <v>624</v>
      </c>
      <c r="B5" s="1365"/>
      <c r="C5" s="1365"/>
      <c r="D5" s="1365"/>
      <c r="E5" s="1365"/>
      <c r="F5" s="1365"/>
      <c r="G5" s="1365"/>
      <c r="H5" s="1365"/>
      <c r="I5" s="1365"/>
      <c r="J5" s="1365"/>
      <c r="K5" s="1365"/>
      <c r="L5" s="1365"/>
      <c r="M5" s="1365"/>
      <c r="N5" s="1365"/>
      <c r="O5" s="1365"/>
      <c r="P5" s="1365"/>
      <c r="Q5" s="1365"/>
      <c r="R5" s="1365"/>
      <c r="S5" s="1365"/>
      <c r="T5" s="1365"/>
      <c r="U5" s="1365"/>
      <c r="V5" s="1365"/>
      <c r="W5" s="69"/>
      <c r="X5" s="69"/>
      <c r="Y5" s="1423" t="s">
        <v>625</v>
      </c>
      <c r="Z5" s="1423"/>
      <c r="AA5" s="1423"/>
      <c r="AB5" s="1423"/>
      <c r="AC5" s="1423"/>
      <c r="AD5" s="1423"/>
      <c r="AE5" s="1423"/>
      <c r="AF5" s="1423"/>
    </row>
    <row r="6" spans="1:32" ht="42" customHeight="1" x14ac:dyDescent="0.25">
      <c r="A6" s="1426" t="s">
        <v>267</v>
      </c>
      <c r="B6" s="1426" t="s">
        <v>419</v>
      </c>
      <c r="C6" s="1426" t="s">
        <v>299</v>
      </c>
      <c r="D6" s="1427" t="s">
        <v>571</v>
      </c>
      <c r="E6" s="1427" t="s">
        <v>436</v>
      </c>
      <c r="F6" s="1427"/>
      <c r="G6" s="1427" t="s">
        <v>437</v>
      </c>
      <c r="H6" s="1427"/>
      <c r="I6" s="1427" t="s">
        <v>438</v>
      </c>
      <c r="J6" s="1427"/>
      <c r="K6" s="1427" t="s">
        <v>439</v>
      </c>
      <c r="L6" s="1427"/>
      <c r="M6" s="1427" t="s">
        <v>440</v>
      </c>
      <c r="N6" s="1427"/>
      <c r="O6" s="1427" t="s">
        <v>441</v>
      </c>
      <c r="P6" s="1427"/>
      <c r="Q6" s="1427" t="s">
        <v>274</v>
      </c>
      <c r="R6" s="1427"/>
      <c r="S6" s="1428" t="s">
        <v>442</v>
      </c>
      <c r="T6" s="1429"/>
      <c r="U6" s="1430" t="s">
        <v>443</v>
      </c>
      <c r="V6" s="1431"/>
      <c r="W6" s="69"/>
      <c r="X6" s="69"/>
      <c r="Y6" s="139"/>
      <c r="Z6" s="140" t="s">
        <v>444</v>
      </c>
      <c r="AA6" s="140" t="s">
        <v>445</v>
      </c>
      <c r="AB6" s="140" t="s">
        <v>446</v>
      </c>
      <c r="AC6" s="69"/>
      <c r="AD6" s="69"/>
      <c r="AE6" s="69"/>
      <c r="AF6" s="69"/>
    </row>
    <row r="7" spans="1:32" ht="63.75" x14ac:dyDescent="0.2">
      <c r="A7" s="1426"/>
      <c r="B7" s="1426"/>
      <c r="C7" s="1426"/>
      <c r="D7" s="1427"/>
      <c r="E7" s="141" t="s">
        <v>274</v>
      </c>
      <c r="F7" s="142" t="s">
        <v>306</v>
      </c>
      <c r="G7" s="141" t="s">
        <v>274</v>
      </c>
      <c r="H7" s="142" t="s">
        <v>306</v>
      </c>
      <c r="I7" s="141" t="s">
        <v>274</v>
      </c>
      <c r="J7" s="142" t="s">
        <v>306</v>
      </c>
      <c r="K7" s="141" t="s">
        <v>274</v>
      </c>
      <c r="L7" s="142" t="s">
        <v>306</v>
      </c>
      <c r="M7" s="141" t="s">
        <v>274</v>
      </c>
      <c r="N7" s="142" t="s">
        <v>306</v>
      </c>
      <c r="O7" s="141" t="s">
        <v>274</v>
      </c>
      <c r="P7" s="142" t="s">
        <v>306</v>
      </c>
      <c r="Q7" s="141" t="s">
        <v>274</v>
      </c>
      <c r="R7" s="142" t="s">
        <v>306</v>
      </c>
      <c r="S7" s="1064" t="s">
        <v>274</v>
      </c>
      <c r="T7" s="142" t="s">
        <v>306</v>
      </c>
      <c r="U7" s="141" t="s">
        <v>274</v>
      </c>
      <c r="V7" s="142" t="s">
        <v>306</v>
      </c>
      <c r="W7" s="69"/>
      <c r="X7" s="69"/>
      <c r="Y7" s="1392" t="s">
        <v>447</v>
      </c>
      <c r="Z7" s="97" t="s">
        <v>448</v>
      </c>
      <c r="AA7" s="143">
        <v>1.34</v>
      </c>
      <c r="AB7" s="106">
        <v>1.21</v>
      </c>
      <c r="AC7" s="69"/>
      <c r="AD7" s="69"/>
      <c r="AE7" s="69"/>
      <c r="AF7" s="69"/>
    </row>
    <row r="8" spans="1:32" ht="25.5" x14ac:dyDescent="0.2">
      <c r="A8" s="96" t="s">
        <v>283</v>
      </c>
      <c r="B8" s="1044" t="s">
        <v>592</v>
      </c>
      <c r="C8" s="1044" t="s">
        <v>450</v>
      </c>
      <c r="D8" s="108" t="s">
        <v>626</v>
      </c>
      <c r="E8" s="109">
        <v>0</v>
      </c>
      <c r="F8" s="109">
        <v>0</v>
      </c>
      <c r="G8" s="109">
        <v>0</v>
      </c>
      <c r="H8" s="109">
        <v>0</v>
      </c>
      <c r="I8" s="109">
        <v>5</v>
      </c>
      <c r="J8" s="109">
        <v>4</v>
      </c>
      <c r="K8" s="109">
        <v>0</v>
      </c>
      <c r="L8" s="109">
        <v>0</v>
      </c>
      <c r="M8" s="109">
        <v>0</v>
      </c>
      <c r="N8" s="109">
        <v>0</v>
      </c>
      <c r="O8" s="109">
        <v>0</v>
      </c>
      <c r="P8" s="109">
        <v>0</v>
      </c>
      <c r="Q8" s="109">
        <v>5</v>
      </c>
      <c r="R8" s="109">
        <v>4</v>
      </c>
      <c r="S8" s="110">
        <v>1</v>
      </c>
      <c r="T8" s="110">
        <v>1</v>
      </c>
      <c r="U8" s="144">
        <v>20</v>
      </c>
      <c r="V8" s="144">
        <v>25</v>
      </c>
      <c r="W8" s="69"/>
      <c r="X8" s="69"/>
      <c r="Y8" s="1393"/>
      <c r="Z8" s="97" t="s">
        <v>452</v>
      </c>
      <c r="AA8" s="106">
        <v>1.07</v>
      </c>
      <c r="AB8" s="106">
        <v>1.21</v>
      </c>
      <c r="AC8" s="69"/>
      <c r="AD8" s="69"/>
      <c r="AE8" s="69"/>
      <c r="AF8" s="69"/>
    </row>
    <row r="9" spans="1:32" x14ac:dyDescent="0.2">
      <c r="A9" s="96" t="s">
        <v>283</v>
      </c>
      <c r="B9" s="1044" t="s">
        <v>592</v>
      </c>
      <c r="C9" s="1044" t="s">
        <v>450</v>
      </c>
      <c r="D9" s="108" t="s">
        <v>627</v>
      </c>
      <c r="E9" s="109">
        <v>37</v>
      </c>
      <c r="F9" s="109">
        <v>24</v>
      </c>
      <c r="G9" s="109">
        <v>25</v>
      </c>
      <c r="H9" s="109">
        <v>16</v>
      </c>
      <c r="I9" s="109">
        <v>21</v>
      </c>
      <c r="J9" s="109">
        <v>12</v>
      </c>
      <c r="K9" s="109">
        <v>0</v>
      </c>
      <c r="L9" s="109">
        <v>0</v>
      </c>
      <c r="M9" s="109">
        <v>0</v>
      </c>
      <c r="N9" s="109">
        <v>0</v>
      </c>
      <c r="O9" s="109">
        <v>0</v>
      </c>
      <c r="P9" s="109">
        <v>0</v>
      </c>
      <c r="Q9" s="109">
        <v>83</v>
      </c>
      <c r="R9" s="109">
        <v>52</v>
      </c>
      <c r="S9" s="110">
        <v>9</v>
      </c>
      <c r="T9" s="110">
        <v>5</v>
      </c>
      <c r="U9" s="144">
        <v>10.84</v>
      </c>
      <c r="V9" s="144">
        <v>9.6199999999999992</v>
      </c>
      <c r="W9" s="69"/>
      <c r="X9" s="69"/>
      <c r="Y9" s="1392" t="s">
        <v>454</v>
      </c>
      <c r="Z9" s="97" t="s">
        <v>448</v>
      </c>
      <c r="AA9" s="106">
        <v>1.2</v>
      </c>
      <c r="AB9" s="106">
        <v>1.29</v>
      </c>
      <c r="AC9" s="69"/>
      <c r="AD9" s="69"/>
      <c r="AE9" s="69"/>
      <c r="AF9" s="69"/>
    </row>
    <row r="10" spans="1:32" ht="25.5" x14ac:dyDescent="0.2">
      <c r="A10" s="96" t="s">
        <v>283</v>
      </c>
      <c r="B10" s="1044" t="s">
        <v>592</v>
      </c>
      <c r="C10" s="1044" t="s">
        <v>450</v>
      </c>
      <c r="D10" s="108" t="s">
        <v>628</v>
      </c>
      <c r="E10" s="109">
        <v>7</v>
      </c>
      <c r="F10" s="109">
        <v>4</v>
      </c>
      <c r="G10" s="109">
        <v>8</v>
      </c>
      <c r="H10" s="109">
        <v>4</v>
      </c>
      <c r="I10" s="109">
        <v>13</v>
      </c>
      <c r="J10" s="109">
        <v>7</v>
      </c>
      <c r="K10" s="109">
        <v>0</v>
      </c>
      <c r="L10" s="109">
        <v>0</v>
      </c>
      <c r="M10" s="109">
        <v>0</v>
      </c>
      <c r="N10" s="109">
        <v>0</v>
      </c>
      <c r="O10" s="109">
        <v>0</v>
      </c>
      <c r="P10" s="109">
        <v>0</v>
      </c>
      <c r="Q10" s="109">
        <v>28</v>
      </c>
      <c r="R10" s="109">
        <v>15</v>
      </c>
      <c r="S10" s="110">
        <v>6</v>
      </c>
      <c r="T10" s="110">
        <v>3</v>
      </c>
      <c r="U10" s="144">
        <v>21.43</v>
      </c>
      <c r="V10" s="144">
        <v>20</v>
      </c>
      <c r="W10" s="69"/>
      <c r="X10" s="69"/>
      <c r="Y10" s="1393"/>
      <c r="Z10" s="97" t="s">
        <v>452</v>
      </c>
      <c r="AA10" s="106">
        <v>1.0900000000000001</v>
      </c>
      <c r="AB10" s="106">
        <v>1.29</v>
      </c>
      <c r="AC10" s="69"/>
      <c r="AD10" s="69"/>
      <c r="AE10" s="69"/>
      <c r="AF10" s="69"/>
    </row>
    <row r="11" spans="1:32" x14ac:dyDescent="0.2">
      <c r="A11" s="96" t="s">
        <v>283</v>
      </c>
      <c r="B11" s="1044" t="s">
        <v>592</v>
      </c>
      <c r="C11" s="1044" t="s">
        <v>450</v>
      </c>
      <c r="D11" s="108" t="s">
        <v>629</v>
      </c>
      <c r="E11" s="109">
        <v>9</v>
      </c>
      <c r="F11" s="109">
        <v>4</v>
      </c>
      <c r="G11" s="109">
        <v>3</v>
      </c>
      <c r="H11" s="109">
        <v>0</v>
      </c>
      <c r="I11" s="109">
        <v>5</v>
      </c>
      <c r="J11" s="109">
        <v>4</v>
      </c>
      <c r="K11" s="109">
        <v>0</v>
      </c>
      <c r="L11" s="109">
        <v>0</v>
      </c>
      <c r="M11" s="109">
        <v>0</v>
      </c>
      <c r="N11" s="109">
        <v>0</v>
      </c>
      <c r="O11" s="109">
        <v>0</v>
      </c>
      <c r="P11" s="109">
        <v>0</v>
      </c>
      <c r="Q11" s="109">
        <v>17</v>
      </c>
      <c r="R11" s="109">
        <v>8</v>
      </c>
      <c r="S11" s="110">
        <v>3</v>
      </c>
      <c r="T11" s="110">
        <v>2</v>
      </c>
      <c r="U11" s="144">
        <v>17.649999999999999</v>
      </c>
      <c r="V11" s="144">
        <v>25</v>
      </c>
      <c r="W11" s="69"/>
      <c r="X11" s="69"/>
      <c r="Y11" s="1392" t="s">
        <v>455</v>
      </c>
      <c r="Z11" s="97" t="s">
        <v>448</v>
      </c>
      <c r="AA11" s="106">
        <v>1.57</v>
      </c>
      <c r="AB11" s="106">
        <v>1</v>
      </c>
      <c r="AC11" s="69"/>
      <c r="AD11" s="69"/>
      <c r="AE11" s="69"/>
      <c r="AF11" s="69"/>
    </row>
    <row r="12" spans="1:32" x14ac:dyDescent="0.2">
      <c r="A12" s="96" t="s">
        <v>283</v>
      </c>
      <c r="B12" s="1044" t="s">
        <v>592</v>
      </c>
      <c r="C12" s="1044" t="s">
        <v>450</v>
      </c>
      <c r="D12" s="107" t="s">
        <v>630</v>
      </c>
      <c r="E12" s="109">
        <v>19</v>
      </c>
      <c r="F12" s="109">
        <v>19</v>
      </c>
      <c r="G12" s="109">
        <v>25</v>
      </c>
      <c r="H12" s="109">
        <v>24</v>
      </c>
      <c r="I12" s="109">
        <v>32</v>
      </c>
      <c r="J12" s="109">
        <v>31</v>
      </c>
      <c r="K12" s="109">
        <v>0</v>
      </c>
      <c r="L12" s="109">
        <v>0</v>
      </c>
      <c r="M12" s="109">
        <v>0</v>
      </c>
      <c r="N12" s="109">
        <v>0</v>
      </c>
      <c r="O12" s="109">
        <v>0</v>
      </c>
      <c r="P12" s="109">
        <v>0</v>
      </c>
      <c r="Q12" s="109">
        <v>76</v>
      </c>
      <c r="R12" s="109">
        <v>74</v>
      </c>
      <c r="S12" s="110">
        <v>12</v>
      </c>
      <c r="T12" s="110">
        <v>11</v>
      </c>
      <c r="U12" s="144">
        <v>15.79</v>
      </c>
      <c r="V12" s="144">
        <v>14.86</v>
      </c>
      <c r="W12" s="69"/>
      <c r="X12" s="69"/>
      <c r="Y12" s="1393"/>
      <c r="Z12" s="97" t="s">
        <v>452</v>
      </c>
      <c r="AA12" s="106">
        <v>1.57</v>
      </c>
      <c r="AB12" s="106">
        <v>1</v>
      </c>
      <c r="AC12" s="69"/>
      <c r="AD12" s="69"/>
      <c r="AE12" s="69"/>
      <c r="AF12" s="69"/>
    </row>
    <row r="13" spans="1:32" x14ac:dyDescent="0.2">
      <c r="A13" s="96" t="s">
        <v>283</v>
      </c>
      <c r="B13" s="1044" t="s">
        <v>592</v>
      </c>
      <c r="C13" s="1044" t="s">
        <v>450</v>
      </c>
      <c r="D13" s="108" t="s">
        <v>631</v>
      </c>
      <c r="E13" s="109">
        <v>7</v>
      </c>
      <c r="F13" s="109">
        <v>5</v>
      </c>
      <c r="G13" s="109">
        <v>4</v>
      </c>
      <c r="H13" s="109">
        <v>3</v>
      </c>
      <c r="I13" s="109">
        <v>3</v>
      </c>
      <c r="J13" s="109">
        <v>3</v>
      </c>
      <c r="K13" s="109">
        <v>0</v>
      </c>
      <c r="L13" s="109">
        <v>0</v>
      </c>
      <c r="M13" s="109">
        <v>0</v>
      </c>
      <c r="N13" s="109">
        <v>0</v>
      </c>
      <c r="O13" s="109">
        <v>0</v>
      </c>
      <c r="P13" s="109">
        <v>0</v>
      </c>
      <c r="Q13" s="109">
        <v>14</v>
      </c>
      <c r="R13" s="109">
        <v>11</v>
      </c>
      <c r="S13" s="110">
        <v>1</v>
      </c>
      <c r="T13" s="110">
        <v>1</v>
      </c>
      <c r="U13" s="144">
        <v>7.14</v>
      </c>
      <c r="V13" s="144">
        <v>9.09</v>
      </c>
      <c r="W13" s="69"/>
      <c r="X13" s="69"/>
      <c r="Y13" s="1424" t="s">
        <v>416</v>
      </c>
      <c r="Z13" s="145" t="s">
        <v>448</v>
      </c>
      <c r="AA13" s="146">
        <f>(AA7+AA9+AA11)/3</f>
        <v>1.37</v>
      </c>
      <c r="AB13" s="146">
        <f>(AB7+AB9+AB11)/3</f>
        <v>1.1666666666666667</v>
      </c>
      <c r="AC13" s="69"/>
      <c r="AD13" s="69"/>
      <c r="AE13" s="69"/>
      <c r="AF13" s="69"/>
    </row>
    <row r="14" spans="1:32" x14ac:dyDescent="0.2">
      <c r="A14" s="96" t="s">
        <v>283</v>
      </c>
      <c r="B14" s="1044" t="s">
        <v>592</v>
      </c>
      <c r="C14" s="1044" t="s">
        <v>450</v>
      </c>
      <c r="D14" s="107" t="s">
        <v>632</v>
      </c>
      <c r="E14" s="109">
        <v>12</v>
      </c>
      <c r="F14" s="109">
        <v>9</v>
      </c>
      <c r="G14" s="109">
        <v>5</v>
      </c>
      <c r="H14" s="109">
        <v>3</v>
      </c>
      <c r="I14" s="109">
        <v>3</v>
      </c>
      <c r="J14" s="109">
        <v>2</v>
      </c>
      <c r="K14" s="109">
        <v>0</v>
      </c>
      <c r="L14" s="109">
        <v>0</v>
      </c>
      <c r="M14" s="109">
        <v>0</v>
      </c>
      <c r="N14" s="109">
        <v>0</v>
      </c>
      <c r="O14" s="109">
        <v>0</v>
      </c>
      <c r="P14" s="109">
        <v>0</v>
      </c>
      <c r="Q14" s="109">
        <v>20</v>
      </c>
      <c r="R14" s="109">
        <v>14</v>
      </c>
      <c r="S14" s="110">
        <v>4</v>
      </c>
      <c r="T14" s="110">
        <v>2</v>
      </c>
      <c r="U14" s="144">
        <v>20</v>
      </c>
      <c r="V14" s="144">
        <v>14.29</v>
      </c>
      <c r="W14" s="69"/>
      <c r="X14" s="69"/>
      <c r="Y14" s="1424"/>
      <c r="Z14" s="145" t="s">
        <v>452</v>
      </c>
      <c r="AA14" s="146">
        <f>(AA8+AA10+AA12)/3</f>
        <v>1.2433333333333334</v>
      </c>
      <c r="AB14" s="146">
        <f>(AB8+AB10+AB12)/3</f>
        <v>1.1666666666666667</v>
      </c>
      <c r="AC14" s="69"/>
      <c r="AD14" s="69"/>
      <c r="AE14" s="69"/>
      <c r="AF14" s="69"/>
    </row>
    <row r="15" spans="1:32" x14ac:dyDescent="0.2">
      <c r="A15" s="96" t="s">
        <v>283</v>
      </c>
      <c r="B15" s="1044" t="s">
        <v>592</v>
      </c>
      <c r="C15" s="1044" t="s">
        <v>450</v>
      </c>
      <c r="D15" s="107" t="s">
        <v>633</v>
      </c>
      <c r="E15" s="109">
        <v>0</v>
      </c>
      <c r="F15" s="109">
        <v>0</v>
      </c>
      <c r="G15" s="109">
        <v>2</v>
      </c>
      <c r="H15" s="109">
        <v>2</v>
      </c>
      <c r="I15" s="109">
        <v>2</v>
      </c>
      <c r="J15" s="109">
        <v>2</v>
      </c>
      <c r="K15" s="109">
        <v>0</v>
      </c>
      <c r="L15" s="109">
        <v>0</v>
      </c>
      <c r="M15" s="109">
        <v>0</v>
      </c>
      <c r="N15" s="109">
        <v>0</v>
      </c>
      <c r="O15" s="109">
        <v>0</v>
      </c>
      <c r="P15" s="109">
        <v>0</v>
      </c>
      <c r="Q15" s="109">
        <v>4</v>
      </c>
      <c r="R15" s="109">
        <v>4</v>
      </c>
      <c r="S15" s="110">
        <v>1</v>
      </c>
      <c r="T15" s="110">
        <v>1</v>
      </c>
      <c r="U15" s="144">
        <v>25</v>
      </c>
      <c r="V15" s="144">
        <v>25</v>
      </c>
      <c r="W15" s="69"/>
      <c r="X15" s="69"/>
      <c r="Y15" s="69"/>
      <c r="Z15" s="69"/>
      <c r="AA15" s="69"/>
      <c r="AB15" s="69"/>
      <c r="AC15" s="69"/>
      <c r="AD15" s="69"/>
      <c r="AE15" s="69"/>
      <c r="AF15" s="69"/>
    </row>
    <row r="16" spans="1:32" x14ac:dyDescent="0.2">
      <c r="A16" s="96" t="s">
        <v>283</v>
      </c>
      <c r="B16" s="1044" t="s">
        <v>592</v>
      </c>
      <c r="C16" s="1044" t="s">
        <v>450</v>
      </c>
      <c r="D16" s="107" t="s">
        <v>351</v>
      </c>
      <c r="E16" s="109">
        <v>7</v>
      </c>
      <c r="F16" s="109">
        <v>2</v>
      </c>
      <c r="G16" s="109">
        <v>3</v>
      </c>
      <c r="H16" s="109">
        <v>0</v>
      </c>
      <c r="I16" s="109">
        <v>0</v>
      </c>
      <c r="J16" s="109">
        <v>0</v>
      </c>
      <c r="K16" s="109">
        <v>0</v>
      </c>
      <c r="L16" s="109">
        <v>0</v>
      </c>
      <c r="M16" s="109">
        <v>0</v>
      </c>
      <c r="N16" s="109">
        <v>0</v>
      </c>
      <c r="O16" s="109">
        <v>0</v>
      </c>
      <c r="P16" s="109">
        <v>0</v>
      </c>
      <c r="Q16" s="109">
        <v>10</v>
      </c>
      <c r="R16" s="109">
        <v>2</v>
      </c>
      <c r="S16" s="110">
        <v>0</v>
      </c>
      <c r="T16" s="110">
        <v>0</v>
      </c>
      <c r="U16" s="144">
        <v>0</v>
      </c>
      <c r="V16" s="144">
        <v>0</v>
      </c>
      <c r="W16" s="69"/>
      <c r="X16" s="69"/>
      <c r="Y16" s="69"/>
      <c r="Z16" s="69"/>
      <c r="AA16" s="69"/>
      <c r="AB16" s="69"/>
      <c r="AC16" s="69"/>
      <c r="AD16" s="69"/>
      <c r="AE16" s="69"/>
      <c r="AF16" s="69"/>
    </row>
    <row r="17" spans="1:32" x14ac:dyDescent="0.2">
      <c r="A17" s="96" t="s">
        <v>283</v>
      </c>
      <c r="B17" s="1044" t="s">
        <v>592</v>
      </c>
      <c r="C17" s="1044" t="s">
        <v>450</v>
      </c>
      <c r="D17" s="107" t="s">
        <v>634</v>
      </c>
      <c r="E17" s="109">
        <v>12</v>
      </c>
      <c r="F17" s="109">
        <v>4</v>
      </c>
      <c r="G17" s="109">
        <v>7</v>
      </c>
      <c r="H17" s="109">
        <v>4</v>
      </c>
      <c r="I17" s="109">
        <v>7</v>
      </c>
      <c r="J17" s="109">
        <v>1</v>
      </c>
      <c r="K17" s="109">
        <v>0</v>
      </c>
      <c r="L17" s="109">
        <v>0</v>
      </c>
      <c r="M17" s="109">
        <v>0</v>
      </c>
      <c r="N17" s="109">
        <v>0</v>
      </c>
      <c r="O17" s="109">
        <v>0</v>
      </c>
      <c r="P17" s="109">
        <v>0</v>
      </c>
      <c r="Q17" s="109">
        <v>26</v>
      </c>
      <c r="R17" s="109">
        <v>9</v>
      </c>
      <c r="S17" s="110">
        <v>5</v>
      </c>
      <c r="T17" s="110">
        <v>2</v>
      </c>
      <c r="U17" s="144">
        <v>19.23</v>
      </c>
      <c r="V17" s="144">
        <v>22.22</v>
      </c>
      <c r="W17" s="69"/>
      <c r="X17" s="69"/>
      <c r="Y17" s="69"/>
      <c r="Z17" s="69"/>
      <c r="AA17" s="69"/>
      <c r="AB17" s="69"/>
      <c r="AC17" s="69"/>
      <c r="AD17" s="69"/>
      <c r="AE17" s="69"/>
      <c r="AF17" s="69"/>
    </row>
    <row r="18" spans="1:32" x14ac:dyDescent="0.2">
      <c r="A18" s="96" t="s">
        <v>283</v>
      </c>
      <c r="B18" s="1044" t="s">
        <v>592</v>
      </c>
      <c r="C18" s="1044" t="s">
        <v>450</v>
      </c>
      <c r="D18" s="107" t="s">
        <v>635</v>
      </c>
      <c r="E18" s="109">
        <v>6</v>
      </c>
      <c r="F18" s="109">
        <v>3</v>
      </c>
      <c r="G18" s="109">
        <v>2</v>
      </c>
      <c r="H18" s="109">
        <v>1</v>
      </c>
      <c r="I18" s="109">
        <v>1</v>
      </c>
      <c r="J18" s="109">
        <v>1</v>
      </c>
      <c r="K18" s="109">
        <v>0</v>
      </c>
      <c r="L18" s="109">
        <v>0</v>
      </c>
      <c r="M18" s="109">
        <v>0</v>
      </c>
      <c r="N18" s="109">
        <v>0</v>
      </c>
      <c r="O18" s="109">
        <v>0</v>
      </c>
      <c r="P18" s="109">
        <v>0</v>
      </c>
      <c r="Q18" s="109">
        <v>9</v>
      </c>
      <c r="R18" s="109">
        <v>5</v>
      </c>
      <c r="S18" s="110">
        <v>1</v>
      </c>
      <c r="T18" s="110">
        <v>1</v>
      </c>
      <c r="U18" s="144">
        <v>11.11</v>
      </c>
      <c r="V18" s="144">
        <v>20</v>
      </c>
      <c r="W18" s="69"/>
      <c r="X18" s="69"/>
      <c r="Y18" s="69"/>
      <c r="Z18" s="69"/>
      <c r="AA18" s="69"/>
      <c r="AB18" s="69"/>
      <c r="AC18" s="69"/>
      <c r="AD18" s="69"/>
      <c r="AE18" s="69"/>
      <c r="AF18" s="69"/>
    </row>
    <row r="19" spans="1:32" x14ac:dyDescent="0.2">
      <c r="A19" s="96" t="s">
        <v>283</v>
      </c>
      <c r="B19" s="1044" t="s">
        <v>592</v>
      </c>
      <c r="C19" s="1044" t="s">
        <v>450</v>
      </c>
      <c r="D19" s="107" t="s">
        <v>636</v>
      </c>
      <c r="E19" s="109">
        <v>2</v>
      </c>
      <c r="F19" s="109">
        <v>1</v>
      </c>
      <c r="G19" s="109">
        <v>0</v>
      </c>
      <c r="H19" s="109">
        <v>0</v>
      </c>
      <c r="I19" s="109">
        <v>0</v>
      </c>
      <c r="J19" s="109">
        <v>0</v>
      </c>
      <c r="K19" s="109">
        <v>0</v>
      </c>
      <c r="L19" s="109">
        <v>0</v>
      </c>
      <c r="M19" s="109">
        <v>0</v>
      </c>
      <c r="N19" s="109">
        <v>0</v>
      </c>
      <c r="O19" s="109">
        <v>0</v>
      </c>
      <c r="P19" s="109">
        <v>0</v>
      </c>
      <c r="Q19" s="109">
        <v>2</v>
      </c>
      <c r="R19" s="109">
        <v>1</v>
      </c>
      <c r="S19" s="110">
        <v>0</v>
      </c>
      <c r="T19" s="110">
        <v>0</v>
      </c>
      <c r="U19" s="144">
        <v>0</v>
      </c>
      <c r="V19" s="144">
        <v>0</v>
      </c>
      <c r="W19" s="69"/>
      <c r="X19" s="69"/>
      <c r="Y19" s="69"/>
      <c r="Z19" s="69"/>
      <c r="AA19" s="69"/>
      <c r="AB19" s="69"/>
      <c r="AC19" s="69"/>
      <c r="AD19" s="69"/>
      <c r="AE19" s="69"/>
      <c r="AF19" s="69"/>
    </row>
    <row r="20" spans="1:32" x14ac:dyDescent="0.2">
      <c r="A20" s="96" t="s">
        <v>283</v>
      </c>
      <c r="B20" s="1044" t="s">
        <v>592</v>
      </c>
      <c r="C20" s="1044" t="s">
        <v>450</v>
      </c>
      <c r="D20" s="107" t="s">
        <v>637</v>
      </c>
      <c r="E20" s="109">
        <v>10</v>
      </c>
      <c r="F20" s="109">
        <v>6</v>
      </c>
      <c r="G20" s="109">
        <v>6</v>
      </c>
      <c r="H20" s="109">
        <v>4</v>
      </c>
      <c r="I20" s="109">
        <v>2</v>
      </c>
      <c r="J20" s="109">
        <v>2</v>
      </c>
      <c r="K20" s="109">
        <v>0</v>
      </c>
      <c r="L20" s="109">
        <v>0</v>
      </c>
      <c r="M20" s="109">
        <v>0</v>
      </c>
      <c r="N20" s="109">
        <v>0</v>
      </c>
      <c r="O20" s="109">
        <v>0</v>
      </c>
      <c r="P20" s="109">
        <v>0</v>
      </c>
      <c r="Q20" s="109">
        <v>18</v>
      </c>
      <c r="R20" s="109">
        <v>12</v>
      </c>
      <c r="S20" s="110">
        <v>3</v>
      </c>
      <c r="T20" s="110">
        <v>3</v>
      </c>
      <c r="U20" s="144">
        <v>16.670000000000002</v>
      </c>
      <c r="V20" s="144">
        <v>25</v>
      </c>
      <c r="W20" s="69"/>
      <c r="X20" s="69"/>
      <c r="Y20" s="69"/>
      <c r="Z20" s="69"/>
      <c r="AA20" s="69"/>
      <c r="AB20" s="69"/>
      <c r="AC20" s="69"/>
      <c r="AD20" s="69"/>
      <c r="AE20" s="69"/>
      <c r="AF20" s="69"/>
    </row>
    <row r="21" spans="1:32" x14ac:dyDescent="0.2">
      <c r="A21" s="96" t="s">
        <v>283</v>
      </c>
      <c r="B21" s="1044" t="s">
        <v>592</v>
      </c>
      <c r="C21" s="1044" t="s">
        <v>450</v>
      </c>
      <c r="D21" s="107" t="s">
        <v>638</v>
      </c>
      <c r="E21" s="109">
        <v>55</v>
      </c>
      <c r="F21" s="109">
        <v>44</v>
      </c>
      <c r="G21" s="109">
        <v>51</v>
      </c>
      <c r="H21" s="109">
        <v>39</v>
      </c>
      <c r="I21" s="109">
        <v>39</v>
      </c>
      <c r="J21" s="109">
        <v>30</v>
      </c>
      <c r="K21" s="109">
        <v>0</v>
      </c>
      <c r="L21" s="109">
        <v>0</v>
      </c>
      <c r="M21" s="109">
        <v>0</v>
      </c>
      <c r="N21" s="109">
        <v>0</v>
      </c>
      <c r="O21" s="109">
        <v>0</v>
      </c>
      <c r="P21" s="109">
        <v>0</v>
      </c>
      <c r="Q21" s="109">
        <v>145</v>
      </c>
      <c r="R21" s="109">
        <v>113</v>
      </c>
      <c r="S21" s="110">
        <v>11</v>
      </c>
      <c r="T21" s="110">
        <v>5</v>
      </c>
      <c r="U21" s="144">
        <v>7.59</v>
      </c>
      <c r="V21" s="144">
        <v>4.42</v>
      </c>
      <c r="W21" s="69"/>
      <c r="X21" s="69"/>
      <c r="Y21" s="69"/>
      <c r="Z21" s="69"/>
      <c r="AA21" s="69"/>
      <c r="AB21" s="69"/>
      <c r="AC21" s="69"/>
      <c r="AD21" s="69"/>
      <c r="AE21" s="69"/>
      <c r="AF21" s="69"/>
    </row>
    <row r="22" spans="1:32" x14ac:dyDescent="0.2">
      <c r="A22" s="96" t="s">
        <v>283</v>
      </c>
      <c r="B22" s="1044" t="s">
        <v>592</v>
      </c>
      <c r="C22" s="1044" t="s">
        <v>450</v>
      </c>
      <c r="D22" s="107" t="s">
        <v>639</v>
      </c>
      <c r="E22" s="109">
        <v>0</v>
      </c>
      <c r="F22" s="109">
        <v>0</v>
      </c>
      <c r="G22" s="109">
        <v>4</v>
      </c>
      <c r="H22" s="109">
        <v>3</v>
      </c>
      <c r="I22" s="109">
        <v>2</v>
      </c>
      <c r="J22" s="109">
        <v>2</v>
      </c>
      <c r="K22" s="109">
        <v>0</v>
      </c>
      <c r="L22" s="109">
        <v>0</v>
      </c>
      <c r="M22" s="109">
        <v>0</v>
      </c>
      <c r="N22" s="109">
        <v>0</v>
      </c>
      <c r="O22" s="109">
        <v>0</v>
      </c>
      <c r="P22" s="109">
        <v>0</v>
      </c>
      <c r="Q22" s="109">
        <v>6</v>
      </c>
      <c r="R22" s="109">
        <v>5</v>
      </c>
      <c r="S22" s="110">
        <v>2</v>
      </c>
      <c r="T22" s="110">
        <v>2</v>
      </c>
      <c r="U22" s="144">
        <v>33.33</v>
      </c>
      <c r="V22" s="144">
        <v>40</v>
      </c>
      <c r="W22" s="69"/>
      <c r="X22" s="69"/>
      <c r="Y22" s="69"/>
      <c r="Z22" s="69"/>
      <c r="AA22" s="69"/>
      <c r="AB22" s="69"/>
      <c r="AC22" s="69"/>
      <c r="AD22" s="69"/>
      <c r="AE22" s="69"/>
      <c r="AF22" s="69"/>
    </row>
    <row r="23" spans="1:32" x14ac:dyDescent="0.2">
      <c r="A23" s="96" t="s">
        <v>283</v>
      </c>
      <c r="B23" s="1044" t="s">
        <v>592</v>
      </c>
      <c r="C23" s="1044" t="s">
        <v>450</v>
      </c>
      <c r="D23" s="107" t="s">
        <v>640</v>
      </c>
      <c r="E23" s="109">
        <v>0</v>
      </c>
      <c r="F23" s="109">
        <v>0</v>
      </c>
      <c r="G23" s="109">
        <v>0</v>
      </c>
      <c r="H23" s="109">
        <v>0</v>
      </c>
      <c r="I23" s="109">
        <v>8</v>
      </c>
      <c r="J23" s="109">
        <v>6</v>
      </c>
      <c r="K23" s="109">
        <v>0</v>
      </c>
      <c r="L23" s="109">
        <v>0</v>
      </c>
      <c r="M23" s="109">
        <v>0</v>
      </c>
      <c r="N23" s="109">
        <v>0</v>
      </c>
      <c r="O23" s="109">
        <v>0</v>
      </c>
      <c r="P23" s="109">
        <v>0</v>
      </c>
      <c r="Q23" s="109">
        <v>8</v>
      </c>
      <c r="R23" s="109">
        <v>6</v>
      </c>
      <c r="S23" s="110">
        <v>2</v>
      </c>
      <c r="T23" s="110">
        <v>1</v>
      </c>
      <c r="U23" s="144">
        <v>25</v>
      </c>
      <c r="V23" s="144">
        <v>16.670000000000002</v>
      </c>
      <c r="W23" s="69"/>
      <c r="X23" s="69"/>
      <c r="Y23" s="69"/>
      <c r="Z23" s="69"/>
      <c r="AA23" s="69"/>
      <c r="AB23" s="69"/>
      <c r="AC23" s="69"/>
      <c r="AD23" s="69"/>
      <c r="AE23" s="69"/>
      <c r="AF23" s="69"/>
    </row>
    <row r="24" spans="1:32" x14ac:dyDescent="0.2">
      <c r="A24" s="96" t="s">
        <v>283</v>
      </c>
      <c r="B24" s="1044" t="s">
        <v>592</v>
      </c>
      <c r="C24" s="1044" t="s">
        <v>450</v>
      </c>
      <c r="D24" s="107" t="s">
        <v>641</v>
      </c>
      <c r="E24" s="109">
        <v>3</v>
      </c>
      <c r="F24" s="109">
        <v>1</v>
      </c>
      <c r="G24" s="109">
        <v>0</v>
      </c>
      <c r="H24" s="109">
        <v>0</v>
      </c>
      <c r="I24" s="109">
        <v>0</v>
      </c>
      <c r="J24" s="109">
        <v>0</v>
      </c>
      <c r="K24" s="109">
        <v>0</v>
      </c>
      <c r="L24" s="109">
        <v>0</v>
      </c>
      <c r="M24" s="109">
        <v>0</v>
      </c>
      <c r="N24" s="109">
        <v>0</v>
      </c>
      <c r="O24" s="109">
        <v>0</v>
      </c>
      <c r="P24" s="109">
        <v>0</v>
      </c>
      <c r="Q24" s="109">
        <v>3</v>
      </c>
      <c r="R24" s="109">
        <v>1</v>
      </c>
      <c r="S24" s="110">
        <v>0</v>
      </c>
      <c r="T24" s="110">
        <v>0</v>
      </c>
      <c r="U24" s="144">
        <v>0</v>
      </c>
      <c r="V24" s="144">
        <v>0</v>
      </c>
      <c r="W24" s="69"/>
      <c r="X24" s="69"/>
      <c r="Y24" s="69"/>
      <c r="Z24" s="69"/>
      <c r="AA24" s="69"/>
      <c r="AB24" s="69"/>
      <c r="AC24" s="69"/>
      <c r="AD24" s="69"/>
      <c r="AE24" s="69"/>
      <c r="AF24" s="69"/>
    </row>
    <row r="25" spans="1:32" x14ac:dyDescent="0.2">
      <c r="A25" s="96" t="s">
        <v>283</v>
      </c>
      <c r="B25" s="1044" t="s">
        <v>592</v>
      </c>
      <c r="C25" s="1044" t="s">
        <v>450</v>
      </c>
      <c r="D25" s="107" t="s">
        <v>642</v>
      </c>
      <c r="E25" s="109">
        <v>5</v>
      </c>
      <c r="F25" s="109">
        <v>4</v>
      </c>
      <c r="G25" s="109">
        <v>6</v>
      </c>
      <c r="H25" s="109">
        <v>0</v>
      </c>
      <c r="I25" s="109">
        <v>8</v>
      </c>
      <c r="J25" s="109">
        <v>3</v>
      </c>
      <c r="K25" s="109">
        <v>0</v>
      </c>
      <c r="L25" s="109">
        <v>0</v>
      </c>
      <c r="M25" s="109">
        <v>0</v>
      </c>
      <c r="N25" s="109">
        <v>0</v>
      </c>
      <c r="O25" s="109">
        <v>0</v>
      </c>
      <c r="P25" s="109">
        <v>0</v>
      </c>
      <c r="Q25" s="109">
        <v>19</v>
      </c>
      <c r="R25" s="109">
        <v>7</v>
      </c>
      <c r="S25" s="110">
        <v>3</v>
      </c>
      <c r="T25" s="110">
        <v>0</v>
      </c>
      <c r="U25" s="144">
        <v>15.79</v>
      </c>
      <c r="V25" s="144">
        <v>0</v>
      </c>
      <c r="W25" s="69"/>
      <c r="X25" s="69"/>
      <c r="Y25" s="69"/>
      <c r="Z25" s="69"/>
      <c r="AA25" s="69"/>
      <c r="AB25" s="69"/>
      <c r="AC25" s="69"/>
      <c r="AD25" s="69"/>
      <c r="AE25" s="69"/>
      <c r="AF25" s="69"/>
    </row>
    <row r="26" spans="1:32" x14ac:dyDescent="0.2">
      <c r="A26" s="96" t="s">
        <v>283</v>
      </c>
      <c r="B26" s="1044" t="s">
        <v>592</v>
      </c>
      <c r="C26" s="1044" t="s">
        <v>450</v>
      </c>
      <c r="D26" s="107" t="s">
        <v>643</v>
      </c>
      <c r="E26" s="109">
        <v>0</v>
      </c>
      <c r="F26" s="109">
        <v>0</v>
      </c>
      <c r="G26" s="109">
        <v>2</v>
      </c>
      <c r="H26" s="109">
        <v>0</v>
      </c>
      <c r="I26" s="109">
        <v>1</v>
      </c>
      <c r="J26" s="109">
        <v>1</v>
      </c>
      <c r="K26" s="109">
        <v>0</v>
      </c>
      <c r="L26" s="109">
        <v>0</v>
      </c>
      <c r="M26" s="109">
        <v>0</v>
      </c>
      <c r="N26" s="109">
        <v>0</v>
      </c>
      <c r="O26" s="109">
        <v>0</v>
      </c>
      <c r="P26" s="109">
        <v>0</v>
      </c>
      <c r="Q26" s="109">
        <v>3</v>
      </c>
      <c r="R26" s="109">
        <v>1</v>
      </c>
      <c r="S26" s="110">
        <v>2</v>
      </c>
      <c r="T26" s="110">
        <v>1</v>
      </c>
      <c r="U26" s="144">
        <v>66.67</v>
      </c>
      <c r="V26" s="144">
        <v>100</v>
      </c>
      <c r="W26" s="69"/>
      <c r="X26" s="69"/>
      <c r="Y26" s="69"/>
      <c r="Z26" s="69"/>
      <c r="AA26" s="69"/>
      <c r="AB26" s="69"/>
      <c r="AC26" s="69"/>
      <c r="AD26" s="69"/>
      <c r="AE26" s="69"/>
      <c r="AF26" s="69"/>
    </row>
    <row r="27" spans="1:32" x14ac:dyDescent="0.2">
      <c r="A27" s="96" t="s">
        <v>283</v>
      </c>
      <c r="B27" s="1044" t="s">
        <v>592</v>
      </c>
      <c r="C27" s="1044" t="s">
        <v>450</v>
      </c>
      <c r="D27" s="107" t="s">
        <v>644</v>
      </c>
      <c r="E27" s="109">
        <v>13</v>
      </c>
      <c r="F27" s="109">
        <v>10</v>
      </c>
      <c r="G27" s="109">
        <v>7</v>
      </c>
      <c r="H27" s="109">
        <v>5</v>
      </c>
      <c r="I27" s="109">
        <v>6</v>
      </c>
      <c r="J27" s="109">
        <v>4</v>
      </c>
      <c r="K27" s="109">
        <v>0</v>
      </c>
      <c r="L27" s="109">
        <v>0</v>
      </c>
      <c r="M27" s="109">
        <v>0</v>
      </c>
      <c r="N27" s="109">
        <v>0</v>
      </c>
      <c r="O27" s="109">
        <v>0</v>
      </c>
      <c r="P27" s="109">
        <v>0</v>
      </c>
      <c r="Q27" s="109">
        <v>26</v>
      </c>
      <c r="R27" s="109">
        <v>19</v>
      </c>
      <c r="S27" s="110">
        <v>4</v>
      </c>
      <c r="T27" s="110">
        <v>3</v>
      </c>
      <c r="U27" s="144">
        <v>15.38</v>
      </c>
      <c r="V27" s="144">
        <v>15.79</v>
      </c>
      <c r="W27" s="69"/>
      <c r="X27" s="69"/>
      <c r="Y27" s="69"/>
      <c r="Z27" s="69"/>
      <c r="AA27" s="69"/>
      <c r="AB27" s="69"/>
      <c r="AC27" s="69"/>
      <c r="AD27" s="69"/>
      <c r="AE27" s="69"/>
      <c r="AF27" s="69"/>
    </row>
    <row r="28" spans="1:32" x14ac:dyDescent="0.2">
      <c r="A28" s="96" t="s">
        <v>283</v>
      </c>
      <c r="B28" s="1044" t="s">
        <v>592</v>
      </c>
      <c r="C28" s="1044" t="s">
        <v>450</v>
      </c>
      <c r="D28" s="107" t="s">
        <v>645</v>
      </c>
      <c r="E28" s="109">
        <v>19</v>
      </c>
      <c r="F28" s="109">
        <v>18</v>
      </c>
      <c r="G28" s="109">
        <v>14</v>
      </c>
      <c r="H28" s="109">
        <v>12</v>
      </c>
      <c r="I28" s="109">
        <v>11</v>
      </c>
      <c r="J28" s="109">
        <v>10</v>
      </c>
      <c r="K28" s="109">
        <v>0</v>
      </c>
      <c r="L28" s="109">
        <v>0</v>
      </c>
      <c r="M28" s="109">
        <v>0</v>
      </c>
      <c r="N28" s="109">
        <v>0</v>
      </c>
      <c r="O28" s="109">
        <v>0</v>
      </c>
      <c r="P28" s="109">
        <v>0</v>
      </c>
      <c r="Q28" s="109">
        <v>44</v>
      </c>
      <c r="R28" s="109">
        <v>40</v>
      </c>
      <c r="S28" s="110">
        <v>2</v>
      </c>
      <c r="T28" s="110">
        <v>2</v>
      </c>
      <c r="U28" s="144">
        <v>4.55</v>
      </c>
      <c r="V28" s="144">
        <v>5</v>
      </c>
      <c r="W28" s="69"/>
      <c r="X28" s="69"/>
      <c r="Y28" s="69"/>
      <c r="Z28" s="69"/>
      <c r="AA28" s="69"/>
      <c r="AB28" s="69"/>
      <c r="AC28" s="69"/>
      <c r="AD28" s="69"/>
      <c r="AE28" s="69"/>
      <c r="AF28" s="69"/>
    </row>
    <row r="29" spans="1:32" x14ac:dyDescent="0.2">
      <c r="A29" s="96" t="s">
        <v>283</v>
      </c>
      <c r="B29" s="1044" t="s">
        <v>592</v>
      </c>
      <c r="C29" s="1044" t="s">
        <v>450</v>
      </c>
      <c r="D29" s="107" t="s">
        <v>646</v>
      </c>
      <c r="E29" s="109">
        <v>23</v>
      </c>
      <c r="F29" s="109">
        <v>21</v>
      </c>
      <c r="G29" s="109">
        <v>15</v>
      </c>
      <c r="H29" s="109">
        <v>14</v>
      </c>
      <c r="I29" s="109">
        <v>15</v>
      </c>
      <c r="J29" s="109">
        <v>14</v>
      </c>
      <c r="K29" s="109">
        <v>0</v>
      </c>
      <c r="L29" s="109">
        <v>0</v>
      </c>
      <c r="M29" s="109">
        <v>0</v>
      </c>
      <c r="N29" s="109">
        <v>0</v>
      </c>
      <c r="O29" s="109">
        <v>0</v>
      </c>
      <c r="P29" s="109">
        <v>0</v>
      </c>
      <c r="Q29" s="109">
        <v>53</v>
      </c>
      <c r="R29" s="109">
        <v>49</v>
      </c>
      <c r="S29" s="110">
        <v>2</v>
      </c>
      <c r="T29" s="110">
        <v>2</v>
      </c>
      <c r="U29" s="144">
        <v>3.77</v>
      </c>
      <c r="V29" s="144">
        <v>4.08</v>
      </c>
      <c r="W29" s="69"/>
      <c r="X29" s="69"/>
      <c r="Y29" s="69"/>
      <c r="Z29" s="69"/>
      <c r="AA29" s="69"/>
      <c r="AB29" s="69"/>
      <c r="AC29" s="69"/>
      <c r="AD29" s="69"/>
      <c r="AE29" s="69"/>
      <c r="AF29" s="69"/>
    </row>
    <row r="30" spans="1:32" x14ac:dyDescent="0.2">
      <c r="A30" s="96" t="s">
        <v>283</v>
      </c>
      <c r="B30" s="1044" t="s">
        <v>592</v>
      </c>
      <c r="C30" s="1044" t="s">
        <v>450</v>
      </c>
      <c r="D30" s="107" t="s">
        <v>647</v>
      </c>
      <c r="E30" s="109">
        <v>5</v>
      </c>
      <c r="F30" s="109">
        <v>5</v>
      </c>
      <c r="G30" s="109">
        <v>8</v>
      </c>
      <c r="H30" s="109">
        <v>8</v>
      </c>
      <c r="I30" s="109">
        <v>1</v>
      </c>
      <c r="J30" s="109">
        <v>1</v>
      </c>
      <c r="K30" s="109">
        <v>0</v>
      </c>
      <c r="L30" s="109">
        <v>0</v>
      </c>
      <c r="M30" s="109">
        <v>0</v>
      </c>
      <c r="N30" s="109">
        <v>0</v>
      </c>
      <c r="O30" s="109">
        <v>0</v>
      </c>
      <c r="P30" s="109">
        <v>0</v>
      </c>
      <c r="Q30" s="109">
        <v>14</v>
      </c>
      <c r="R30" s="109">
        <v>14</v>
      </c>
      <c r="S30" s="110">
        <v>0</v>
      </c>
      <c r="T30" s="110">
        <v>0</v>
      </c>
      <c r="U30" s="144">
        <v>0</v>
      </c>
      <c r="V30" s="144">
        <v>0</v>
      </c>
      <c r="W30" s="69"/>
      <c r="X30" s="69"/>
      <c r="Y30" s="69"/>
      <c r="Z30" s="69"/>
      <c r="AA30" s="69"/>
      <c r="AB30" s="69"/>
      <c r="AC30" s="69"/>
      <c r="AD30" s="69"/>
      <c r="AE30" s="69"/>
      <c r="AF30" s="69"/>
    </row>
    <row r="31" spans="1:32" x14ac:dyDescent="0.2">
      <c r="A31" s="96" t="s">
        <v>283</v>
      </c>
      <c r="B31" s="1044" t="s">
        <v>592</v>
      </c>
      <c r="C31" s="1044" t="s">
        <v>450</v>
      </c>
      <c r="D31" s="107" t="s">
        <v>648</v>
      </c>
      <c r="E31" s="109">
        <v>0</v>
      </c>
      <c r="F31" s="109">
        <v>0</v>
      </c>
      <c r="G31" s="109">
        <v>1</v>
      </c>
      <c r="H31" s="109">
        <v>0</v>
      </c>
      <c r="I31" s="109">
        <v>0</v>
      </c>
      <c r="J31" s="109">
        <v>0</v>
      </c>
      <c r="K31" s="109">
        <v>0</v>
      </c>
      <c r="L31" s="109">
        <v>0</v>
      </c>
      <c r="M31" s="109">
        <v>0</v>
      </c>
      <c r="N31" s="109">
        <v>0</v>
      </c>
      <c r="O31" s="109">
        <v>0</v>
      </c>
      <c r="P31" s="109">
        <v>0</v>
      </c>
      <c r="Q31" s="109">
        <v>1</v>
      </c>
      <c r="R31" s="109">
        <v>0</v>
      </c>
      <c r="S31" s="110">
        <v>0</v>
      </c>
      <c r="T31" s="110">
        <v>0</v>
      </c>
      <c r="U31" s="144">
        <v>0</v>
      </c>
      <c r="V31" s="144">
        <v>0</v>
      </c>
      <c r="W31" s="69"/>
      <c r="X31" s="69"/>
      <c r="Y31" s="69"/>
      <c r="Z31" s="69"/>
      <c r="AA31" s="69"/>
      <c r="AB31" s="69"/>
      <c r="AC31" s="69"/>
      <c r="AD31" s="69"/>
      <c r="AE31" s="69"/>
      <c r="AF31" s="69"/>
    </row>
    <row r="32" spans="1:32" x14ac:dyDescent="0.2">
      <c r="A32" s="96" t="s">
        <v>283</v>
      </c>
      <c r="B32" s="1044" t="s">
        <v>592</v>
      </c>
      <c r="C32" s="1044" t="s">
        <v>450</v>
      </c>
      <c r="D32" s="107" t="s">
        <v>649</v>
      </c>
      <c r="E32" s="109">
        <v>2</v>
      </c>
      <c r="F32" s="109">
        <v>2</v>
      </c>
      <c r="G32" s="109">
        <v>0</v>
      </c>
      <c r="H32" s="109">
        <v>0</v>
      </c>
      <c r="I32" s="109">
        <v>0</v>
      </c>
      <c r="J32" s="109">
        <v>0</v>
      </c>
      <c r="K32" s="109">
        <v>0</v>
      </c>
      <c r="L32" s="109">
        <v>0</v>
      </c>
      <c r="M32" s="109">
        <v>0</v>
      </c>
      <c r="N32" s="109">
        <v>0</v>
      </c>
      <c r="O32" s="109">
        <v>0</v>
      </c>
      <c r="P32" s="109">
        <v>0</v>
      </c>
      <c r="Q32" s="109">
        <v>2</v>
      </c>
      <c r="R32" s="109">
        <v>2</v>
      </c>
      <c r="S32" s="110">
        <v>0</v>
      </c>
      <c r="T32" s="110">
        <v>0</v>
      </c>
      <c r="U32" s="144">
        <v>0</v>
      </c>
      <c r="V32" s="144">
        <v>0</v>
      </c>
      <c r="W32" s="69"/>
      <c r="X32" s="69"/>
      <c r="Y32" s="69"/>
      <c r="Z32" s="69"/>
      <c r="AA32" s="69"/>
      <c r="AB32" s="69"/>
      <c r="AC32" s="69"/>
      <c r="AD32" s="69"/>
      <c r="AE32" s="69"/>
      <c r="AF32" s="69"/>
    </row>
    <row r="33" spans="1:32" x14ac:dyDescent="0.2">
      <c r="A33" s="107" t="s">
        <v>283</v>
      </c>
      <c r="B33" s="107" t="s">
        <v>592</v>
      </c>
      <c r="C33" s="107" t="s">
        <v>450</v>
      </c>
      <c r="D33" s="107" t="s">
        <v>650</v>
      </c>
      <c r="E33" s="109">
        <v>1</v>
      </c>
      <c r="F33" s="109">
        <v>1</v>
      </c>
      <c r="G33" s="109">
        <v>0</v>
      </c>
      <c r="H33" s="109">
        <v>0</v>
      </c>
      <c r="I33" s="109">
        <v>0</v>
      </c>
      <c r="J33" s="109">
        <v>0</v>
      </c>
      <c r="K33" s="109">
        <v>0</v>
      </c>
      <c r="L33" s="109">
        <v>0</v>
      </c>
      <c r="M33" s="109">
        <v>0</v>
      </c>
      <c r="N33" s="109">
        <v>0</v>
      </c>
      <c r="O33" s="109">
        <v>0</v>
      </c>
      <c r="P33" s="109">
        <v>0</v>
      </c>
      <c r="Q33" s="109">
        <v>1</v>
      </c>
      <c r="R33" s="109">
        <v>1</v>
      </c>
      <c r="S33" s="110">
        <v>0</v>
      </c>
      <c r="T33" s="110">
        <v>0</v>
      </c>
      <c r="U33" s="144">
        <v>0</v>
      </c>
      <c r="V33" s="144">
        <v>0</v>
      </c>
      <c r="W33" s="69"/>
      <c r="X33" s="69"/>
      <c r="Y33" s="69"/>
      <c r="Z33" s="69"/>
      <c r="AA33" s="69"/>
      <c r="AB33" s="69"/>
      <c r="AC33" s="69"/>
      <c r="AD33" s="69"/>
      <c r="AE33" s="69"/>
      <c r="AF33" s="69"/>
    </row>
    <row r="34" spans="1:32" x14ac:dyDescent="0.2">
      <c r="A34" s="107" t="s">
        <v>283</v>
      </c>
      <c r="B34" s="107" t="s">
        <v>592</v>
      </c>
      <c r="C34" s="107" t="s">
        <v>450</v>
      </c>
      <c r="D34" s="107" t="s">
        <v>651</v>
      </c>
      <c r="E34" s="109">
        <v>41</v>
      </c>
      <c r="F34" s="109">
        <v>36</v>
      </c>
      <c r="G34" s="109">
        <v>29</v>
      </c>
      <c r="H34" s="109">
        <v>25</v>
      </c>
      <c r="I34" s="109">
        <v>49</v>
      </c>
      <c r="J34" s="109">
        <v>45</v>
      </c>
      <c r="K34" s="109">
        <v>0</v>
      </c>
      <c r="L34" s="109">
        <v>0</v>
      </c>
      <c r="M34" s="109">
        <v>0</v>
      </c>
      <c r="N34" s="109">
        <v>0</v>
      </c>
      <c r="O34" s="109">
        <v>0</v>
      </c>
      <c r="P34" s="109">
        <v>0</v>
      </c>
      <c r="Q34" s="109">
        <v>119</v>
      </c>
      <c r="R34" s="109">
        <v>106</v>
      </c>
      <c r="S34" s="110">
        <v>12</v>
      </c>
      <c r="T34" s="110">
        <v>12</v>
      </c>
      <c r="U34" s="144">
        <v>10.08</v>
      </c>
      <c r="V34" s="144">
        <v>11.32</v>
      </c>
      <c r="W34" s="69"/>
      <c r="X34" s="69"/>
      <c r="Y34" s="69"/>
      <c r="Z34" s="69"/>
      <c r="AA34" s="69"/>
      <c r="AB34" s="69"/>
      <c r="AC34" s="69"/>
      <c r="AD34" s="69"/>
      <c r="AE34" s="69"/>
      <c r="AF34" s="69"/>
    </row>
    <row r="35" spans="1:32" x14ac:dyDescent="0.2">
      <c r="A35" s="107" t="s">
        <v>283</v>
      </c>
      <c r="B35" s="107" t="s">
        <v>592</v>
      </c>
      <c r="C35" s="107" t="s">
        <v>450</v>
      </c>
      <c r="D35" s="107" t="s">
        <v>652</v>
      </c>
      <c r="E35" s="109">
        <v>18</v>
      </c>
      <c r="F35" s="109">
        <v>13</v>
      </c>
      <c r="G35" s="109">
        <v>18</v>
      </c>
      <c r="H35" s="109">
        <v>11</v>
      </c>
      <c r="I35" s="109">
        <v>8</v>
      </c>
      <c r="J35" s="109">
        <v>7</v>
      </c>
      <c r="K35" s="109">
        <v>0</v>
      </c>
      <c r="L35" s="109">
        <v>0</v>
      </c>
      <c r="M35" s="109">
        <v>0</v>
      </c>
      <c r="N35" s="109">
        <v>0</v>
      </c>
      <c r="O35" s="109">
        <v>0</v>
      </c>
      <c r="P35" s="109">
        <v>0</v>
      </c>
      <c r="Q35" s="109">
        <v>44</v>
      </c>
      <c r="R35" s="109">
        <v>31</v>
      </c>
      <c r="S35" s="110">
        <v>3</v>
      </c>
      <c r="T35" s="110">
        <v>2</v>
      </c>
      <c r="U35" s="144">
        <v>6.82</v>
      </c>
      <c r="V35" s="144">
        <v>6.45</v>
      </c>
      <c r="W35" s="69"/>
      <c r="X35" s="69"/>
      <c r="Y35" s="69"/>
      <c r="Z35" s="69"/>
      <c r="AA35" s="69"/>
      <c r="AB35" s="69"/>
      <c r="AC35" s="69"/>
      <c r="AD35" s="69"/>
      <c r="AE35" s="69"/>
      <c r="AF35" s="69"/>
    </row>
    <row r="36" spans="1:32" x14ac:dyDescent="0.2">
      <c r="A36" s="107" t="s">
        <v>283</v>
      </c>
      <c r="B36" s="107" t="s">
        <v>592</v>
      </c>
      <c r="C36" s="107" t="s">
        <v>450</v>
      </c>
      <c r="D36" s="107" t="s">
        <v>653</v>
      </c>
      <c r="E36" s="109">
        <v>1</v>
      </c>
      <c r="F36" s="109">
        <v>1</v>
      </c>
      <c r="G36" s="109">
        <v>0</v>
      </c>
      <c r="H36" s="109">
        <v>0</v>
      </c>
      <c r="I36" s="109">
        <v>0</v>
      </c>
      <c r="J36" s="109">
        <v>0</v>
      </c>
      <c r="K36" s="109">
        <v>0</v>
      </c>
      <c r="L36" s="109">
        <v>0</v>
      </c>
      <c r="M36" s="109">
        <v>0</v>
      </c>
      <c r="N36" s="109">
        <v>0</v>
      </c>
      <c r="O36" s="109">
        <v>0</v>
      </c>
      <c r="P36" s="109">
        <v>0</v>
      </c>
      <c r="Q36" s="109">
        <v>1</v>
      </c>
      <c r="R36" s="109">
        <v>1</v>
      </c>
      <c r="S36" s="110">
        <v>0</v>
      </c>
      <c r="T36" s="110">
        <v>0</v>
      </c>
      <c r="U36" s="144">
        <v>0</v>
      </c>
      <c r="V36" s="144">
        <v>0</v>
      </c>
      <c r="W36" s="69"/>
      <c r="X36" s="69"/>
      <c r="Y36" s="69"/>
      <c r="Z36" s="69"/>
      <c r="AA36" s="69"/>
      <c r="AB36" s="69"/>
      <c r="AC36" s="69"/>
      <c r="AD36" s="69"/>
      <c r="AE36" s="69"/>
      <c r="AF36" s="69"/>
    </row>
    <row r="37" spans="1:32" x14ac:dyDescent="0.2">
      <c r="A37" s="107" t="s">
        <v>283</v>
      </c>
      <c r="B37" s="107" t="s">
        <v>592</v>
      </c>
      <c r="C37" s="107" t="s">
        <v>450</v>
      </c>
      <c r="D37" s="107" t="s">
        <v>654</v>
      </c>
      <c r="E37" s="109">
        <v>0</v>
      </c>
      <c r="F37" s="109">
        <v>0</v>
      </c>
      <c r="G37" s="109">
        <v>6</v>
      </c>
      <c r="H37" s="109">
        <v>3</v>
      </c>
      <c r="I37" s="109">
        <v>6</v>
      </c>
      <c r="J37" s="109">
        <v>5</v>
      </c>
      <c r="K37" s="109">
        <v>0</v>
      </c>
      <c r="L37" s="109">
        <v>0</v>
      </c>
      <c r="M37" s="109">
        <v>0</v>
      </c>
      <c r="N37" s="109">
        <v>0</v>
      </c>
      <c r="O37" s="109">
        <v>0</v>
      </c>
      <c r="P37" s="109">
        <v>0</v>
      </c>
      <c r="Q37" s="109">
        <v>12</v>
      </c>
      <c r="R37" s="109">
        <v>8</v>
      </c>
      <c r="S37" s="110">
        <v>3</v>
      </c>
      <c r="T37" s="110">
        <v>3</v>
      </c>
      <c r="U37" s="144">
        <v>25</v>
      </c>
      <c r="V37" s="144">
        <v>37.5</v>
      </c>
      <c r="W37" s="69"/>
      <c r="X37" s="69"/>
      <c r="Y37" s="69"/>
      <c r="Z37" s="69"/>
      <c r="AA37" s="69"/>
      <c r="AB37" s="69"/>
      <c r="AC37" s="69"/>
      <c r="AD37" s="69"/>
      <c r="AE37" s="69"/>
      <c r="AF37" s="69"/>
    </row>
    <row r="38" spans="1:32" x14ac:dyDescent="0.2">
      <c r="A38" s="107" t="s">
        <v>283</v>
      </c>
      <c r="B38" s="107" t="s">
        <v>592</v>
      </c>
      <c r="C38" s="107" t="s">
        <v>450</v>
      </c>
      <c r="D38" s="107" t="s">
        <v>655</v>
      </c>
      <c r="E38" s="109">
        <v>0</v>
      </c>
      <c r="F38" s="109">
        <v>0</v>
      </c>
      <c r="G38" s="109">
        <v>2</v>
      </c>
      <c r="H38" s="109">
        <v>1</v>
      </c>
      <c r="I38" s="109">
        <v>1</v>
      </c>
      <c r="J38" s="109">
        <v>0</v>
      </c>
      <c r="K38" s="109">
        <v>0</v>
      </c>
      <c r="L38" s="109">
        <v>0</v>
      </c>
      <c r="M38" s="109">
        <v>0</v>
      </c>
      <c r="N38" s="109">
        <v>0</v>
      </c>
      <c r="O38" s="109">
        <v>0</v>
      </c>
      <c r="P38" s="109">
        <v>0</v>
      </c>
      <c r="Q38" s="109">
        <v>3</v>
      </c>
      <c r="R38" s="109">
        <v>1</v>
      </c>
      <c r="S38" s="110">
        <v>0</v>
      </c>
      <c r="T38" s="110">
        <v>0</v>
      </c>
      <c r="U38" s="144">
        <v>0</v>
      </c>
      <c r="V38" s="144">
        <v>0</v>
      </c>
      <c r="W38" s="69"/>
      <c r="X38" s="69"/>
      <c r="Y38" s="69"/>
      <c r="Z38" s="69"/>
      <c r="AA38" s="69"/>
      <c r="AB38" s="69"/>
      <c r="AC38" s="69"/>
      <c r="AD38" s="69"/>
      <c r="AE38" s="69"/>
      <c r="AF38" s="69"/>
    </row>
    <row r="39" spans="1:32" x14ac:dyDescent="0.2">
      <c r="A39" s="107" t="s">
        <v>283</v>
      </c>
      <c r="B39" s="107" t="s">
        <v>592</v>
      </c>
      <c r="C39" s="107" t="s">
        <v>450</v>
      </c>
      <c r="D39" s="107" t="s">
        <v>656</v>
      </c>
      <c r="E39" s="109">
        <v>0</v>
      </c>
      <c r="F39" s="109">
        <v>0</v>
      </c>
      <c r="G39" s="109">
        <v>0</v>
      </c>
      <c r="H39" s="109">
        <v>0</v>
      </c>
      <c r="I39" s="109">
        <v>1</v>
      </c>
      <c r="J39" s="109">
        <v>1</v>
      </c>
      <c r="K39" s="109">
        <v>0</v>
      </c>
      <c r="L39" s="109">
        <v>0</v>
      </c>
      <c r="M39" s="109">
        <v>0</v>
      </c>
      <c r="N39" s="109">
        <v>0</v>
      </c>
      <c r="O39" s="109">
        <v>0</v>
      </c>
      <c r="P39" s="109">
        <v>0</v>
      </c>
      <c r="Q39" s="109">
        <v>1</v>
      </c>
      <c r="R39" s="109">
        <v>1</v>
      </c>
      <c r="S39" s="110">
        <v>0</v>
      </c>
      <c r="T39" s="110">
        <v>0</v>
      </c>
      <c r="U39" s="144">
        <v>0</v>
      </c>
      <c r="V39" s="144">
        <v>0</v>
      </c>
      <c r="W39" s="69"/>
      <c r="X39" s="69"/>
      <c r="Y39" s="69"/>
      <c r="Z39" s="69"/>
      <c r="AA39" s="69"/>
      <c r="AB39" s="69"/>
      <c r="AC39" s="69"/>
      <c r="AD39" s="69"/>
      <c r="AE39" s="69"/>
      <c r="AF39" s="69"/>
    </row>
    <row r="40" spans="1:32" x14ac:dyDescent="0.2">
      <c r="A40" s="107" t="s">
        <v>283</v>
      </c>
      <c r="B40" s="107" t="s">
        <v>592</v>
      </c>
      <c r="C40" s="107" t="s">
        <v>450</v>
      </c>
      <c r="D40" s="107" t="s">
        <v>657</v>
      </c>
      <c r="E40" s="109">
        <v>3</v>
      </c>
      <c r="F40" s="109">
        <v>3</v>
      </c>
      <c r="G40" s="109">
        <v>1</v>
      </c>
      <c r="H40" s="109">
        <v>1</v>
      </c>
      <c r="I40" s="109">
        <v>3</v>
      </c>
      <c r="J40" s="109">
        <v>2</v>
      </c>
      <c r="K40" s="109">
        <v>0</v>
      </c>
      <c r="L40" s="109">
        <v>0</v>
      </c>
      <c r="M40" s="109">
        <v>0</v>
      </c>
      <c r="N40" s="109">
        <v>0</v>
      </c>
      <c r="O40" s="109">
        <v>0</v>
      </c>
      <c r="P40" s="109">
        <v>0</v>
      </c>
      <c r="Q40" s="109">
        <v>7</v>
      </c>
      <c r="R40" s="109">
        <v>6</v>
      </c>
      <c r="S40" s="110">
        <v>2</v>
      </c>
      <c r="T40" s="110">
        <v>2</v>
      </c>
      <c r="U40" s="144">
        <v>28.57</v>
      </c>
      <c r="V40" s="144">
        <v>33.33</v>
      </c>
      <c r="W40" s="69"/>
      <c r="X40" s="69"/>
      <c r="Y40" s="69"/>
      <c r="Z40" s="69"/>
      <c r="AA40" s="69"/>
      <c r="AB40" s="69"/>
      <c r="AC40" s="69"/>
      <c r="AD40" s="69"/>
      <c r="AE40" s="69"/>
      <c r="AF40" s="69"/>
    </row>
    <row r="41" spans="1:32" x14ac:dyDescent="0.2">
      <c r="A41" s="107" t="s">
        <v>283</v>
      </c>
      <c r="B41" s="107" t="s">
        <v>592</v>
      </c>
      <c r="C41" s="107" t="s">
        <v>450</v>
      </c>
      <c r="D41" s="107" t="s">
        <v>658</v>
      </c>
      <c r="E41" s="109">
        <v>0</v>
      </c>
      <c r="F41" s="109">
        <v>0</v>
      </c>
      <c r="G41" s="109">
        <v>0</v>
      </c>
      <c r="H41" s="109">
        <v>0</v>
      </c>
      <c r="I41" s="109">
        <v>1</v>
      </c>
      <c r="J41" s="109">
        <v>1</v>
      </c>
      <c r="K41" s="109">
        <v>0</v>
      </c>
      <c r="L41" s="109">
        <v>0</v>
      </c>
      <c r="M41" s="109">
        <v>0</v>
      </c>
      <c r="N41" s="109">
        <v>0</v>
      </c>
      <c r="O41" s="109">
        <v>0</v>
      </c>
      <c r="P41" s="109">
        <v>0</v>
      </c>
      <c r="Q41" s="109">
        <v>1</v>
      </c>
      <c r="R41" s="109">
        <v>1</v>
      </c>
      <c r="S41" s="110">
        <v>1</v>
      </c>
      <c r="T41" s="110">
        <v>1</v>
      </c>
      <c r="U41" s="144">
        <v>100</v>
      </c>
      <c r="V41" s="144">
        <v>100</v>
      </c>
      <c r="W41" s="69"/>
      <c r="X41" s="69"/>
      <c r="Y41" s="69"/>
      <c r="Z41" s="69"/>
      <c r="AA41" s="69"/>
      <c r="AB41" s="69"/>
      <c r="AC41" s="69"/>
      <c r="AD41" s="69"/>
      <c r="AE41" s="69"/>
      <c r="AF41" s="69"/>
    </row>
    <row r="42" spans="1:32" x14ac:dyDescent="0.2">
      <c r="A42" s="107" t="s">
        <v>283</v>
      </c>
      <c r="B42" s="107" t="s">
        <v>592</v>
      </c>
      <c r="C42" s="107" t="s">
        <v>450</v>
      </c>
      <c r="D42" s="107" t="s">
        <v>659</v>
      </c>
      <c r="E42" s="109">
        <v>10</v>
      </c>
      <c r="F42" s="109">
        <v>8</v>
      </c>
      <c r="G42" s="109">
        <v>8</v>
      </c>
      <c r="H42" s="109">
        <v>4</v>
      </c>
      <c r="I42" s="109">
        <v>6</v>
      </c>
      <c r="J42" s="109">
        <v>3</v>
      </c>
      <c r="K42" s="109">
        <v>0</v>
      </c>
      <c r="L42" s="109">
        <v>0</v>
      </c>
      <c r="M42" s="109">
        <v>0</v>
      </c>
      <c r="N42" s="109">
        <v>0</v>
      </c>
      <c r="O42" s="109">
        <v>0</v>
      </c>
      <c r="P42" s="109">
        <v>0</v>
      </c>
      <c r="Q42" s="109">
        <v>24</v>
      </c>
      <c r="R42" s="109">
        <v>15</v>
      </c>
      <c r="S42" s="110">
        <v>3</v>
      </c>
      <c r="T42" s="110">
        <v>1</v>
      </c>
      <c r="U42" s="144">
        <v>12.5</v>
      </c>
      <c r="V42" s="144">
        <v>6.67</v>
      </c>
      <c r="W42" s="69"/>
      <c r="X42" s="69"/>
      <c r="Y42" s="69"/>
      <c r="Z42" s="69"/>
      <c r="AA42" s="69"/>
      <c r="AB42" s="69"/>
      <c r="AC42" s="69"/>
      <c r="AD42" s="69"/>
      <c r="AE42" s="69"/>
      <c r="AF42" s="69"/>
    </row>
    <row r="43" spans="1:32" x14ac:dyDescent="0.2">
      <c r="A43" s="107" t="s">
        <v>283</v>
      </c>
      <c r="B43" s="107" t="s">
        <v>592</v>
      </c>
      <c r="C43" s="107" t="s">
        <v>450</v>
      </c>
      <c r="D43" s="107" t="s">
        <v>660</v>
      </c>
      <c r="E43" s="109">
        <v>0</v>
      </c>
      <c r="F43" s="109">
        <v>0</v>
      </c>
      <c r="G43" s="109">
        <v>1</v>
      </c>
      <c r="H43" s="109">
        <v>1</v>
      </c>
      <c r="I43" s="109">
        <v>0</v>
      </c>
      <c r="J43" s="109">
        <v>0</v>
      </c>
      <c r="K43" s="109">
        <v>0</v>
      </c>
      <c r="L43" s="109">
        <v>0</v>
      </c>
      <c r="M43" s="109">
        <v>0</v>
      </c>
      <c r="N43" s="109">
        <v>0</v>
      </c>
      <c r="O43" s="109">
        <v>0</v>
      </c>
      <c r="P43" s="109">
        <v>0</v>
      </c>
      <c r="Q43" s="109">
        <v>1</v>
      </c>
      <c r="R43" s="109">
        <v>1</v>
      </c>
      <c r="S43" s="110">
        <v>0</v>
      </c>
      <c r="T43" s="110">
        <v>0</v>
      </c>
      <c r="U43" s="144">
        <v>0</v>
      </c>
      <c r="V43" s="144">
        <v>0</v>
      </c>
      <c r="W43" s="69"/>
      <c r="X43" s="69"/>
      <c r="Y43" s="69"/>
      <c r="Z43" s="69"/>
      <c r="AA43" s="69"/>
      <c r="AB43" s="69"/>
      <c r="AC43" s="69"/>
      <c r="AD43" s="69"/>
      <c r="AE43" s="69"/>
      <c r="AF43" s="69"/>
    </row>
    <row r="44" spans="1:32" x14ac:dyDescent="0.2">
      <c r="A44" s="107" t="s">
        <v>283</v>
      </c>
      <c r="B44" s="107" t="s">
        <v>592</v>
      </c>
      <c r="C44" s="107" t="s">
        <v>450</v>
      </c>
      <c r="D44" s="107" t="s">
        <v>661</v>
      </c>
      <c r="E44" s="109">
        <v>2</v>
      </c>
      <c r="F44" s="109">
        <v>1</v>
      </c>
      <c r="G44" s="109">
        <v>0</v>
      </c>
      <c r="H44" s="109">
        <v>0</v>
      </c>
      <c r="I44" s="109">
        <v>1</v>
      </c>
      <c r="J44" s="109">
        <v>1</v>
      </c>
      <c r="K44" s="109">
        <v>0</v>
      </c>
      <c r="L44" s="109">
        <v>0</v>
      </c>
      <c r="M44" s="109">
        <v>0</v>
      </c>
      <c r="N44" s="109">
        <v>0</v>
      </c>
      <c r="O44" s="109">
        <v>0</v>
      </c>
      <c r="P44" s="109">
        <v>0</v>
      </c>
      <c r="Q44" s="109">
        <v>3</v>
      </c>
      <c r="R44" s="109">
        <v>2</v>
      </c>
      <c r="S44" s="110">
        <v>1</v>
      </c>
      <c r="T44" s="110">
        <v>1</v>
      </c>
      <c r="U44" s="144">
        <v>33.33</v>
      </c>
      <c r="V44" s="144">
        <v>50</v>
      </c>
      <c r="W44" s="69"/>
      <c r="X44" s="69"/>
      <c r="Y44" s="69"/>
      <c r="Z44" s="69"/>
      <c r="AA44" s="69"/>
      <c r="AB44" s="69"/>
      <c r="AC44" s="69"/>
      <c r="AD44" s="69"/>
      <c r="AE44" s="69"/>
      <c r="AF44" s="69"/>
    </row>
    <row r="45" spans="1:32" x14ac:dyDescent="0.2">
      <c r="A45" s="107" t="s">
        <v>283</v>
      </c>
      <c r="B45" s="107" t="s">
        <v>592</v>
      </c>
      <c r="C45" s="107" t="s">
        <v>450</v>
      </c>
      <c r="D45" s="107" t="s">
        <v>662</v>
      </c>
      <c r="E45" s="109">
        <v>6</v>
      </c>
      <c r="F45" s="109">
        <v>5</v>
      </c>
      <c r="G45" s="109">
        <v>2</v>
      </c>
      <c r="H45" s="109">
        <v>2</v>
      </c>
      <c r="I45" s="109">
        <v>1</v>
      </c>
      <c r="J45" s="109">
        <v>1</v>
      </c>
      <c r="K45" s="109">
        <v>0</v>
      </c>
      <c r="L45" s="109">
        <v>0</v>
      </c>
      <c r="M45" s="109">
        <v>0</v>
      </c>
      <c r="N45" s="109">
        <v>0</v>
      </c>
      <c r="O45" s="109">
        <v>0</v>
      </c>
      <c r="P45" s="109">
        <v>0</v>
      </c>
      <c r="Q45" s="109">
        <v>9</v>
      </c>
      <c r="R45" s="109">
        <v>8</v>
      </c>
      <c r="S45" s="110">
        <v>0</v>
      </c>
      <c r="T45" s="110">
        <v>0</v>
      </c>
      <c r="U45" s="144">
        <v>0</v>
      </c>
      <c r="V45" s="144">
        <v>0</v>
      </c>
      <c r="W45" s="69"/>
      <c r="X45" s="69"/>
      <c r="Y45" s="69"/>
      <c r="Z45" s="69"/>
      <c r="AA45" s="69"/>
      <c r="AB45" s="69"/>
      <c r="AC45" s="69"/>
      <c r="AD45" s="69"/>
      <c r="AE45" s="69"/>
      <c r="AF45" s="69"/>
    </row>
    <row r="46" spans="1:32" x14ac:dyDescent="0.2">
      <c r="A46" s="107" t="s">
        <v>283</v>
      </c>
      <c r="B46" s="107" t="s">
        <v>592</v>
      </c>
      <c r="C46" s="107" t="s">
        <v>450</v>
      </c>
      <c r="D46" s="107" t="s">
        <v>663</v>
      </c>
      <c r="E46" s="109">
        <v>5</v>
      </c>
      <c r="F46" s="109">
        <v>4</v>
      </c>
      <c r="G46" s="109">
        <v>4</v>
      </c>
      <c r="H46" s="109">
        <v>4</v>
      </c>
      <c r="I46" s="109">
        <v>6</v>
      </c>
      <c r="J46" s="109">
        <v>6</v>
      </c>
      <c r="K46" s="109">
        <v>0</v>
      </c>
      <c r="L46" s="109">
        <v>0</v>
      </c>
      <c r="M46" s="109">
        <v>0</v>
      </c>
      <c r="N46" s="109">
        <v>0</v>
      </c>
      <c r="O46" s="109">
        <v>0</v>
      </c>
      <c r="P46" s="109">
        <v>0</v>
      </c>
      <c r="Q46" s="109">
        <v>15</v>
      </c>
      <c r="R46" s="109">
        <v>14</v>
      </c>
      <c r="S46" s="110">
        <v>2</v>
      </c>
      <c r="T46" s="110">
        <v>2</v>
      </c>
      <c r="U46" s="144">
        <v>13.33</v>
      </c>
      <c r="V46" s="144">
        <v>14.29</v>
      </c>
      <c r="W46" s="69"/>
      <c r="X46" s="69"/>
      <c r="Y46" s="69"/>
      <c r="Z46" s="69"/>
      <c r="AA46" s="69"/>
      <c r="AB46" s="69"/>
      <c r="AC46" s="69"/>
      <c r="AD46" s="69"/>
      <c r="AE46" s="69"/>
      <c r="AF46" s="69"/>
    </row>
    <row r="47" spans="1:32" x14ac:dyDescent="0.2">
      <c r="A47" s="107" t="s">
        <v>283</v>
      </c>
      <c r="B47" s="107" t="s">
        <v>592</v>
      </c>
      <c r="C47" s="107" t="s">
        <v>450</v>
      </c>
      <c r="D47" s="107" t="s">
        <v>664</v>
      </c>
      <c r="E47" s="109">
        <v>0</v>
      </c>
      <c r="F47" s="109">
        <v>0</v>
      </c>
      <c r="G47" s="109">
        <v>0</v>
      </c>
      <c r="H47" s="109">
        <v>0</v>
      </c>
      <c r="I47" s="109">
        <v>2</v>
      </c>
      <c r="J47" s="109">
        <v>1</v>
      </c>
      <c r="K47" s="109">
        <v>0</v>
      </c>
      <c r="L47" s="109">
        <v>0</v>
      </c>
      <c r="M47" s="109">
        <v>0</v>
      </c>
      <c r="N47" s="109">
        <v>0</v>
      </c>
      <c r="O47" s="109">
        <v>0</v>
      </c>
      <c r="P47" s="109">
        <v>0</v>
      </c>
      <c r="Q47" s="109">
        <v>2</v>
      </c>
      <c r="R47" s="109">
        <v>1</v>
      </c>
      <c r="S47" s="110">
        <v>1</v>
      </c>
      <c r="T47" s="110"/>
      <c r="U47" s="144">
        <v>50</v>
      </c>
      <c r="V47" s="144">
        <v>0</v>
      </c>
      <c r="W47" s="69"/>
      <c r="X47" s="69"/>
      <c r="Y47" s="69"/>
      <c r="Z47" s="69"/>
      <c r="AA47" s="69"/>
      <c r="AB47" s="69"/>
      <c r="AC47" s="69"/>
      <c r="AD47" s="69"/>
      <c r="AE47" s="69"/>
      <c r="AF47" s="69"/>
    </row>
    <row r="48" spans="1:32" x14ac:dyDescent="0.2">
      <c r="A48" s="107" t="s">
        <v>283</v>
      </c>
      <c r="B48" s="107" t="s">
        <v>592</v>
      </c>
      <c r="C48" s="107" t="s">
        <v>450</v>
      </c>
      <c r="D48" s="107" t="s">
        <v>665</v>
      </c>
      <c r="E48" s="109">
        <v>5</v>
      </c>
      <c r="F48" s="109">
        <v>3</v>
      </c>
      <c r="G48" s="109">
        <v>4</v>
      </c>
      <c r="H48" s="109">
        <v>2</v>
      </c>
      <c r="I48" s="109">
        <v>3</v>
      </c>
      <c r="J48" s="109">
        <v>3</v>
      </c>
      <c r="K48" s="109">
        <v>0</v>
      </c>
      <c r="L48" s="109">
        <v>0</v>
      </c>
      <c r="M48" s="109">
        <v>0</v>
      </c>
      <c r="N48" s="109">
        <v>0</v>
      </c>
      <c r="O48" s="109">
        <v>0</v>
      </c>
      <c r="P48" s="109">
        <v>0</v>
      </c>
      <c r="Q48" s="109">
        <v>12</v>
      </c>
      <c r="R48" s="109">
        <v>8</v>
      </c>
      <c r="S48" s="110">
        <v>1</v>
      </c>
      <c r="T48" s="110">
        <v>1</v>
      </c>
      <c r="U48" s="144">
        <v>8.33</v>
      </c>
      <c r="V48" s="144">
        <v>12.5</v>
      </c>
      <c r="W48" s="69"/>
      <c r="X48" s="69"/>
      <c r="Y48" s="69"/>
      <c r="Z48" s="69"/>
      <c r="AA48" s="69"/>
      <c r="AB48" s="69"/>
      <c r="AC48" s="69"/>
      <c r="AD48" s="69"/>
      <c r="AE48" s="69"/>
      <c r="AF48" s="69"/>
    </row>
    <row r="49" spans="1:32" x14ac:dyDescent="0.2">
      <c r="A49" s="107" t="s">
        <v>283</v>
      </c>
      <c r="B49" s="107" t="s">
        <v>592</v>
      </c>
      <c r="C49" s="107" t="s">
        <v>450</v>
      </c>
      <c r="D49" s="107" t="s">
        <v>666</v>
      </c>
      <c r="E49" s="109">
        <v>0</v>
      </c>
      <c r="F49" s="109">
        <v>0</v>
      </c>
      <c r="G49" s="109">
        <v>0</v>
      </c>
      <c r="H49" s="109">
        <v>0</v>
      </c>
      <c r="I49" s="109">
        <v>1</v>
      </c>
      <c r="J49" s="109">
        <v>1</v>
      </c>
      <c r="K49" s="109">
        <v>0</v>
      </c>
      <c r="L49" s="109">
        <v>0</v>
      </c>
      <c r="M49" s="109">
        <v>0</v>
      </c>
      <c r="N49" s="109">
        <v>0</v>
      </c>
      <c r="O49" s="109">
        <v>0</v>
      </c>
      <c r="P49" s="109">
        <v>0</v>
      </c>
      <c r="Q49" s="109">
        <v>1</v>
      </c>
      <c r="R49" s="109">
        <v>1</v>
      </c>
      <c r="S49" s="110">
        <v>0</v>
      </c>
      <c r="T49" s="110">
        <v>0</v>
      </c>
      <c r="U49" s="144">
        <v>0</v>
      </c>
      <c r="V49" s="144">
        <v>0</v>
      </c>
      <c r="W49" s="69"/>
      <c r="X49" s="69"/>
      <c r="Y49" s="69"/>
      <c r="Z49" s="69"/>
      <c r="AA49" s="69"/>
      <c r="AB49" s="69"/>
      <c r="AC49" s="69"/>
      <c r="AD49" s="69"/>
      <c r="AE49" s="69"/>
      <c r="AF49" s="69"/>
    </row>
    <row r="50" spans="1:32" x14ac:dyDescent="0.2">
      <c r="A50" s="107" t="s">
        <v>283</v>
      </c>
      <c r="B50" s="107" t="s">
        <v>592</v>
      </c>
      <c r="C50" s="107" t="s">
        <v>450</v>
      </c>
      <c r="D50" s="107" t="s">
        <v>667</v>
      </c>
      <c r="E50" s="109">
        <v>0</v>
      </c>
      <c r="F50" s="109">
        <v>0</v>
      </c>
      <c r="G50" s="109">
        <v>1</v>
      </c>
      <c r="H50" s="109">
        <v>1</v>
      </c>
      <c r="I50" s="109">
        <v>0</v>
      </c>
      <c r="J50" s="109">
        <v>0</v>
      </c>
      <c r="K50" s="109">
        <v>0</v>
      </c>
      <c r="L50" s="109">
        <v>0</v>
      </c>
      <c r="M50" s="109">
        <v>0</v>
      </c>
      <c r="N50" s="109">
        <v>0</v>
      </c>
      <c r="O50" s="109">
        <v>0</v>
      </c>
      <c r="P50" s="109">
        <v>0</v>
      </c>
      <c r="Q50" s="109">
        <v>1</v>
      </c>
      <c r="R50" s="109">
        <v>1</v>
      </c>
      <c r="S50" s="110">
        <v>1</v>
      </c>
      <c r="T50" s="110">
        <v>1</v>
      </c>
      <c r="U50" s="144">
        <v>100</v>
      </c>
      <c r="V50" s="144">
        <v>100</v>
      </c>
      <c r="W50" s="69"/>
      <c r="X50" s="69"/>
      <c r="Y50" s="69"/>
      <c r="Z50" s="69"/>
      <c r="AA50" s="69"/>
      <c r="AB50" s="69"/>
      <c r="AC50" s="69"/>
      <c r="AD50" s="69"/>
      <c r="AE50" s="69"/>
      <c r="AF50" s="69"/>
    </row>
    <row r="51" spans="1:32" x14ac:dyDescent="0.2">
      <c r="A51" s="107" t="s">
        <v>283</v>
      </c>
      <c r="B51" s="107" t="s">
        <v>592</v>
      </c>
      <c r="C51" s="107" t="s">
        <v>450</v>
      </c>
      <c r="D51" s="107" t="s">
        <v>668</v>
      </c>
      <c r="E51" s="109">
        <v>1</v>
      </c>
      <c r="F51" s="109">
        <v>1</v>
      </c>
      <c r="G51" s="109">
        <v>0</v>
      </c>
      <c r="H51" s="109">
        <v>0</v>
      </c>
      <c r="I51" s="109">
        <v>1</v>
      </c>
      <c r="J51" s="109">
        <v>1</v>
      </c>
      <c r="K51" s="109">
        <v>0</v>
      </c>
      <c r="L51" s="109">
        <v>0</v>
      </c>
      <c r="M51" s="109">
        <v>0</v>
      </c>
      <c r="N51" s="109">
        <v>0</v>
      </c>
      <c r="O51" s="109">
        <v>0</v>
      </c>
      <c r="P51" s="109">
        <v>0</v>
      </c>
      <c r="Q51" s="109">
        <v>2</v>
      </c>
      <c r="R51" s="109">
        <v>2</v>
      </c>
      <c r="S51" s="110">
        <v>1</v>
      </c>
      <c r="T51" s="110">
        <v>1</v>
      </c>
      <c r="U51" s="144">
        <v>50</v>
      </c>
      <c r="V51" s="144">
        <v>50</v>
      </c>
      <c r="W51" s="69"/>
      <c r="X51" s="69"/>
      <c r="Y51" s="69"/>
      <c r="Z51" s="69"/>
      <c r="AA51" s="69"/>
      <c r="AB51" s="69"/>
      <c r="AC51" s="69"/>
      <c r="AD51" s="69"/>
      <c r="AE51" s="69"/>
      <c r="AF51" s="69"/>
    </row>
    <row r="52" spans="1:32" x14ac:dyDescent="0.2">
      <c r="A52" s="107" t="s">
        <v>283</v>
      </c>
      <c r="B52" s="107" t="s">
        <v>592</v>
      </c>
      <c r="C52" s="107" t="s">
        <v>450</v>
      </c>
      <c r="D52" s="107" t="s">
        <v>669</v>
      </c>
      <c r="E52" s="109">
        <v>0</v>
      </c>
      <c r="F52" s="109">
        <v>0</v>
      </c>
      <c r="G52" s="109">
        <v>4</v>
      </c>
      <c r="H52" s="109">
        <v>3</v>
      </c>
      <c r="I52" s="109">
        <v>0</v>
      </c>
      <c r="J52" s="109">
        <v>0</v>
      </c>
      <c r="K52" s="109">
        <v>0</v>
      </c>
      <c r="L52" s="109">
        <v>0</v>
      </c>
      <c r="M52" s="109">
        <v>0</v>
      </c>
      <c r="N52" s="109">
        <v>0</v>
      </c>
      <c r="O52" s="109">
        <v>0</v>
      </c>
      <c r="P52" s="109">
        <v>0</v>
      </c>
      <c r="Q52" s="109">
        <v>4</v>
      </c>
      <c r="R52" s="109">
        <v>3</v>
      </c>
      <c r="S52" s="110">
        <v>0</v>
      </c>
      <c r="T52" s="110">
        <v>0</v>
      </c>
      <c r="U52" s="144">
        <v>0</v>
      </c>
      <c r="V52" s="144">
        <v>0</v>
      </c>
      <c r="W52" s="69"/>
      <c r="X52" s="69"/>
      <c r="Y52" s="69"/>
      <c r="Z52" s="69"/>
      <c r="AA52" s="69"/>
      <c r="AB52" s="69"/>
      <c r="AC52" s="69"/>
      <c r="AD52" s="69"/>
      <c r="AE52" s="69"/>
      <c r="AF52" s="69"/>
    </row>
    <row r="53" spans="1:32" x14ac:dyDescent="0.2">
      <c r="A53" s="107" t="s">
        <v>283</v>
      </c>
      <c r="B53" s="107" t="s">
        <v>592</v>
      </c>
      <c r="C53" s="107" t="s">
        <v>450</v>
      </c>
      <c r="D53" s="107" t="s">
        <v>670</v>
      </c>
      <c r="E53" s="109">
        <v>0</v>
      </c>
      <c r="F53" s="109">
        <v>0</v>
      </c>
      <c r="G53" s="109">
        <v>1</v>
      </c>
      <c r="H53" s="109">
        <v>1</v>
      </c>
      <c r="I53" s="109">
        <v>0</v>
      </c>
      <c r="J53" s="109">
        <v>0</v>
      </c>
      <c r="K53" s="109">
        <v>0</v>
      </c>
      <c r="L53" s="109">
        <v>0</v>
      </c>
      <c r="M53" s="109">
        <v>0</v>
      </c>
      <c r="N53" s="109">
        <v>0</v>
      </c>
      <c r="O53" s="109">
        <v>0</v>
      </c>
      <c r="P53" s="109">
        <v>0</v>
      </c>
      <c r="Q53" s="109">
        <v>1</v>
      </c>
      <c r="R53" s="109">
        <v>1</v>
      </c>
      <c r="S53" s="110">
        <v>0</v>
      </c>
      <c r="T53" s="110">
        <v>0</v>
      </c>
      <c r="U53" s="144">
        <v>0</v>
      </c>
      <c r="V53" s="144">
        <v>0</v>
      </c>
      <c r="W53" s="69"/>
      <c r="X53" s="69"/>
      <c r="Y53" s="69"/>
      <c r="Z53" s="69"/>
      <c r="AA53" s="69"/>
      <c r="AB53" s="69"/>
      <c r="AC53" s="69"/>
      <c r="AD53" s="69"/>
      <c r="AE53" s="69"/>
      <c r="AF53" s="69"/>
    </row>
    <row r="54" spans="1:32" x14ac:dyDescent="0.2">
      <c r="A54" s="107" t="s">
        <v>283</v>
      </c>
      <c r="B54" s="107" t="s">
        <v>592</v>
      </c>
      <c r="C54" s="107" t="s">
        <v>450</v>
      </c>
      <c r="D54" s="107" t="s">
        <v>671</v>
      </c>
      <c r="E54" s="109">
        <v>5</v>
      </c>
      <c r="F54" s="109">
        <v>1</v>
      </c>
      <c r="G54" s="109">
        <v>6</v>
      </c>
      <c r="H54" s="109">
        <v>2</v>
      </c>
      <c r="I54" s="109">
        <v>3</v>
      </c>
      <c r="J54" s="109">
        <v>1</v>
      </c>
      <c r="K54" s="109">
        <v>0</v>
      </c>
      <c r="L54" s="109">
        <v>0</v>
      </c>
      <c r="M54" s="109">
        <v>0</v>
      </c>
      <c r="N54" s="109">
        <v>0</v>
      </c>
      <c r="O54" s="109">
        <v>0</v>
      </c>
      <c r="P54" s="109">
        <v>0</v>
      </c>
      <c r="Q54" s="109">
        <v>14</v>
      </c>
      <c r="R54" s="109">
        <v>4</v>
      </c>
      <c r="S54" s="110">
        <v>2</v>
      </c>
      <c r="T54" s="110">
        <v>0</v>
      </c>
      <c r="U54" s="144">
        <v>14.29</v>
      </c>
      <c r="V54" s="144">
        <v>0</v>
      </c>
      <c r="W54" s="69"/>
      <c r="X54" s="69"/>
      <c r="Y54" s="69"/>
      <c r="Z54" s="69"/>
      <c r="AA54" s="69"/>
      <c r="AB54" s="69"/>
      <c r="AC54" s="69"/>
      <c r="AD54" s="69"/>
      <c r="AE54" s="69"/>
      <c r="AF54" s="69"/>
    </row>
    <row r="55" spans="1:32" x14ac:dyDescent="0.2">
      <c r="A55" s="107" t="s">
        <v>283</v>
      </c>
      <c r="B55" s="107" t="s">
        <v>592</v>
      </c>
      <c r="C55" s="107" t="s">
        <v>450</v>
      </c>
      <c r="D55" s="107" t="s">
        <v>672</v>
      </c>
      <c r="E55" s="109">
        <v>0</v>
      </c>
      <c r="F55" s="109">
        <v>0</v>
      </c>
      <c r="G55" s="109">
        <v>1</v>
      </c>
      <c r="H55" s="109">
        <v>1</v>
      </c>
      <c r="I55" s="109">
        <v>0</v>
      </c>
      <c r="J55" s="109">
        <v>0</v>
      </c>
      <c r="K55" s="109">
        <v>0</v>
      </c>
      <c r="L55" s="109">
        <v>0</v>
      </c>
      <c r="M55" s="109">
        <v>0</v>
      </c>
      <c r="N55" s="109">
        <v>0</v>
      </c>
      <c r="O55" s="109">
        <v>0</v>
      </c>
      <c r="P55" s="109">
        <v>0</v>
      </c>
      <c r="Q55" s="109">
        <v>1</v>
      </c>
      <c r="R55" s="109">
        <v>1</v>
      </c>
      <c r="S55" s="110">
        <v>0</v>
      </c>
      <c r="T55" s="110">
        <v>0</v>
      </c>
      <c r="U55" s="144">
        <v>0</v>
      </c>
      <c r="V55" s="144">
        <v>0</v>
      </c>
      <c r="W55" s="69"/>
      <c r="X55" s="69"/>
      <c r="Y55" s="69"/>
      <c r="Z55" s="69"/>
      <c r="AA55" s="69"/>
      <c r="AB55" s="69"/>
      <c r="AC55" s="69"/>
      <c r="AD55" s="69"/>
      <c r="AE55" s="69"/>
      <c r="AF55" s="69"/>
    </row>
    <row r="56" spans="1:32" x14ac:dyDescent="0.2">
      <c r="A56" s="107" t="s">
        <v>283</v>
      </c>
      <c r="B56" s="107" t="s">
        <v>592</v>
      </c>
      <c r="C56" s="107" t="s">
        <v>450</v>
      </c>
      <c r="D56" s="107" t="s">
        <v>673</v>
      </c>
      <c r="E56" s="109">
        <v>3</v>
      </c>
      <c r="F56" s="109">
        <v>3</v>
      </c>
      <c r="G56" s="109">
        <v>0</v>
      </c>
      <c r="H56" s="109">
        <v>0</v>
      </c>
      <c r="I56" s="109">
        <v>0</v>
      </c>
      <c r="J56" s="109">
        <v>0</v>
      </c>
      <c r="K56" s="109">
        <v>0</v>
      </c>
      <c r="L56" s="109">
        <v>0</v>
      </c>
      <c r="M56" s="109">
        <v>0</v>
      </c>
      <c r="N56" s="109">
        <v>0</v>
      </c>
      <c r="O56" s="109">
        <v>0</v>
      </c>
      <c r="P56" s="109">
        <v>0</v>
      </c>
      <c r="Q56" s="109">
        <v>3</v>
      </c>
      <c r="R56" s="109">
        <v>3</v>
      </c>
      <c r="S56" s="110">
        <v>0</v>
      </c>
      <c r="T56" s="110">
        <v>0</v>
      </c>
      <c r="U56" s="144">
        <v>0</v>
      </c>
      <c r="V56" s="144">
        <v>0</v>
      </c>
      <c r="W56" s="69"/>
      <c r="X56" s="69"/>
      <c r="Y56" s="69"/>
      <c r="Z56" s="69"/>
      <c r="AA56" s="69"/>
      <c r="AB56" s="69"/>
      <c r="AC56" s="69"/>
      <c r="AD56" s="69"/>
      <c r="AE56" s="69"/>
      <c r="AF56" s="69"/>
    </row>
    <row r="57" spans="1:32" x14ac:dyDescent="0.2">
      <c r="A57" s="107" t="s">
        <v>283</v>
      </c>
      <c r="B57" s="107" t="s">
        <v>592</v>
      </c>
      <c r="C57" s="107" t="s">
        <v>450</v>
      </c>
      <c r="D57" s="107" t="s">
        <v>674</v>
      </c>
      <c r="E57" s="109">
        <v>3</v>
      </c>
      <c r="F57" s="109">
        <v>2</v>
      </c>
      <c r="G57" s="109">
        <v>0</v>
      </c>
      <c r="H57" s="109">
        <v>0</v>
      </c>
      <c r="I57" s="109">
        <v>0</v>
      </c>
      <c r="J57" s="109">
        <v>0</v>
      </c>
      <c r="K57" s="109">
        <v>0</v>
      </c>
      <c r="L57" s="109">
        <v>0</v>
      </c>
      <c r="M57" s="109">
        <v>0</v>
      </c>
      <c r="N57" s="109">
        <v>0</v>
      </c>
      <c r="O57" s="109">
        <v>0</v>
      </c>
      <c r="P57" s="109">
        <v>0</v>
      </c>
      <c r="Q57" s="109">
        <v>3</v>
      </c>
      <c r="R57" s="109">
        <v>2</v>
      </c>
      <c r="S57" s="110">
        <v>0</v>
      </c>
      <c r="T57" s="110">
        <v>0</v>
      </c>
      <c r="U57" s="144">
        <v>0</v>
      </c>
      <c r="V57" s="144">
        <v>0</v>
      </c>
      <c r="W57" s="69"/>
      <c r="X57" s="69"/>
      <c r="Y57" s="69"/>
      <c r="Z57" s="69"/>
      <c r="AA57" s="69"/>
      <c r="AB57" s="69"/>
      <c r="AC57" s="69"/>
      <c r="AD57" s="69"/>
      <c r="AE57" s="69"/>
      <c r="AF57" s="69"/>
    </row>
    <row r="58" spans="1:32" x14ac:dyDescent="0.2">
      <c r="A58" s="107" t="s">
        <v>283</v>
      </c>
      <c r="B58" s="107" t="s">
        <v>592</v>
      </c>
      <c r="C58" s="107" t="s">
        <v>450</v>
      </c>
      <c r="D58" s="107" t="s">
        <v>675</v>
      </c>
      <c r="E58" s="109">
        <v>2</v>
      </c>
      <c r="F58" s="109">
        <v>0</v>
      </c>
      <c r="G58" s="109">
        <v>0</v>
      </c>
      <c r="H58" s="109">
        <v>0</v>
      </c>
      <c r="I58" s="109">
        <v>0</v>
      </c>
      <c r="J58" s="109">
        <v>0</v>
      </c>
      <c r="K58" s="109">
        <v>0</v>
      </c>
      <c r="L58" s="109">
        <v>0</v>
      </c>
      <c r="M58" s="109">
        <v>0</v>
      </c>
      <c r="N58" s="109">
        <v>0</v>
      </c>
      <c r="O58" s="109">
        <v>0</v>
      </c>
      <c r="P58" s="109">
        <v>0</v>
      </c>
      <c r="Q58" s="109">
        <v>2</v>
      </c>
      <c r="R58" s="109">
        <v>0</v>
      </c>
      <c r="S58" s="110">
        <v>1</v>
      </c>
      <c r="T58" s="110">
        <v>0</v>
      </c>
      <c r="U58" s="144">
        <v>50</v>
      </c>
      <c r="V58" s="144">
        <v>0</v>
      </c>
      <c r="W58" s="69"/>
      <c r="X58" s="69"/>
      <c r="Y58" s="69"/>
      <c r="Z58" s="69"/>
      <c r="AA58" s="69"/>
      <c r="AB58" s="69"/>
      <c r="AC58" s="69"/>
      <c r="AD58" s="69"/>
      <c r="AE58" s="69"/>
      <c r="AF58" s="69"/>
    </row>
    <row r="59" spans="1:32" x14ac:dyDescent="0.2">
      <c r="A59" s="107" t="s">
        <v>283</v>
      </c>
      <c r="B59" s="107" t="s">
        <v>592</v>
      </c>
      <c r="C59" s="107" t="s">
        <v>450</v>
      </c>
      <c r="D59" s="107" t="s">
        <v>676</v>
      </c>
      <c r="E59" s="109">
        <v>1</v>
      </c>
      <c r="F59" s="109">
        <v>1</v>
      </c>
      <c r="G59" s="109">
        <v>0</v>
      </c>
      <c r="H59" s="109">
        <v>0</v>
      </c>
      <c r="I59" s="109">
        <v>0</v>
      </c>
      <c r="J59" s="109">
        <v>0</v>
      </c>
      <c r="K59" s="109">
        <v>0</v>
      </c>
      <c r="L59" s="109">
        <v>0</v>
      </c>
      <c r="M59" s="109">
        <v>0</v>
      </c>
      <c r="N59" s="109">
        <v>0</v>
      </c>
      <c r="O59" s="109">
        <v>0</v>
      </c>
      <c r="P59" s="109">
        <v>0</v>
      </c>
      <c r="Q59" s="109">
        <v>1</v>
      </c>
      <c r="R59" s="109">
        <v>1</v>
      </c>
      <c r="S59" s="110">
        <v>0</v>
      </c>
      <c r="T59" s="110">
        <v>0</v>
      </c>
      <c r="U59" s="144">
        <v>0</v>
      </c>
      <c r="V59" s="144">
        <v>0</v>
      </c>
      <c r="W59" s="69"/>
      <c r="X59" s="69"/>
      <c r="Y59" s="69"/>
      <c r="Z59" s="69"/>
      <c r="AA59" s="69"/>
      <c r="AB59" s="69"/>
      <c r="AC59" s="69"/>
      <c r="AD59" s="69"/>
      <c r="AE59" s="69"/>
      <c r="AF59" s="69"/>
    </row>
    <row r="60" spans="1:32" x14ac:dyDescent="0.2">
      <c r="A60" s="107" t="s">
        <v>283</v>
      </c>
      <c r="B60" s="107" t="s">
        <v>592</v>
      </c>
      <c r="C60" s="107" t="s">
        <v>450</v>
      </c>
      <c r="D60" s="107" t="s">
        <v>677</v>
      </c>
      <c r="E60" s="109">
        <v>3</v>
      </c>
      <c r="F60" s="109">
        <v>2</v>
      </c>
      <c r="G60" s="109">
        <v>5</v>
      </c>
      <c r="H60" s="109">
        <v>5</v>
      </c>
      <c r="I60" s="109">
        <v>5</v>
      </c>
      <c r="J60" s="109">
        <v>4</v>
      </c>
      <c r="K60" s="109">
        <v>0</v>
      </c>
      <c r="L60" s="109">
        <v>0</v>
      </c>
      <c r="M60" s="109">
        <v>0</v>
      </c>
      <c r="N60" s="109">
        <v>0</v>
      </c>
      <c r="O60" s="109">
        <v>0</v>
      </c>
      <c r="P60" s="109">
        <v>0</v>
      </c>
      <c r="Q60" s="109">
        <v>13</v>
      </c>
      <c r="R60" s="109">
        <v>11</v>
      </c>
      <c r="S60" s="110">
        <v>4</v>
      </c>
      <c r="T60" s="110">
        <v>4</v>
      </c>
      <c r="U60" s="144">
        <v>30.77</v>
      </c>
      <c r="V60" s="144">
        <v>36.36</v>
      </c>
      <c r="W60" s="69"/>
      <c r="X60" s="69"/>
      <c r="Y60" s="69"/>
      <c r="Z60" s="69"/>
      <c r="AA60" s="69"/>
      <c r="AB60" s="69"/>
      <c r="AC60" s="69"/>
      <c r="AD60" s="69"/>
      <c r="AE60" s="69"/>
      <c r="AF60" s="69"/>
    </row>
    <row r="61" spans="1:32" x14ac:dyDescent="0.2">
      <c r="A61" s="107" t="s">
        <v>283</v>
      </c>
      <c r="B61" s="107" t="s">
        <v>592</v>
      </c>
      <c r="C61" s="107" t="s">
        <v>450</v>
      </c>
      <c r="D61" s="107" t="s">
        <v>678</v>
      </c>
      <c r="E61" s="109">
        <v>3</v>
      </c>
      <c r="F61" s="109">
        <v>3</v>
      </c>
      <c r="G61" s="109">
        <v>0</v>
      </c>
      <c r="H61" s="109">
        <v>0</v>
      </c>
      <c r="I61" s="109">
        <v>1</v>
      </c>
      <c r="J61" s="109">
        <v>1</v>
      </c>
      <c r="K61" s="109">
        <v>0</v>
      </c>
      <c r="L61" s="109">
        <v>0</v>
      </c>
      <c r="M61" s="109">
        <v>0</v>
      </c>
      <c r="N61" s="109">
        <v>0</v>
      </c>
      <c r="O61" s="109">
        <v>0</v>
      </c>
      <c r="P61" s="109">
        <v>0</v>
      </c>
      <c r="Q61" s="109">
        <v>4</v>
      </c>
      <c r="R61" s="109">
        <v>4</v>
      </c>
      <c r="S61" s="110">
        <v>1</v>
      </c>
      <c r="T61" s="110">
        <v>1</v>
      </c>
      <c r="U61" s="144">
        <v>25</v>
      </c>
      <c r="V61" s="144">
        <v>25</v>
      </c>
      <c r="W61" s="69"/>
      <c r="X61" s="69"/>
      <c r="Y61" s="69"/>
      <c r="Z61" s="69"/>
      <c r="AA61" s="69"/>
      <c r="AB61" s="69"/>
      <c r="AC61" s="69"/>
      <c r="AD61" s="69"/>
      <c r="AE61" s="69"/>
      <c r="AF61" s="69"/>
    </row>
    <row r="62" spans="1:32" x14ac:dyDescent="0.2">
      <c r="A62" s="107" t="s">
        <v>283</v>
      </c>
      <c r="B62" s="107" t="s">
        <v>592</v>
      </c>
      <c r="C62" s="107" t="s">
        <v>450</v>
      </c>
      <c r="D62" s="107" t="s">
        <v>679</v>
      </c>
      <c r="E62" s="109">
        <v>6</v>
      </c>
      <c r="F62" s="109">
        <v>5</v>
      </c>
      <c r="G62" s="109">
        <v>2</v>
      </c>
      <c r="H62" s="109">
        <v>2</v>
      </c>
      <c r="I62" s="109">
        <v>5</v>
      </c>
      <c r="J62" s="109">
        <v>5</v>
      </c>
      <c r="K62" s="109">
        <v>0</v>
      </c>
      <c r="L62" s="109">
        <v>0</v>
      </c>
      <c r="M62" s="109">
        <v>0</v>
      </c>
      <c r="N62" s="109">
        <v>0</v>
      </c>
      <c r="O62" s="109">
        <v>0</v>
      </c>
      <c r="P62" s="109">
        <v>0</v>
      </c>
      <c r="Q62" s="109">
        <v>13</v>
      </c>
      <c r="R62" s="109">
        <v>12</v>
      </c>
      <c r="S62" s="110">
        <v>2</v>
      </c>
      <c r="T62" s="110">
        <v>2</v>
      </c>
      <c r="U62" s="144">
        <v>15.38</v>
      </c>
      <c r="V62" s="144">
        <v>16.670000000000002</v>
      </c>
      <c r="W62" s="69"/>
      <c r="X62" s="69"/>
      <c r="Y62" s="69"/>
      <c r="Z62" s="69"/>
      <c r="AA62" s="69"/>
      <c r="AB62" s="69"/>
      <c r="AC62" s="69"/>
      <c r="AD62" s="69"/>
      <c r="AE62" s="69"/>
      <c r="AF62" s="69"/>
    </row>
    <row r="63" spans="1:32" x14ac:dyDescent="0.2">
      <c r="A63" s="107" t="s">
        <v>283</v>
      </c>
      <c r="B63" s="107" t="s">
        <v>592</v>
      </c>
      <c r="C63" s="107" t="s">
        <v>450</v>
      </c>
      <c r="D63" s="107" t="s">
        <v>680</v>
      </c>
      <c r="E63" s="109">
        <v>8</v>
      </c>
      <c r="F63" s="109">
        <v>5</v>
      </c>
      <c r="G63" s="109">
        <v>3</v>
      </c>
      <c r="H63" s="109">
        <v>3</v>
      </c>
      <c r="I63" s="109">
        <v>8</v>
      </c>
      <c r="J63" s="109">
        <v>3</v>
      </c>
      <c r="K63" s="109">
        <v>0</v>
      </c>
      <c r="L63" s="109">
        <v>0</v>
      </c>
      <c r="M63" s="109">
        <v>0</v>
      </c>
      <c r="N63" s="109">
        <v>0</v>
      </c>
      <c r="O63" s="109">
        <v>0</v>
      </c>
      <c r="P63" s="109">
        <v>0</v>
      </c>
      <c r="Q63" s="109">
        <v>19</v>
      </c>
      <c r="R63" s="109">
        <v>11</v>
      </c>
      <c r="S63" s="110">
        <v>2</v>
      </c>
      <c r="T63" s="110">
        <v>0</v>
      </c>
      <c r="U63" s="144">
        <v>10.53</v>
      </c>
      <c r="V63" s="144">
        <v>0</v>
      </c>
      <c r="W63" s="69"/>
      <c r="X63" s="69"/>
      <c r="Y63" s="69"/>
      <c r="Z63" s="69"/>
      <c r="AA63" s="69"/>
      <c r="AB63" s="69"/>
      <c r="AC63" s="69"/>
      <c r="AD63" s="69"/>
      <c r="AE63" s="69"/>
      <c r="AF63" s="69"/>
    </row>
    <row r="64" spans="1:32" x14ac:dyDescent="0.2">
      <c r="A64" s="107" t="s">
        <v>283</v>
      </c>
      <c r="B64" s="107" t="s">
        <v>592</v>
      </c>
      <c r="C64" s="107" t="s">
        <v>450</v>
      </c>
      <c r="D64" s="107" t="s">
        <v>681</v>
      </c>
      <c r="E64" s="109">
        <v>2</v>
      </c>
      <c r="F64" s="109">
        <v>2</v>
      </c>
      <c r="G64" s="109">
        <v>0</v>
      </c>
      <c r="H64" s="109">
        <v>0</v>
      </c>
      <c r="I64" s="109">
        <v>1</v>
      </c>
      <c r="J64" s="109">
        <v>1</v>
      </c>
      <c r="K64" s="109">
        <v>0</v>
      </c>
      <c r="L64" s="109">
        <v>0</v>
      </c>
      <c r="M64" s="109">
        <v>0</v>
      </c>
      <c r="N64" s="109">
        <v>0</v>
      </c>
      <c r="O64" s="109">
        <v>0</v>
      </c>
      <c r="P64" s="109">
        <v>0</v>
      </c>
      <c r="Q64" s="109">
        <v>3</v>
      </c>
      <c r="R64" s="109">
        <v>3</v>
      </c>
      <c r="S64" s="110">
        <v>1</v>
      </c>
      <c r="T64" s="110">
        <v>1</v>
      </c>
      <c r="U64" s="144">
        <v>33.33</v>
      </c>
      <c r="V64" s="144">
        <v>33.33</v>
      </c>
      <c r="W64" s="69"/>
      <c r="X64" s="69"/>
      <c r="Y64" s="69"/>
      <c r="Z64" s="69"/>
      <c r="AA64" s="69"/>
      <c r="AB64" s="69"/>
      <c r="AC64" s="69"/>
      <c r="AD64" s="69"/>
      <c r="AE64" s="69"/>
      <c r="AF64" s="69"/>
    </row>
    <row r="65" spans="1:32" x14ac:dyDescent="0.2">
      <c r="A65" s="107" t="s">
        <v>283</v>
      </c>
      <c r="B65" s="107" t="s">
        <v>592</v>
      </c>
      <c r="C65" s="107" t="s">
        <v>450</v>
      </c>
      <c r="D65" s="107" t="s">
        <v>682</v>
      </c>
      <c r="E65" s="109">
        <v>0</v>
      </c>
      <c r="F65" s="109">
        <v>0</v>
      </c>
      <c r="G65" s="109">
        <v>0</v>
      </c>
      <c r="H65" s="109">
        <v>0</v>
      </c>
      <c r="I65" s="109">
        <v>1</v>
      </c>
      <c r="J65" s="109">
        <v>1</v>
      </c>
      <c r="K65" s="109">
        <v>0</v>
      </c>
      <c r="L65" s="109">
        <v>0</v>
      </c>
      <c r="M65" s="109">
        <v>0</v>
      </c>
      <c r="N65" s="109">
        <v>0</v>
      </c>
      <c r="O65" s="109">
        <v>0</v>
      </c>
      <c r="P65" s="109">
        <v>0</v>
      </c>
      <c r="Q65" s="109">
        <v>1</v>
      </c>
      <c r="R65" s="109">
        <v>1</v>
      </c>
      <c r="S65" s="110">
        <v>1</v>
      </c>
      <c r="T65" s="110">
        <v>1</v>
      </c>
      <c r="U65" s="144">
        <v>100</v>
      </c>
      <c r="V65" s="144">
        <v>100</v>
      </c>
      <c r="W65" s="69"/>
      <c r="X65" s="69"/>
      <c r="Y65" s="69"/>
      <c r="Z65" s="69"/>
      <c r="AA65" s="69"/>
      <c r="AB65" s="69"/>
      <c r="AC65" s="69"/>
      <c r="AD65" s="69"/>
      <c r="AE65" s="69"/>
      <c r="AF65" s="69"/>
    </row>
    <row r="66" spans="1:32" x14ac:dyDescent="0.2">
      <c r="A66" s="107" t="s">
        <v>283</v>
      </c>
      <c r="B66" s="107" t="s">
        <v>592</v>
      </c>
      <c r="C66" s="107" t="s">
        <v>450</v>
      </c>
      <c r="D66" s="107" t="s">
        <v>683</v>
      </c>
      <c r="E66" s="109">
        <v>0</v>
      </c>
      <c r="F66" s="109">
        <v>0</v>
      </c>
      <c r="G66" s="109">
        <v>0</v>
      </c>
      <c r="H66" s="109">
        <v>0</v>
      </c>
      <c r="I66" s="109">
        <v>2</v>
      </c>
      <c r="J66" s="109">
        <v>2</v>
      </c>
      <c r="K66" s="109">
        <v>0</v>
      </c>
      <c r="L66" s="109">
        <v>0</v>
      </c>
      <c r="M66" s="109">
        <v>0</v>
      </c>
      <c r="N66" s="109">
        <v>0</v>
      </c>
      <c r="O66" s="109">
        <v>0</v>
      </c>
      <c r="P66" s="109">
        <v>0</v>
      </c>
      <c r="Q66" s="109">
        <v>2</v>
      </c>
      <c r="R66" s="109">
        <v>2</v>
      </c>
      <c r="S66" s="110">
        <v>0</v>
      </c>
      <c r="T66" s="110">
        <v>0</v>
      </c>
      <c r="U66" s="144">
        <v>0</v>
      </c>
      <c r="V66" s="144">
        <v>0</v>
      </c>
      <c r="W66" s="69"/>
      <c r="X66" s="69"/>
      <c r="Y66" s="69"/>
      <c r="Z66" s="69"/>
      <c r="AA66" s="69"/>
      <c r="AB66" s="69"/>
      <c r="AC66" s="69"/>
      <c r="AD66" s="69"/>
      <c r="AE66" s="69"/>
      <c r="AF66" s="69"/>
    </row>
    <row r="67" spans="1:32" x14ac:dyDescent="0.2">
      <c r="A67" s="107" t="s">
        <v>283</v>
      </c>
      <c r="B67" s="107" t="s">
        <v>592</v>
      </c>
      <c r="C67" s="107" t="s">
        <v>450</v>
      </c>
      <c r="D67" s="107" t="s">
        <v>684</v>
      </c>
      <c r="E67" s="109">
        <v>7</v>
      </c>
      <c r="F67" s="109">
        <v>7</v>
      </c>
      <c r="G67" s="109">
        <v>10</v>
      </c>
      <c r="H67" s="109">
        <v>10</v>
      </c>
      <c r="I67" s="109">
        <v>1</v>
      </c>
      <c r="J67" s="109">
        <v>1</v>
      </c>
      <c r="K67" s="109">
        <v>0</v>
      </c>
      <c r="L67" s="109">
        <v>0</v>
      </c>
      <c r="M67" s="109">
        <v>0</v>
      </c>
      <c r="N67" s="109">
        <v>0</v>
      </c>
      <c r="O67" s="109">
        <v>0</v>
      </c>
      <c r="P67" s="109">
        <v>0</v>
      </c>
      <c r="Q67" s="109">
        <v>18</v>
      </c>
      <c r="R67" s="109">
        <v>18</v>
      </c>
      <c r="S67" s="110">
        <v>1</v>
      </c>
      <c r="T67" s="110">
        <v>1</v>
      </c>
      <c r="U67" s="144">
        <v>5.56</v>
      </c>
      <c r="V67" s="144">
        <v>5.56</v>
      </c>
      <c r="W67" s="69"/>
      <c r="X67" s="69"/>
      <c r="Y67" s="69"/>
      <c r="Z67" s="69"/>
      <c r="AA67" s="69"/>
      <c r="AB67" s="69"/>
      <c r="AC67" s="69"/>
      <c r="AD67" s="69"/>
      <c r="AE67" s="69"/>
      <c r="AF67" s="69"/>
    </row>
    <row r="68" spans="1:32" x14ac:dyDescent="0.2">
      <c r="A68" s="107" t="s">
        <v>283</v>
      </c>
      <c r="B68" s="107" t="s">
        <v>592</v>
      </c>
      <c r="C68" s="107" t="s">
        <v>450</v>
      </c>
      <c r="D68" s="107" t="s">
        <v>685</v>
      </c>
      <c r="E68" s="109">
        <v>0</v>
      </c>
      <c r="F68" s="109">
        <v>0</v>
      </c>
      <c r="G68" s="109">
        <v>0</v>
      </c>
      <c r="H68" s="109">
        <v>0</v>
      </c>
      <c r="I68" s="109">
        <v>1</v>
      </c>
      <c r="J68" s="109">
        <v>1</v>
      </c>
      <c r="K68" s="109">
        <v>0</v>
      </c>
      <c r="L68" s="109">
        <v>0</v>
      </c>
      <c r="M68" s="109">
        <v>0</v>
      </c>
      <c r="N68" s="109">
        <v>0</v>
      </c>
      <c r="O68" s="109">
        <v>0</v>
      </c>
      <c r="P68" s="109">
        <v>0</v>
      </c>
      <c r="Q68" s="109">
        <v>1</v>
      </c>
      <c r="R68" s="109">
        <v>1</v>
      </c>
      <c r="S68" s="110">
        <v>0</v>
      </c>
      <c r="T68" s="110">
        <v>0</v>
      </c>
      <c r="U68" s="144">
        <v>0</v>
      </c>
      <c r="V68" s="144">
        <v>0</v>
      </c>
      <c r="W68" s="69"/>
      <c r="X68" s="69"/>
      <c r="Y68" s="69"/>
      <c r="Z68" s="69"/>
      <c r="AA68" s="69"/>
      <c r="AB68" s="69"/>
      <c r="AC68" s="69"/>
      <c r="AD68" s="69"/>
      <c r="AE68" s="69"/>
      <c r="AF68" s="69"/>
    </row>
    <row r="69" spans="1:32" x14ac:dyDescent="0.2">
      <c r="A69" s="107" t="s">
        <v>283</v>
      </c>
      <c r="B69" s="107" t="s">
        <v>592</v>
      </c>
      <c r="C69" s="107" t="s">
        <v>450</v>
      </c>
      <c r="D69" s="107" t="s">
        <v>686</v>
      </c>
      <c r="E69" s="109">
        <v>1</v>
      </c>
      <c r="F69" s="109">
        <v>1</v>
      </c>
      <c r="G69" s="109">
        <v>0</v>
      </c>
      <c r="H69" s="109">
        <v>0</v>
      </c>
      <c r="I69" s="109">
        <v>0</v>
      </c>
      <c r="J69" s="109">
        <v>0</v>
      </c>
      <c r="K69" s="109">
        <v>0</v>
      </c>
      <c r="L69" s="109">
        <v>0</v>
      </c>
      <c r="M69" s="109">
        <v>0</v>
      </c>
      <c r="N69" s="109">
        <v>0</v>
      </c>
      <c r="O69" s="109">
        <v>0</v>
      </c>
      <c r="P69" s="109">
        <v>0</v>
      </c>
      <c r="Q69" s="109">
        <v>1</v>
      </c>
      <c r="R69" s="109">
        <v>1</v>
      </c>
      <c r="S69" s="110">
        <v>0</v>
      </c>
      <c r="T69" s="110">
        <v>0</v>
      </c>
      <c r="U69" s="144">
        <v>0</v>
      </c>
      <c r="V69" s="144">
        <v>0</v>
      </c>
      <c r="W69" s="69"/>
      <c r="X69" s="69"/>
      <c r="Y69" s="69"/>
      <c r="Z69" s="69"/>
      <c r="AA69" s="69"/>
      <c r="AB69" s="69"/>
      <c r="AC69" s="69"/>
      <c r="AD69" s="69"/>
      <c r="AE69" s="69"/>
      <c r="AF69" s="69"/>
    </row>
    <row r="70" spans="1:32" x14ac:dyDescent="0.2">
      <c r="A70" s="107" t="s">
        <v>283</v>
      </c>
      <c r="B70" s="107" t="s">
        <v>592</v>
      </c>
      <c r="C70" s="107" t="s">
        <v>450</v>
      </c>
      <c r="D70" s="107" t="s">
        <v>687</v>
      </c>
      <c r="E70" s="109">
        <v>0</v>
      </c>
      <c r="F70" s="109">
        <v>0</v>
      </c>
      <c r="G70" s="109">
        <v>1</v>
      </c>
      <c r="H70" s="109">
        <v>1</v>
      </c>
      <c r="I70" s="109">
        <v>0</v>
      </c>
      <c r="J70" s="109">
        <v>0</v>
      </c>
      <c r="K70" s="109">
        <v>0</v>
      </c>
      <c r="L70" s="109">
        <v>0</v>
      </c>
      <c r="M70" s="109">
        <v>0</v>
      </c>
      <c r="N70" s="109">
        <v>0</v>
      </c>
      <c r="O70" s="109">
        <v>0</v>
      </c>
      <c r="P70" s="109">
        <v>0</v>
      </c>
      <c r="Q70" s="109">
        <v>1</v>
      </c>
      <c r="R70" s="109">
        <v>1</v>
      </c>
      <c r="S70" s="110">
        <v>1</v>
      </c>
      <c r="T70" s="110">
        <v>1</v>
      </c>
      <c r="U70" s="144">
        <v>100</v>
      </c>
      <c r="V70" s="144">
        <v>100</v>
      </c>
      <c r="W70" s="69"/>
      <c r="X70" s="69"/>
      <c r="Y70" s="69"/>
      <c r="Z70" s="69"/>
      <c r="AA70" s="69"/>
      <c r="AB70" s="69"/>
      <c r="AC70" s="69"/>
      <c r="AD70" s="69"/>
      <c r="AE70" s="69"/>
      <c r="AF70" s="69"/>
    </row>
    <row r="71" spans="1:32" x14ac:dyDescent="0.2">
      <c r="A71" s="107" t="s">
        <v>283</v>
      </c>
      <c r="B71" s="107" t="s">
        <v>592</v>
      </c>
      <c r="C71" s="107" t="s">
        <v>450</v>
      </c>
      <c r="D71" s="107" t="s">
        <v>688</v>
      </c>
      <c r="E71" s="109">
        <v>0</v>
      </c>
      <c r="F71" s="109">
        <v>0</v>
      </c>
      <c r="G71" s="109">
        <v>1</v>
      </c>
      <c r="H71" s="109">
        <v>0</v>
      </c>
      <c r="I71" s="109">
        <v>0</v>
      </c>
      <c r="J71" s="109">
        <v>0</v>
      </c>
      <c r="K71" s="109">
        <v>0</v>
      </c>
      <c r="L71" s="109">
        <v>0</v>
      </c>
      <c r="M71" s="109">
        <v>0</v>
      </c>
      <c r="N71" s="109">
        <v>0</v>
      </c>
      <c r="O71" s="109">
        <v>0</v>
      </c>
      <c r="P71" s="109">
        <v>0</v>
      </c>
      <c r="Q71" s="109">
        <v>1</v>
      </c>
      <c r="R71" s="109">
        <v>0</v>
      </c>
      <c r="S71" s="110">
        <v>0</v>
      </c>
      <c r="T71" s="110">
        <v>0</v>
      </c>
      <c r="U71" s="144">
        <v>0</v>
      </c>
      <c r="V71" s="144">
        <v>0</v>
      </c>
      <c r="W71" s="69"/>
      <c r="X71" s="69"/>
      <c r="Y71" s="69"/>
      <c r="Z71" s="69"/>
      <c r="AA71" s="69"/>
      <c r="AB71" s="69"/>
      <c r="AC71" s="69"/>
      <c r="AD71" s="69"/>
      <c r="AE71" s="69"/>
      <c r="AF71" s="69"/>
    </row>
    <row r="72" spans="1:32" x14ac:dyDescent="0.2">
      <c r="A72" s="107" t="s">
        <v>283</v>
      </c>
      <c r="B72" s="107" t="s">
        <v>592</v>
      </c>
      <c r="C72" s="107" t="s">
        <v>450</v>
      </c>
      <c r="D72" s="107" t="s">
        <v>689</v>
      </c>
      <c r="E72" s="109">
        <v>31</v>
      </c>
      <c r="F72" s="109">
        <v>27</v>
      </c>
      <c r="G72" s="109">
        <v>17</v>
      </c>
      <c r="H72" s="109">
        <v>11</v>
      </c>
      <c r="I72" s="109">
        <v>23</v>
      </c>
      <c r="J72" s="109">
        <v>18</v>
      </c>
      <c r="K72" s="109">
        <v>0</v>
      </c>
      <c r="L72" s="109">
        <v>0</v>
      </c>
      <c r="M72" s="109">
        <v>0</v>
      </c>
      <c r="N72" s="109">
        <v>0</v>
      </c>
      <c r="O72" s="109">
        <v>0</v>
      </c>
      <c r="P72" s="109">
        <v>0</v>
      </c>
      <c r="Q72" s="109">
        <v>71</v>
      </c>
      <c r="R72" s="109">
        <v>56</v>
      </c>
      <c r="S72" s="110">
        <v>5</v>
      </c>
      <c r="T72" s="110">
        <v>4</v>
      </c>
      <c r="U72" s="144">
        <v>7.04</v>
      </c>
      <c r="V72" s="144">
        <v>7.14</v>
      </c>
      <c r="W72" s="69"/>
      <c r="X72" s="69"/>
      <c r="Y72" s="69"/>
      <c r="Z72" s="69"/>
      <c r="AA72" s="69"/>
      <c r="AB72" s="69"/>
      <c r="AC72" s="69"/>
      <c r="AD72" s="69"/>
      <c r="AE72" s="69"/>
      <c r="AF72" s="69"/>
    </row>
    <row r="73" spans="1:32" x14ac:dyDescent="0.2">
      <c r="A73" s="107" t="s">
        <v>283</v>
      </c>
      <c r="B73" s="107" t="s">
        <v>592</v>
      </c>
      <c r="C73" s="107" t="s">
        <v>450</v>
      </c>
      <c r="D73" s="107" t="s">
        <v>690</v>
      </c>
      <c r="E73" s="109">
        <v>2</v>
      </c>
      <c r="F73" s="109">
        <v>2</v>
      </c>
      <c r="G73" s="109">
        <v>4</v>
      </c>
      <c r="H73" s="109">
        <v>3</v>
      </c>
      <c r="I73" s="109">
        <v>0</v>
      </c>
      <c r="J73" s="109">
        <v>0</v>
      </c>
      <c r="K73" s="109">
        <v>0</v>
      </c>
      <c r="L73" s="109">
        <v>0</v>
      </c>
      <c r="M73" s="109">
        <v>0</v>
      </c>
      <c r="N73" s="109">
        <v>0</v>
      </c>
      <c r="O73" s="109">
        <v>0</v>
      </c>
      <c r="P73" s="109">
        <v>0</v>
      </c>
      <c r="Q73" s="109">
        <v>6</v>
      </c>
      <c r="R73" s="109">
        <v>5</v>
      </c>
      <c r="S73" s="110">
        <v>0</v>
      </c>
      <c r="T73" s="110">
        <v>0</v>
      </c>
      <c r="U73" s="144">
        <v>0</v>
      </c>
      <c r="V73" s="144">
        <v>0</v>
      </c>
      <c r="W73" s="69"/>
      <c r="X73" s="69"/>
      <c r="Y73" s="69"/>
      <c r="Z73" s="69"/>
      <c r="AA73" s="69"/>
      <c r="AB73" s="69"/>
      <c r="AC73" s="69"/>
      <c r="AD73" s="69"/>
      <c r="AE73" s="69"/>
      <c r="AF73" s="69"/>
    </row>
    <row r="74" spans="1:32" x14ac:dyDescent="0.2">
      <c r="A74" s="107" t="s">
        <v>283</v>
      </c>
      <c r="B74" s="107" t="s">
        <v>592</v>
      </c>
      <c r="C74" s="107" t="s">
        <v>450</v>
      </c>
      <c r="D74" s="107" t="s">
        <v>691</v>
      </c>
      <c r="E74" s="109">
        <v>0</v>
      </c>
      <c r="F74" s="109">
        <v>0</v>
      </c>
      <c r="G74" s="109">
        <v>0</v>
      </c>
      <c r="H74" s="109">
        <v>0</v>
      </c>
      <c r="I74" s="109">
        <v>1</v>
      </c>
      <c r="J74" s="109">
        <v>0</v>
      </c>
      <c r="K74" s="109">
        <v>0</v>
      </c>
      <c r="L74" s="109">
        <v>0</v>
      </c>
      <c r="M74" s="109">
        <v>0</v>
      </c>
      <c r="N74" s="109">
        <v>0</v>
      </c>
      <c r="O74" s="109">
        <v>0</v>
      </c>
      <c r="P74" s="109">
        <v>0</v>
      </c>
      <c r="Q74" s="109">
        <v>1</v>
      </c>
      <c r="R74" s="109">
        <v>0</v>
      </c>
      <c r="S74" s="110">
        <v>0</v>
      </c>
      <c r="T74" s="110">
        <v>0</v>
      </c>
      <c r="U74" s="144">
        <v>0</v>
      </c>
      <c r="V74" s="144">
        <v>0</v>
      </c>
      <c r="W74" s="69"/>
      <c r="X74" s="69"/>
      <c r="Y74" s="69"/>
      <c r="Z74" s="69"/>
      <c r="AA74" s="69"/>
      <c r="AB74" s="69"/>
      <c r="AC74" s="69"/>
      <c r="AD74" s="69"/>
      <c r="AE74" s="69"/>
      <c r="AF74" s="69"/>
    </row>
    <row r="75" spans="1:32" x14ac:dyDescent="0.2">
      <c r="A75" s="1433" t="s">
        <v>536</v>
      </c>
      <c r="B75" s="1434"/>
      <c r="C75" s="1434"/>
      <c r="D75" s="1435"/>
      <c r="E75" s="147">
        <f t="shared" ref="E75:T75" si="0">SUM(E8:E74)</f>
        <v>423</v>
      </c>
      <c r="F75" s="147">
        <f t="shared" si="0"/>
        <v>323</v>
      </c>
      <c r="G75" s="147">
        <f t="shared" si="0"/>
        <v>329</v>
      </c>
      <c r="H75" s="147">
        <f t="shared" si="0"/>
        <v>239</v>
      </c>
      <c r="I75" s="147">
        <f t="shared" si="0"/>
        <v>327</v>
      </c>
      <c r="J75" s="147">
        <f t="shared" si="0"/>
        <v>256</v>
      </c>
      <c r="K75" s="147">
        <f t="shared" si="0"/>
        <v>0</v>
      </c>
      <c r="L75" s="147">
        <f t="shared" si="0"/>
        <v>0</v>
      </c>
      <c r="M75" s="147">
        <f t="shared" si="0"/>
        <v>0</v>
      </c>
      <c r="N75" s="147">
        <f t="shared" si="0"/>
        <v>0</v>
      </c>
      <c r="O75" s="147">
        <f t="shared" si="0"/>
        <v>0</v>
      </c>
      <c r="P75" s="147">
        <f t="shared" si="0"/>
        <v>0</v>
      </c>
      <c r="Q75" s="147">
        <f t="shared" si="0"/>
        <v>1079</v>
      </c>
      <c r="R75" s="147">
        <f t="shared" si="0"/>
        <v>818</v>
      </c>
      <c r="S75" s="147">
        <f t="shared" si="0"/>
        <v>126</v>
      </c>
      <c r="T75" s="147">
        <f t="shared" si="0"/>
        <v>90</v>
      </c>
      <c r="U75" s="148">
        <f t="shared" ref="U75:V89" si="1">S75/Q75*100</f>
        <v>11.677479147358666</v>
      </c>
      <c r="V75" s="148">
        <f t="shared" si="1"/>
        <v>11.002444987775061</v>
      </c>
      <c r="W75" s="69"/>
      <c r="X75" s="69"/>
      <c r="Y75" s="69"/>
      <c r="Z75" s="69"/>
      <c r="AA75" s="69"/>
      <c r="AB75" s="69"/>
      <c r="AC75" s="69"/>
      <c r="AD75" s="69"/>
      <c r="AE75" s="69"/>
      <c r="AF75" s="69"/>
    </row>
    <row r="76" spans="1:32" x14ac:dyDescent="0.2">
      <c r="A76" s="107" t="s">
        <v>283</v>
      </c>
      <c r="B76" s="107" t="s">
        <v>592</v>
      </c>
      <c r="C76" s="107" t="s">
        <v>316</v>
      </c>
      <c r="D76" s="107" t="s">
        <v>627</v>
      </c>
      <c r="E76" s="109">
        <v>9</v>
      </c>
      <c r="F76" s="109">
        <v>4</v>
      </c>
      <c r="G76" s="109">
        <v>10</v>
      </c>
      <c r="H76" s="109">
        <v>9</v>
      </c>
      <c r="I76" s="109">
        <v>7</v>
      </c>
      <c r="J76" s="109">
        <v>7</v>
      </c>
      <c r="K76" s="109">
        <v>8</v>
      </c>
      <c r="L76" s="109">
        <v>6</v>
      </c>
      <c r="M76" s="109">
        <v>0</v>
      </c>
      <c r="N76" s="109">
        <v>0</v>
      </c>
      <c r="O76" s="109">
        <v>0</v>
      </c>
      <c r="P76" s="109">
        <v>0</v>
      </c>
      <c r="Q76" s="109">
        <v>34</v>
      </c>
      <c r="R76" s="109">
        <v>26</v>
      </c>
      <c r="S76" s="124">
        <v>1</v>
      </c>
      <c r="T76" s="124">
        <v>1</v>
      </c>
      <c r="U76" s="727">
        <v>2.94</v>
      </c>
      <c r="V76" s="727">
        <v>3.85</v>
      </c>
      <c r="W76" s="69"/>
    </row>
    <row r="77" spans="1:32" x14ac:dyDescent="0.2">
      <c r="A77" s="107" t="s">
        <v>283</v>
      </c>
      <c r="B77" s="107" t="s">
        <v>592</v>
      </c>
      <c r="C77" s="107" t="s">
        <v>316</v>
      </c>
      <c r="D77" s="107" t="s">
        <v>692</v>
      </c>
      <c r="E77" s="109">
        <v>0</v>
      </c>
      <c r="F77" s="109">
        <v>0</v>
      </c>
      <c r="G77" s="109">
        <v>12</v>
      </c>
      <c r="H77" s="109">
        <v>6</v>
      </c>
      <c r="I77" s="109">
        <v>28</v>
      </c>
      <c r="J77" s="109">
        <v>12</v>
      </c>
      <c r="K77" s="109">
        <v>16</v>
      </c>
      <c r="L77" s="109">
        <v>9</v>
      </c>
      <c r="M77" s="109">
        <v>0</v>
      </c>
      <c r="N77" s="109">
        <v>0</v>
      </c>
      <c r="O77" s="109">
        <v>0</v>
      </c>
      <c r="P77" s="109">
        <v>0</v>
      </c>
      <c r="Q77" s="109">
        <v>56</v>
      </c>
      <c r="R77" s="109">
        <v>27</v>
      </c>
      <c r="S77" s="124">
        <v>2</v>
      </c>
      <c r="T77" s="124">
        <v>1</v>
      </c>
      <c r="U77" s="727">
        <v>3.57</v>
      </c>
      <c r="V77" s="727">
        <v>3.7</v>
      </c>
      <c r="W77" s="69"/>
    </row>
    <row r="78" spans="1:32" x14ac:dyDescent="0.2">
      <c r="A78" s="107" t="s">
        <v>283</v>
      </c>
      <c r="B78" s="107" t="s">
        <v>592</v>
      </c>
      <c r="C78" s="107" t="s">
        <v>316</v>
      </c>
      <c r="D78" s="107" t="s">
        <v>628</v>
      </c>
      <c r="E78" s="109">
        <v>29</v>
      </c>
      <c r="F78" s="109">
        <v>19</v>
      </c>
      <c r="G78" s="109">
        <v>11</v>
      </c>
      <c r="H78" s="109">
        <v>6</v>
      </c>
      <c r="I78" s="109">
        <v>17</v>
      </c>
      <c r="J78" s="109">
        <v>12</v>
      </c>
      <c r="K78" s="109">
        <v>13</v>
      </c>
      <c r="L78" s="109">
        <v>8</v>
      </c>
      <c r="M78" s="109">
        <v>0</v>
      </c>
      <c r="N78" s="109">
        <v>0</v>
      </c>
      <c r="O78" s="109">
        <v>0</v>
      </c>
      <c r="P78" s="109">
        <v>0</v>
      </c>
      <c r="Q78" s="109">
        <v>70</v>
      </c>
      <c r="R78" s="109">
        <v>45</v>
      </c>
      <c r="S78" s="124">
        <v>4</v>
      </c>
      <c r="T78" s="124">
        <v>4</v>
      </c>
      <c r="U78" s="727">
        <v>5.71</v>
      </c>
      <c r="V78" s="727">
        <v>8.89</v>
      </c>
      <c r="W78" s="69"/>
    </row>
    <row r="79" spans="1:32" x14ac:dyDescent="0.2">
      <c r="A79" s="107" t="s">
        <v>283</v>
      </c>
      <c r="B79" s="107" t="s">
        <v>592</v>
      </c>
      <c r="C79" s="107" t="s">
        <v>316</v>
      </c>
      <c r="D79" s="107" t="s">
        <v>630</v>
      </c>
      <c r="E79" s="109">
        <v>0</v>
      </c>
      <c r="F79" s="109">
        <v>0</v>
      </c>
      <c r="G79" s="109">
        <v>0</v>
      </c>
      <c r="H79" s="109">
        <v>0</v>
      </c>
      <c r="I79" s="109">
        <v>1</v>
      </c>
      <c r="J79" s="109">
        <v>0</v>
      </c>
      <c r="K79" s="109">
        <v>2</v>
      </c>
      <c r="L79" s="109">
        <v>2</v>
      </c>
      <c r="M79" s="109">
        <v>0</v>
      </c>
      <c r="N79" s="109">
        <v>0</v>
      </c>
      <c r="O79" s="109">
        <v>0</v>
      </c>
      <c r="P79" s="109">
        <v>0</v>
      </c>
      <c r="Q79" s="109">
        <v>3</v>
      </c>
      <c r="R79" s="109">
        <v>2</v>
      </c>
      <c r="S79" s="124">
        <v>0</v>
      </c>
      <c r="T79" s="124">
        <v>0</v>
      </c>
      <c r="U79" s="727">
        <v>0</v>
      </c>
      <c r="V79" s="727">
        <v>0</v>
      </c>
      <c r="W79" s="69"/>
    </row>
    <row r="80" spans="1:32" x14ac:dyDescent="0.2">
      <c r="A80" s="107" t="s">
        <v>283</v>
      </c>
      <c r="B80" s="107" t="s">
        <v>592</v>
      </c>
      <c r="C80" s="107" t="s">
        <v>316</v>
      </c>
      <c r="D80" s="107" t="s">
        <v>634</v>
      </c>
      <c r="E80" s="109">
        <v>11</v>
      </c>
      <c r="F80" s="109">
        <v>6</v>
      </c>
      <c r="G80" s="109">
        <v>12</v>
      </c>
      <c r="H80" s="109">
        <v>6</v>
      </c>
      <c r="I80" s="109">
        <v>7</v>
      </c>
      <c r="J80" s="109">
        <v>5</v>
      </c>
      <c r="K80" s="109">
        <v>11</v>
      </c>
      <c r="L80" s="109">
        <v>8</v>
      </c>
      <c r="M80" s="109">
        <v>0</v>
      </c>
      <c r="N80" s="109">
        <v>0</v>
      </c>
      <c r="O80" s="109">
        <v>0</v>
      </c>
      <c r="P80" s="109">
        <v>0</v>
      </c>
      <c r="Q80" s="109">
        <v>41</v>
      </c>
      <c r="R80" s="109">
        <v>25</v>
      </c>
      <c r="S80" s="124">
        <v>6</v>
      </c>
      <c r="T80" s="124">
        <v>5</v>
      </c>
      <c r="U80" s="727">
        <v>14.63</v>
      </c>
      <c r="V80" s="727">
        <v>20</v>
      </c>
      <c r="W80" s="69"/>
    </row>
    <row r="81" spans="1:23" x14ac:dyDescent="0.2">
      <c r="A81" s="107" t="s">
        <v>283</v>
      </c>
      <c r="B81" s="107" t="s">
        <v>592</v>
      </c>
      <c r="C81" s="107" t="s">
        <v>316</v>
      </c>
      <c r="D81" s="107" t="s">
        <v>637</v>
      </c>
      <c r="E81" s="109">
        <v>0</v>
      </c>
      <c r="F81" s="109">
        <v>0</v>
      </c>
      <c r="G81" s="109">
        <v>0</v>
      </c>
      <c r="H81" s="109">
        <v>0</v>
      </c>
      <c r="I81" s="109">
        <v>0</v>
      </c>
      <c r="J81" s="109">
        <v>0</v>
      </c>
      <c r="K81" s="109">
        <v>1</v>
      </c>
      <c r="L81" s="109">
        <v>1</v>
      </c>
      <c r="M81" s="109">
        <v>0</v>
      </c>
      <c r="N81" s="109">
        <v>0</v>
      </c>
      <c r="O81" s="109">
        <v>0</v>
      </c>
      <c r="P81" s="109">
        <v>0</v>
      </c>
      <c r="Q81" s="109">
        <v>1</v>
      </c>
      <c r="R81" s="109">
        <v>1</v>
      </c>
      <c r="S81" s="124">
        <v>0</v>
      </c>
      <c r="T81" s="124">
        <v>0</v>
      </c>
      <c r="U81" s="727">
        <v>0</v>
      </c>
      <c r="V81" s="727">
        <v>0</v>
      </c>
      <c r="W81" s="69"/>
    </row>
    <row r="82" spans="1:23" x14ac:dyDescent="0.2">
      <c r="A82" s="107" t="s">
        <v>283</v>
      </c>
      <c r="B82" s="107" t="s">
        <v>592</v>
      </c>
      <c r="C82" s="107" t="s">
        <v>316</v>
      </c>
      <c r="D82" s="107" t="s">
        <v>638</v>
      </c>
      <c r="E82" s="109">
        <v>30</v>
      </c>
      <c r="F82" s="109">
        <v>29</v>
      </c>
      <c r="G82" s="109">
        <v>11</v>
      </c>
      <c r="H82" s="109">
        <v>7</v>
      </c>
      <c r="I82" s="109">
        <v>6</v>
      </c>
      <c r="J82" s="109">
        <v>3</v>
      </c>
      <c r="K82" s="109">
        <v>14</v>
      </c>
      <c r="L82" s="109">
        <v>12</v>
      </c>
      <c r="M82" s="109">
        <v>0</v>
      </c>
      <c r="N82" s="109">
        <v>0</v>
      </c>
      <c r="O82" s="109">
        <v>0</v>
      </c>
      <c r="P82" s="109">
        <v>0</v>
      </c>
      <c r="Q82" s="109">
        <v>61</v>
      </c>
      <c r="R82" s="109">
        <v>51</v>
      </c>
      <c r="S82" s="124">
        <v>1</v>
      </c>
      <c r="T82" s="124">
        <v>0</v>
      </c>
      <c r="U82" s="727">
        <v>1.64</v>
      </c>
      <c r="V82" s="727">
        <v>0</v>
      </c>
      <c r="W82" s="69"/>
    </row>
    <row r="83" spans="1:23" x14ac:dyDescent="0.2">
      <c r="A83" s="107" t="s">
        <v>283</v>
      </c>
      <c r="B83" s="107" t="s">
        <v>592</v>
      </c>
      <c r="C83" s="107" t="s">
        <v>316</v>
      </c>
      <c r="D83" s="107" t="s">
        <v>651</v>
      </c>
      <c r="E83" s="109">
        <v>0</v>
      </c>
      <c r="F83" s="109">
        <v>0</v>
      </c>
      <c r="G83" s="109">
        <v>0</v>
      </c>
      <c r="H83" s="109">
        <v>0</v>
      </c>
      <c r="I83" s="109">
        <v>0</v>
      </c>
      <c r="J83" s="109">
        <v>0</v>
      </c>
      <c r="K83" s="109">
        <v>12</v>
      </c>
      <c r="L83" s="109">
        <v>10</v>
      </c>
      <c r="M83" s="109">
        <v>0</v>
      </c>
      <c r="N83" s="109">
        <v>0</v>
      </c>
      <c r="O83" s="109">
        <v>0</v>
      </c>
      <c r="P83" s="109">
        <v>0</v>
      </c>
      <c r="Q83" s="109">
        <v>12</v>
      </c>
      <c r="R83" s="109">
        <v>10</v>
      </c>
      <c r="S83" s="124">
        <v>0</v>
      </c>
      <c r="T83" s="124">
        <v>0</v>
      </c>
      <c r="U83" s="727">
        <v>0</v>
      </c>
      <c r="V83" s="727">
        <v>0</v>
      </c>
      <c r="W83" s="69"/>
    </row>
    <row r="84" spans="1:23" x14ac:dyDescent="0.2">
      <c r="A84" s="107" t="s">
        <v>283</v>
      </c>
      <c r="B84" s="107" t="s">
        <v>592</v>
      </c>
      <c r="C84" s="107" t="s">
        <v>316</v>
      </c>
      <c r="D84" s="107" t="s">
        <v>651</v>
      </c>
      <c r="E84" s="109">
        <v>0</v>
      </c>
      <c r="F84" s="109">
        <v>0</v>
      </c>
      <c r="G84" s="109">
        <v>7</v>
      </c>
      <c r="H84" s="109">
        <v>5</v>
      </c>
      <c r="I84" s="109">
        <v>10</v>
      </c>
      <c r="J84" s="109">
        <v>9</v>
      </c>
      <c r="K84" s="109">
        <v>9</v>
      </c>
      <c r="L84" s="109">
        <v>7</v>
      </c>
      <c r="M84" s="109">
        <v>0</v>
      </c>
      <c r="N84" s="109">
        <v>0</v>
      </c>
      <c r="O84" s="109">
        <v>0</v>
      </c>
      <c r="P84" s="109">
        <v>0</v>
      </c>
      <c r="Q84" s="109">
        <v>26</v>
      </c>
      <c r="R84" s="109">
        <v>21</v>
      </c>
      <c r="S84" s="124">
        <v>6</v>
      </c>
      <c r="T84" s="124">
        <v>4</v>
      </c>
      <c r="U84" s="727">
        <v>23.08</v>
      </c>
      <c r="V84" s="727">
        <v>19.05</v>
      </c>
      <c r="W84" s="69"/>
    </row>
    <row r="85" spans="1:23" x14ac:dyDescent="0.2">
      <c r="A85" s="107" t="s">
        <v>283</v>
      </c>
      <c r="B85" s="107" t="s">
        <v>592</v>
      </c>
      <c r="C85" s="107" t="s">
        <v>316</v>
      </c>
      <c r="D85" s="107" t="s">
        <v>680</v>
      </c>
      <c r="E85" s="109">
        <v>8</v>
      </c>
      <c r="F85" s="109">
        <v>6</v>
      </c>
      <c r="G85" s="109">
        <v>6</v>
      </c>
      <c r="H85" s="109">
        <v>6</v>
      </c>
      <c r="I85" s="109">
        <v>0</v>
      </c>
      <c r="J85" s="109">
        <v>0</v>
      </c>
      <c r="K85" s="109">
        <v>4</v>
      </c>
      <c r="L85" s="109">
        <v>4</v>
      </c>
      <c r="M85" s="109">
        <v>0</v>
      </c>
      <c r="N85" s="109">
        <v>0</v>
      </c>
      <c r="O85" s="109">
        <v>0</v>
      </c>
      <c r="P85" s="109">
        <v>0</v>
      </c>
      <c r="Q85" s="109">
        <v>18</v>
      </c>
      <c r="R85" s="109">
        <v>16</v>
      </c>
      <c r="S85" s="124">
        <v>0</v>
      </c>
      <c r="T85" s="124">
        <v>0</v>
      </c>
      <c r="U85" s="727">
        <v>0</v>
      </c>
      <c r="V85" s="727">
        <v>0</v>
      </c>
      <c r="W85" s="69"/>
    </row>
    <row r="86" spans="1:23" x14ac:dyDescent="0.2">
      <c r="A86" s="107" t="s">
        <v>283</v>
      </c>
      <c r="B86" s="107" t="s">
        <v>592</v>
      </c>
      <c r="C86" s="107" t="s">
        <v>316</v>
      </c>
      <c r="D86" s="107" t="s">
        <v>684</v>
      </c>
      <c r="E86" s="109">
        <v>0</v>
      </c>
      <c r="F86" s="109">
        <v>0</v>
      </c>
      <c r="G86" s="109">
        <v>0</v>
      </c>
      <c r="H86" s="109">
        <v>0</v>
      </c>
      <c r="I86" s="109">
        <v>0</v>
      </c>
      <c r="J86" s="109">
        <v>0</v>
      </c>
      <c r="K86" s="109">
        <v>3</v>
      </c>
      <c r="L86" s="109">
        <v>3</v>
      </c>
      <c r="M86" s="109">
        <v>0</v>
      </c>
      <c r="N86" s="109">
        <v>0</v>
      </c>
      <c r="O86" s="109">
        <v>0</v>
      </c>
      <c r="P86" s="109">
        <v>0</v>
      </c>
      <c r="Q86" s="109">
        <v>3</v>
      </c>
      <c r="R86" s="109">
        <v>3</v>
      </c>
      <c r="S86" s="124">
        <v>3</v>
      </c>
      <c r="T86" s="124">
        <v>3</v>
      </c>
      <c r="U86" s="727">
        <v>100</v>
      </c>
      <c r="V86" s="727">
        <v>100</v>
      </c>
      <c r="W86" s="69"/>
    </row>
    <row r="87" spans="1:23" x14ac:dyDescent="0.2">
      <c r="A87" s="107" t="s">
        <v>283</v>
      </c>
      <c r="B87" s="107" t="s">
        <v>592</v>
      </c>
      <c r="C87" s="107" t="s">
        <v>316</v>
      </c>
      <c r="D87" s="107" t="s">
        <v>689</v>
      </c>
      <c r="E87" s="109">
        <v>11</v>
      </c>
      <c r="F87" s="109">
        <v>9</v>
      </c>
      <c r="G87" s="109">
        <v>6</v>
      </c>
      <c r="H87" s="109">
        <v>4</v>
      </c>
      <c r="I87" s="109">
        <v>4</v>
      </c>
      <c r="J87" s="109">
        <v>4</v>
      </c>
      <c r="K87" s="109">
        <v>8</v>
      </c>
      <c r="L87" s="109">
        <v>6</v>
      </c>
      <c r="M87" s="109">
        <v>0</v>
      </c>
      <c r="N87" s="109">
        <v>0</v>
      </c>
      <c r="O87" s="109">
        <v>0</v>
      </c>
      <c r="P87" s="109">
        <v>0</v>
      </c>
      <c r="Q87" s="109">
        <v>29</v>
      </c>
      <c r="R87" s="109">
        <v>23</v>
      </c>
      <c r="S87" s="124">
        <v>3</v>
      </c>
      <c r="T87" s="124">
        <v>2</v>
      </c>
      <c r="U87" s="727">
        <v>10.34</v>
      </c>
      <c r="V87" s="727">
        <v>8.6999999999999993</v>
      </c>
      <c r="W87" s="69"/>
    </row>
    <row r="88" spans="1:23" x14ac:dyDescent="0.2">
      <c r="A88" s="1433" t="s">
        <v>539</v>
      </c>
      <c r="B88" s="1434"/>
      <c r="C88" s="1434"/>
      <c r="D88" s="1435"/>
      <c r="E88" s="147">
        <f>SUM(E76:E87)</f>
        <v>98</v>
      </c>
      <c r="F88" s="147">
        <f t="shared" ref="F88:R88" si="2">SUM(F76:F87)</f>
        <v>73</v>
      </c>
      <c r="G88" s="147">
        <f t="shared" si="2"/>
        <v>75</v>
      </c>
      <c r="H88" s="147">
        <f t="shared" si="2"/>
        <v>49</v>
      </c>
      <c r="I88" s="147">
        <f t="shared" si="2"/>
        <v>80</v>
      </c>
      <c r="J88" s="147">
        <f t="shared" si="2"/>
        <v>52</v>
      </c>
      <c r="K88" s="147">
        <f t="shared" si="2"/>
        <v>101</v>
      </c>
      <c r="L88" s="147">
        <f t="shared" si="2"/>
        <v>76</v>
      </c>
      <c r="M88" s="147">
        <f t="shared" si="2"/>
        <v>0</v>
      </c>
      <c r="N88" s="147">
        <f t="shared" si="2"/>
        <v>0</v>
      </c>
      <c r="O88" s="147">
        <f t="shared" si="2"/>
        <v>0</v>
      </c>
      <c r="P88" s="147">
        <f t="shared" si="2"/>
        <v>0</v>
      </c>
      <c r="Q88" s="147">
        <f t="shared" si="2"/>
        <v>354</v>
      </c>
      <c r="R88" s="147">
        <f t="shared" si="2"/>
        <v>250</v>
      </c>
      <c r="S88" s="147">
        <f>SUM(S76:S87)</f>
        <v>26</v>
      </c>
      <c r="T88" s="147">
        <f>SUM(T76:T87)</f>
        <v>20</v>
      </c>
      <c r="U88" s="728">
        <f t="shared" si="1"/>
        <v>7.3446327683615822</v>
      </c>
      <c r="V88" s="728">
        <f t="shared" si="1"/>
        <v>8</v>
      </c>
      <c r="W88" s="69"/>
    </row>
    <row r="89" spans="1:23" x14ac:dyDescent="0.2">
      <c r="A89" s="1436" t="s">
        <v>540</v>
      </c>
      <c r="B89" s="1437"/>
      <c r="C89" s="1437"/>
      <c r="D89" s="1438"/>
      <c r="E89" s="729">
        <f>E75+E88</f>
        <v>521</v>
      </c>
      <c r="F89" s="729">
        <f t="shared" ref="F89:R89" si="3">F75+F88</f>
        <v>396</v>
      </c>
      <c r="G89" s="729">
        <f t="shared" si="3"/>
        <v>404</v>
      </c>
      <c r="H89" s="729">
        <f t="shared" si="3"/>
        <v>288</v>
      </c>
      <c r="I89" s="729">
        <f t="shared" si="3"/>
        <v>407</v>
      </c>
      <c r="J89" s="729">
        <f t="shared" si="3"/>
        <v>308</v>
      </c>
      <c r="K89" s="729">
        <f t="shared" si="3"/>
        <v>101</v>
      </c>
      <c r="L89" s="729">
        <f t="shared" si="3"/>
        <v>76</v>
      </c>
      <c r="M89" s="729">
        <f t="shared" si="3"/>
        <v>0</v>
      </c>
      <c r="N89" s="729">
        <f t="shared" si="3"/>
        <v>0</v>
      </c>
      <c r="O89" s="729">
        <f t="shared" si="3"/>
        <v>0</v>
      </c>
      <c r="P89" s="729">
        <f t="shared" si="3"/>
        <v>0</v>
      </c>
      <c r="Q89" s="729">
        <f t="shared" si="3"/>
        <v>1433</v>
      </c>
      <c r="R89" s="729">
        <f t="shared" si="3"/>
        <v>1068</v>
      </c>
      <c r="S89" s="730">
        <f>S75+S88</f>
        <v>152</v>
      </c>
      <c r="T89" s="730">
        <f>T75+T88</f>
        <v>110</v>
      </c>
      <c r="U89" s="731">
        <f t="shared" si="1"/>
        <v>10.60711793440335</v>
      </c>
      <c r="V89" s="731">
        <f t="shared" si="1"/>
        <v>10.299625468164795</v>
      </c>
      <c r="W89" s="69"/>
    </row>
    <row r="90" spans="1:23" ht="25.5" x14ac:dyDescent="0.2">
      <c r="A90" s="96" t="s">
        <v>283</v>
      </c>
      <c r="B90" s="1044" t="s">
        <v>693</v>
      </c>
      <c r="C90" s="1044" t="s">
        <v>450</v>
      </c>
      <c r="D90" s="1045" t="s">
        <v>626</v>
      </c>
      <c r="E90" s="1056">
        <v>0</v>
      </c>
      <c r="F90" s="1056">
        <v>0</v>
      </c>
      <c r="G90" s="1056">
        <v>3</v>
      </c>
      <c r="H90" s="1056">
        <v>2</v>
      </c>
      <c r="I90" s="1056">
        <v>0</v>
      </c>
      <c r="J90" s="1056">
        <v>0</v>
      </c>
      <c r="K90" s="1056">
        <v>0</v>
      </c>
      <c r="L90" s="1056">
        <v>0</v>
      </c>
      <c r="M90" s="1056">
        <v>0</v>
      </c>
      <c r="N90" s="1056">
        <v>0</v>
      </c>
      <c r="O90" s="1056">
        <v>0</v>
      </c>
      <c r="P90" s="1056">
        <v>0</v>
      </c>
      <c r="Q90" s="1056">
        <v>3</v>
      </c>
      <c r="R90" s="1056">
        <v>2</v>
      </c>
      <c r="S90" s="1056">
        <v>1</v>
      </c>
      <c r="T90" s="1056" t="s">
        <v>12</v>
      </c>
      <c r="U90" s="1065">
        <v>33.33</v>
      </c>
      <c r="V90" s="1065">
        <v>0</v>
      </c>
      <c r="W90" s="69"/>
    </row>
    <row r="91" spans="1:23" x14ac:dyDescent="0.2">
      <c r="A91" s="1062" t="s">
        <v>283</v>
      </c>
      <c r="B91" s="1014" t="s">
        <v>693</v>
      </c>
      <c r="C91" s="1014" t="s">
        <v>450</v>
      </c>
      <c r="D91" s="1015" t="s">
        <v>694</v>
      </c>
      <c r="E91" s="1021">
        <v>23</v>
      </c>
      <c r="F91" s="1021">
        <v>19</v>
      </c>
      <c r="G91" s="1021">
        <v>20</v>
      </c>
      <c r="H91" s="1021">
        <v>15</v>
      </c>
      <c r="I91" s="1021">
        <v>0</v>
      </c>
      <c r="J91" s="1021">
        <v>0</v>
      </c>
      <c r="K91" s="1021">
        <v>0</v>
      </c>
      <c r="L91" s="1021">
        <v>0</v>
      </c>
      <c r="M91" s="1021">
        <v>0</v>
      </c>
      <c r="N91" s="1021">
        <v>0</v>
      </c>
      <c r="O91" s="1021">
        <v>0</v>
      </c>
      <c r="P91" s="1021">
        <v>0</v>
      </c>
      <c r="Q91" s="1021">
        <v>43</v>
      </c>
      <c r="R91" s="1021">
        <v>34</v>
      </c>
      <c r="S91" s="1021">
        <v>4</v>
      </c>
      <c r="T91" s="1021">
        <v>2</v>
      </c>
      <c r="U91" s="1027">
        <v>9.3000000000000007</v>
      </c>
      <c r="V91" s="1027">
        <v>5.88</v>
      </c>
      <c r="W91" s="69"/>
    </row>
    <row r="92" spans="1:23" ht="25.5" x14ac:dyDescent="0.2">
      <c r="A92" s="1062" t="s">
        <v>283</v>
      </c>
      <c r="B92" s="1014" t="s">
        <v>693</v>
      </c>
      <c r="C92" s="1014" t="s">
        <v>450</v>
      </c>
      <c r="D92" s="1015" t="s">
        <v>695</v>
      </c>
      <c r="E92" s="1021">
        <v>9</v>
      </c>
      <c r="F92" s="1021">
        <v>7</v>
      </c>
      <c r="G92" s="1021">
        <v>6</v>
      </c>
      <c r="H92" s="1021">
        <v>3</v>
      </c>
      <c r="I92" s="1021">
        <v>0</v>
      </c>
      <c r="J92" s="1021">
        <v>0</v>
      </c>
      <c r="K92" s="1021">
        <v>0</v>
      </c>
      <c r="L92" s="1021">
        <v>0</v>
      </c>
      <c r="M92" s="1021">
        <v>0</v>
      </c>
      <c r="N92" s="1021">
        <v>0</v>
      </c>
      <c r="O92" s="1021">
        <v>0</v>
      </c>
      <c r="P92" s="1021">
        <v>0</v>
      </c>
      <c r="Q92" s="1021">
        <v>15</v>
      </c>
      <c r="R92" s="1021">
        <v>10</v>
      </c>
      <c r="S92" s="1021">
        <v>2</v>
      </c>
      <c r="T92" s="1021">
        <v>1</v>
      </c>
      <c r="U92" s="1027">
        <v>13.33</v>
      </c>
      <c r="V92" s="1027">
        <v>10</v>
      </c>
      <c r="W92" s="69"/>
    </row>
    <row r="93" spans="1:23" x14ac:dyDescent="0.2">
      <c r="A93" s="1062" t="s">
        <v>283</v>
      </c>
      <c r="B93" s="1014" t="s">
        <v>693</v>
      </c>
      <c r="C93" s="1014" t="s">
        <v>450</v>
      </c>
      <c r="D93" s="1015" t="s">
        <v>629</v>
      </c>
      <c r="E93" s="1021">
        <v>7</v>
      </c>
      <c r="F93" s="1021">
        <v>4</v>
      </c>
      <c r="G93" s="1021">
        <v>2</v>
      </c>
      <c r="H93" s="1021">
        <v>0</v>
      </c>
      <c r="I93" s="1021">
        <v>0</v>
      </c>
      <c r="J93" s="1021">
        <v>0</v>
      </c>
      <c r="K93" s="1021">
        <v>0</v>
      </c>
      <c r="L93" s="1021">
        <v>0</v>
      </c>
      <c r="M93" s="1021">
        <v>0</v>
      </c>
      <c r="N93" s="1021">
        <v>0</v>
      </c>
      <c r="O93" s="1021">
        <v>0</v>
      </c>
      <c r="P93" s="1021">
        <v>0</v>
      </c>
      <c r="Q93" s="1021">
        <v>9</v>
      </c>
      <c r="R93" s="1021">
        <v>4</v>
      </c>
      <c r="S93" s="1021">
        <v>2</v>
      </c>
      <c r="T93" s="1021">
        <v>1</v>
      </c>
      <c r="U93" s="1027">
        <v>22.22</v>
      </c>
      <c r="V93" s="1027">
        <v>25</v>
      </c>
      <c r="W93" s="69"/>
    </row>
    <row r="94" spans="1:23" x14ac:dyDescent="0.2">
      <c r="A94" s="1062" t="s">
        <v>283</v>
      </c>
      <c r="B94" s="1014" t="s">
        <v>693</v>
      </c>
      <c r="C94" s="1014" t="s">
        <v>450</v>
      </c>
      <c r="D94" s="1015" t="s">
        <v>696</v>
      </c>
      <c r="E94" s="1021">
        <v>0</v>
      </c>
      <c r="F94" s="1021">
        <v>0</v>
      </c>
      <c r="G94" s="1021">
        <v>6</v>
      </c>
      <c r="H94" s="1021">
        <v>4</v>
      </c>
      <c r="I94" s="1021">
        <v>0</v>
      </c>
      <c r="J94" s="1021">
        <v>0</v>
      </c>
      <c r="K94" s="1021">
        <v>0</v>
      </c>
      <c r="L94" s="1021">
        <v>0</v>
      </c>
      <c r="M94" s="1021">
        <v>0</v>
      </c>
      <c r="N94" s="1021">
        <v>0</v>
      </c>
      <c r="O94" s="1021">
        <v>0</v>
      </c>
      <c r="P94" s="1021">
        <v>0</v>
      </c>
      <c r="Q94" s="1021">
        <v>6</v>
      </c>
      <c r="R94" s="1021">
        <v>4</v>
      </c>
      <c r="S94" s="1021">
        <v>1</v>
      </c>
      <c r="T94" s="1021" t="s">
        <v>12</v>
      </c>
      <c r="U94" s="1027">
        <v>16.670000000000002</v>
      </c>
      <c r="V94" s="1027">
        <v>0</v>
      </c>
      <c r="W94" s="69"/>
    </row>
    <row r="95" spans="1:23" x14ac:dyDescent="0.2">
      <c r="A95" s="1062" t="s">
        <v>283</v>
      </c>
      <c r="B95" s="1014" t="s">
        <v>693</v>
      </c>
      <c r="C95" s="1014" t="s">
        <v>450</v>
      </c>
      <c r="D95" s="1015" t="s">
        <v>630</v>
      </c>
      <c r="E95" s="1021">
        <v>19</v>
      </c>
      <c r="F95" s="1021">
        <v>19</v>
      </c>
      <c r="G95" s="1021">
        <v>20</v>
      </c>
      <c r="H95" s="1021">
        <v>19</v>
      </c>
      <c r="I95" s="1021">
        <v>0</v>
      </c>
      <c r="J95" s="1021">
        <v>0</v>
      </c>
      <c r="K95" s="1021">
        <v>0</v>
      </c>
      <c r="L95" s="1021">
        <v>0</v>
      </c>
      <c r="M95" s="1021">
        <v>0</v>
      </c>
      <c r="N95" s="1021">
        <v>0</v>
      </c>
      <c r="O95" s="1021">
        <v>0</v>
      </c>
      <c r="P95" s="1021">
        <v>0</v>
      </c>
      <c r="Q95" s="1021">
        <v>39</v>
      </c>
      <c r="R95" s="1021">
        <v>38</v>
      </c>
      <c r="S95" s="1021">
        <v>1</v>
      </c>
      <c r="T95" s="1021">
        <v>1</v>
      </c>
      <c r="U95" s="1027">
        <v>2.56</v>
      </c>
      <c r="V95" s="1027">
        <v>2.63</v>
      </c>
      <c r="W95" s="69"/>
    </row>
    <row r="96" spans="1:23" x14ac:dyDescent="0.2">
      <c r="A96" s="1062" t="s">
        <v>283</v>
      </c>
      <c r="B96" s="1014" t="s">
        <v>693</v>
      </c>
      <c r="C96" s="1014" t="s">
        <v>450</v>
      </c>
      <c r="D96" s="1015" t="s">
        <v>631</v>
      </c>
      <c r="E96" s="1021">
        <v>0</v>
      </c>
      <c r="F96" s="1021">
        <v>0</v>
      </c>
      <c r="G96" s="1021">
        <v>2</v>
      </c>
      <c r="H96" s="1021">
        <v>1</v>
      </c>
      <c r="I96" s="1021">
        <v>0</v>
      </c>
      <c r="J96" s="1021">
        <v>0</v>
      </c>
      <c r="K96" s="1021">
        <v>0</v>
      </c>
      <c r="L96" s="1021">
        <v>0</v>
      </c>
      <c r="M96" s="1021">
        <v>0</v>
      </c>
      <c r="N96" s="1021">
        <v>0</v>
      </c>
      <c r="O96" s="1021">
        <v>0</v>
      </c>
      <c r="P96" s="1021">
        <v>0</v>
      </c>
      <c r="Q96" s="1021">
        <v>2</v>
      </c>
      <c r="R96" s="1021">
        <v>1</v>
      </c>
      <c r="S96" s="1021">
        <v>0</v>
      </c>
      <c r="T96" s="1021">
        <v>0</v>
      </c>
      <c r="U96" s="1027">
        <v>0</v>
      </c>
      <c r="V96" s="1027">
        <v>0</v>
      </c>
      <c r="W96" s="69"/>
    </row>
    <row r="97" spans="1:23" x14ac:dyDescent="0.2">
      <c r="A97" s="1062" t="s">
        <v>283</v>
      </c>
      <c r="B97" s="1014" t="s">
        <v>693</v>
      </c>
      <c r="C97" s="1014" t="s">
        <v>450</v>
      </c>
      <c r="D97" s="1015" t="s">
        <v>632</v>
      </c>
      <c r="E97" s="1021">
        <v>6</v>
      </c>
      <c r="F97" s="1021">
        <v>5</v>
      </c>
      <c r="G97" s="1021">
        <v>5</v>
      </c>
      <c r="H97" s="1021">
        <v>4</v>
      </c>
      <c r="I97" s="1021">
        <v>0</v>
      </c>
      <c r="J97" s="1021">
        <v>0</v>
      </c>
      <c r="K97" s="1021">
        <v>0</v>
      </c>
      <c r="L97" s="1021">
        <v>0</v>
      </c>
      <c r="M97" s="1021">
        <v>0</v>
      </c>
      <c r="N97" s="1021">
        <v>0</v>
      </c>
      <c r="O97" s="1021">
        <v>0</v>
      </c>
      <c r="P97" s="1021">
        <v>0</v>
      </c>
      <c r="Q97" s="1021">
        <v>11</v>
      </c>
      <c r="R97" s="1021">
        <v>9</v>
      </c>
      <c r="S97" s="1021">
        <v>3</v>
      </c>
      <c r="T97" s="1021">
        <v>2</v>
      </c>
      <c r="U97" s="1027">
        <v>27.27</v>
      </c>
      <c r="V97" s="1027">
        <v>22.22</v>
      </c>
      <c r="W97" s="69"/>
    </row>
    <row r="98" spans="1:23" x14ac:dyDescent="0.2">
      <c r="A98" s="1062" t="s">
        <v>283</v>
      </c>
      <c r="B98" s="1014" t="s">
        <v>693</v>
      </c>
      <c r="C98" s="1014" t="s">
        <v>450</v>
      </c>
      <c r="D98" s="1015" t="s">
        <v>634</v>
      </c>
      <c r="E98" s="1021">
        <v>7</v>
      </c>
      <c r="F98" s="1021">
        <v>1</v>
      </c>
      <c r="G98" s="1021">
        <v>3</v>
      </c>
      <c r="H98" s="1021">
        <v>0</v>
      </c>
      <c r="I98" s="1021">
        <v>0</v>
      </c>
      <c r="J98" s="1021">
        <v>0</v>
      </c>
      <c r="K98" s="1021">
        <v>0</v>
      </c>
      <c r="L98" s="1021">
        <v>0</v>
      </c>
      <c r="M98" s="1021">
        <v>0</v>
      </c>
      <c r="N98" s="1021">
        <v>0</v>
      </c>
      <c r="O98" s="1021">
        <v>0</v>
      </c>
      <c r="P98" s="1021">
        <v>0</v>
      </c>
      <c r="Q98" s="1021">
        <v>10</v>
      </c>
      <c r="R98" s="1021">
        <v>1</v>
      </c>
      <c r="S98" s="1021">
        <v>0</v>
      </c>
      <c r="T98" s="1021">
        <v>0</v>
      </c>
      <c r="U98" s="1027">
        <v>0</v>
      </c>
      <c r="V98" s="1027">
        <v>0</v>
      </c>
      <c r="W98" s="69"/>
    </row>
    <row r="99" spans="1:23" x14ac:dyDescent="0.2">
      <c r="A99" s="1062" t="s">
        <v>283</v>
      </c>
      <c r="B99" s="1014" t="s">
        <v>693</v>
      </c>
      <c r="C99" s="1014" t="s">
        <v>450</v>
      </c>
      <c r="D99" s="1015" t="s">
        <v>637</v>
      </c>
      <c r="E99" s="1021">
        <v>6</v>
      </c>
      <c r="F99" s="1021">
        <v>6</v>
      </c>
      <c r="G99" s="1021">
        <v>2</v>
      </c>
      <c r="H99" s="1021">
        <v>2</v>
      </c>
      <c r="I99" s="1021">
        <v>0</v>
      </c>
      <c r="J99" s="1021">
        <v>0</v>
      </c>
      <c r="K99" s="1021">
        <v>0</v>
      </c>
      <c r="L99" s="1021">
        <v>0</v>
      </c>
      <c r="M99" s="1021">
        <v>0</v>
      </c>
      <c r="N99" s="1021">
        <v>0</v>
      </c>
      <c r="O99" s="1021">
        <v>0</v>
      </c>
      <c r="P99" s="1021">
        <v>0</v>
      </c>
      <c r="Q99" s="1021">
        <v>8</v>
      </c>
      <c r="R99" s="1021">
        <v>8</v>
      </c>
      <c r="S99" s="1021">
        <v>0</v>
      </c>
      <c r="T99" s="1021">
        <v>0</v>
      </c>
      <c r="U99" s="1027">
        <v>0</v>
      </c>
      <c r="V99" s="1027">
        <v>0</v>
      </c>
      <c r="W99" s="69"/>
    </row>
    <row r="100" spans="1:23" x14ac:dyDescent="0.2">
      <c r="A100" s="1062" t="s">
        <v>283</v>
      </c>
      <c r="B100" s="1014" t="s">
        <v>693</v>
      </c>
      <c r="C100" s="1014" t="s">
        <v>450</v>
      </c>
      <c r="D100" s="1015" t="s">
        <v>638</v>
      </c>
      <c r="E100" s="1021">
        <v>38</v>
      </c>
      <c r="F100" s="1021">
        <v>34</v>
      </c>
      <c r="G100" s="1021">
        <v>38</v>
      </c>
      <c r="H100" s="1021">
        <v>27</v>
      </c>
      <c r="I100" s="1021">
        <v>0</v>
      </c>
      <c r="J100" s="1021">
        <v>0</v>
      </c>
      <c r="K100" s="1021">
        <v>0</v>
      </c>
      <c r="L100" s="1021">
        <v>0</v>
      </c>
      <c r="M100" s="1021">
        <v>0</v>
      </c>
      <c r="N100" s="1021">
        <v>0</v>
      </c>
      <c r="O100" s="1021">
        <v>0</v>
      </c>
      <c r="P100" s="1021">
        <v>0</v>
      </c>
      <c r="Q100" s="1021">
        <v>76</v>
      </c>
      <c r="R100" s="1021">
        <v>61</v>
      </c>
      <c r="S100" s="1021">
        <v>2</v>
      </c>
      <c r="T100" s="1021">
        <v>1</v>
      </c>
      <c r="U100" s="1027">
        <v>2.63</v>
      </c>
      <c r="V100" s="1027">
        <v>1.64</v>
      </c>
      <c r="W100" s="69"/>
    </row>
    <row r="101" spans="1:23" x14ac:dyDescent="0.2">
      <c r="A101" s="1062" t="s">
        <v>283</v>
      </c>
      <c r="B101" s="1014" t="s">
        <v>693</v>
      </c>
      <c r="C101" s="1014" t="s">
        <v>450</v>
      </c>
      <c r="D101" s="1015" t="s">
        <v>639</v>
      </c>
      <c r="E101" s="1021">
        <v>0</v>
      </c>
      <c r="F101" s="1021">
        <v>0</v>
      </c>
      <c r="G101" s="1021">
        <v>4</v>
      </c>
      <c r="H101" s="1021">
        <v>3</v>
      </c>
      <c r="I101" s="1021">
        <v>0</v>
      </c>
      <c r="J101" s="1021">
        <v>0</v>
      </c>
      <c r="K101" s="1021">
        <v>0</v>
      </c>
      <c r="L101" s="1021">
        <v>0</v>
      </c>
      <c r="M101" s="1021">
        <v>0</v>
      </c>
      <c r="N101" s="1021">
        <v>0</v>
      </c>
      <c r="O101" s="1021">
        <v>0</v>
      </c>
      <c r="P101" s="1021">
        <v>0</v>
      </c>
      <c r="Q101" s="1021">
        <v>4</v>
      </c>
      <c r="R101" s="1021">
        <v>3</v>
      </c>
      <c r="S101" s="1021">
        <v>0</v>
      </c>
      <c r="T101" s="1021">
        <v>0</v>
      </c>
      <c r="U101" s="1027">
        <v>0</v>
      </c>
      <c r="V101" s="1027">
        <v>0</v>
      </c>
      <c r="W101" s="69"/>
    </row>
    <row r="102" spans="1:23" x14ac:dyDescent="0.2">
      <c r="A102" s="1062" t="s">
        <v>283</v>
      </c>
      <c r="B102" s="1014" t="s">
        <v>693</v>
      </c>
      <c r="C102" s="1014" t="s">
        <v>450</v>
      </c>
      <c r="D102" s="1015" t="s">
        <v>642</v>
      </c>
      <c r="E102" s="1021">
        <v>2</v>
      </c>
      <c r="F102" s="1021">
        <v>0</v>
      </c>
      <c r="G102" s="1021">
        <v>11</v>
      </c>
      <c r="H102" s="1021">
        <v>3</v>
      </c>
      <c r="I102" s="1021">
        <v>0</v>
      </c>
      <c r="J102" s="1021">
        <v>0</v>
      </c>
      <c r="K102" s="1021">
        <v>0</v>
      </c>
      <c r="L102" s="1021">
        <v>0</v>
      </c>
      <c r="M102" s="1021">
        <v>0</v>
      </c>
      <c r="N102" s="1021">
        <v>0</v>
      </c>
      <c r="O102" s="1021">
        <v>0</v>
      </c>
      <c r="P102" s="1021">
        <v>0</v>
      </c>
      <c r="Q102" s="1021">
        <v>13</v>
      </c>
      <c r="R102" s="1021">
        <v>3</v>
      </c>
      <c r="S102" s="1021">
        <v>1</v>
      </c>
      <c r="T102" s="1021">
        <v>0</v>
      </c>
      <c r="U102" s="1027">
        <v>7.69</v>
      </c>
      <c r="V102" s="1027">
        <v>0</v>
      </c>
      <c r="W102" s="69"/>
    </row>
    <row r="103" spans="1:23" ht="25.5" x14ac:dyDescent="0.2">
      <c r="A103" s="1062" t="s">
        <v>283</v>
      </c>
      <c r="B103" s="1014" t="s">
        <v>693</v>
      </c>
      <c r="C103" s="1014" t="s">
        <v>450</v>
      </c>
      <c r="D103" s="1015" t="s">
        <v>644</v>
      </c>
      <c r="E103" s="1021">
        <v>2</v>
      </c>
      <c r="F103" s="1021">
        <v>2</v>
      </c>
      <c r="G103" s="1021">
        <v>2</v>
      </c>
      <c r="H103" s="1021">
        <v>1</v>
      </c>
      <c r="I103" s="1021">
        <v>0</v>
      </c>
      <c r="J103" s="1021">
        <v>0</v>
      </c>
      <c r="K103" s="1021">
        <v>0</v>
      </c>
      <c r="L103" s="1021">
        <v>0</v>
      </c>
      <c r="M103" s="1021">
        <v>0</v>
      </c>
      <c r="N103" s="1021">
        <v>0</v>
      </c>
      <c r="O103" s="1021">
        <v>0</v>
      </c>
      <c r="P103" s="1021">
        <v>0</v>
      </c>
      <c r="Q103" s="1021">
        <v>4</v>
      </c>
      <c r="R103" s="1021">
        <v>3</v>
      </c>
      <c r="S103" s="1021">
        <v>0</v>
      </c>
      <c r="T103" s="1021">
        <v>0</v>
      </c>
      <c r="U103" s="1027">
        <v>0</v>
      </c>
      <c r="V103" s="1027">
        <v>0</v>
      </c>
      <c r="W103" s="69"/>
    </row>
    <row r="104" spans="1:23" ht="25.5" x14ac:dyDescent="0.2">
      <c r="A104" s="1062" t="s">
        <v>283</v>
      </c>
      <c r="B104" s="1014" t="s">
        <v>693</v>
      </c>
      <c r="C104" s="1014" t="s">
        <v>450</v>
      </c>
      <c r="D104" s="1015" t="s">
        <v>645</v>
      </c>
      <c r="E104" s="1021">
        <v>5</v>
      </c>
      <c r="F104" s="1021">
        <v>5</v>
      </c>
      <c r="G104" s="1021">
        <v>4</v>
      </c>
      <c r="H104" s="1021">
        <v>4</v>
      </c>
      <c r="I104" s="1021">
        <v>0</v>
      </c>
      <c r="J104" s="1021">
        <v>0</v>
      </c>
      <c r="K104" s="1021">
        <v>0</v>
      </c>
      <c r="L104" s="1021">
        <v>0</v>
      </c>
      <c r="M104" s="1021">
        <v>0</v>
      </c>
      <c r="N104" s="1021">
        <v>0</v>
      </c>
      <c r="O104" s="1021">
        <v>0</v>
      </c>
      <c r="P104" s="1021">
        <v>0</v>
      </c>
      <c r="Q104" s="1021">
        <v>9</v>
      </c>
      <c r="R104" s="1021">
        <v>9</v>
      </c>
      <c r="S104" s="1021">
        <v>1</v>
      </c>
      <c r="T104" s="1021">
        <v>0</v>
      </c>
      <c r="U104" s="1027">
        <v>11.11</v>
      </c>
      <c r="V104" s="1027">
        <v>0</v>
      </c>
      <c r="W104" s="69"/>
    </row>
    <row r="105" spans="1:23" ht="25.5" x14ac:dyDescent="0.2">
      <c r="A105" s="1062" t="s">
        <v>283</v>
      </c>
      <c r="B105" s="1014" t="s">
        <v>693</v>
      </c>
      <c r="C105" s="1014" t="s">
        <v>450</v>
      </c>
      <c r="D105" s="1015" t="s">
        <v>646</v>
      </c>
      <c r="E105" s="1021">
        <v>20</v>
      </c>
      <c r="F105" s="1021">
        <v>15</v>
      </c>
      <c r="G105" s="1021">
        <v>4</v>
      </c>
      <c r="H105" s="1021">
        <v>3</v>
      </c>
      <c r="I105" s="1021">
        <v>0</v>
      </c>
      <c r="J105" s="1021">
        <v>0</v>
      </c>
      <c r="K105" s="1021">
        <v>0</v>
      </c>
      <c r="L105" s="1021">
        <v>0</v>
      </c>
      <c r="M105" s="1021">
        <v>0</v>
      </c>
      <c r="N105" s="1021">
        <v>0</v>
      </c>
      <c r="O105" s="1021">
        <v>0</v>
      </c>
      <c r="P105" s="1021">
        <v>0</v>
      </c>
      <c r="Q105" s="1021">
        <v>24</v>
      </c>
      <c r="R105" s="1021">
        <v>18</v>
      </c>
      <c r="S105" s="1021">
        <v>0</v>
      </c>
      <c r="T105" s="1021">
        <v>0</v>
      </c>
      <c r="U105" s="1027">
        <v>0</v>
      </c>
      <c r="V105" s="1027">
        <v>0</v>
      </c>
      <c r="W105" s="69"/>
    </row>
    <row r="106" spans="1:23" ht="25.5" x14ac:dyDescent="0.2">
      <c r="A106" s="1062" t="s">
        <v>283</v>
      </c>
      <c r="B106" s="1014" t="s">
        <v>693</v>
      </c>
      <c r="C106" s="1014" t="s">
        <v>450</v>
      </c>
      <c r="D106" s="1015" t="s">
        <v>647</v>
      </c>
      <c r="E106" s="1021">
        <v>8</v>
      </c>
      <c r="F106" s="1021">
        <v>6</v>
      </c>
      <c r="G106" s="1021">
        <v>0</v>
      </c>
      <c r="H106" s="1021">
        <v>0</v>
      </c>
      <c r="I106" s="1021">
        <v>0</v>
      </c>
      <c r="J106" s="1021">
        <v>0</v>
      </c>
      <c r="K106" s="1021">
        <v>0</v>
      </c>
      <c r="L106" s="1021">
        <v>0</v>
      </c>
      <c r="M106" s="1021">
        <v>0</v>
      </c>
      <c r="N106" s="1021">
        <v>0</v>
      </c>
      <c r="O106" s="1021">
        <v>0</v>
      </c>
      <c r="P106" s="1021">
        <v>0</v>
      </c>
      <c r="Q106" s="1021">
        <v>8</v>
      </c>
      <c r="R106" s="1021">
        <v>6</v>
      </c>
      <c r="S106" s="1021">
        <v>0</v>
      </c>
      <c r="T106" s="1021">
        <v>0</v>
      </c>
      <c r="U106" s="1027">
        <v>0</v>
      </c>
      <c r="V106" s="1027">
        <v>0</v>
      </c>
      <c r="W106" s="69"/>
    </row>
    <row r="107" spans="1:23" ht="25.5" x14ac:dyDescent="0.2">
      <c r="A107" s="1062" t="s">
        <v>283</v>
      </c>
      <c r="B107" s="1014" t="s">
        <v>693</v>
      </c>
      <c r="C107" s="1014" t="s">
        <v>450</v>
      </c>
      <c r="D107" s="1015" t="s">
        <v>649</v>
      </c>
      <c r="E107" s="1021">
        <v>1</v>
      </c>
      <c r="F107" s="1021">
        <v>1</v>
      </c>
      <c r="G107" s="1021">
        <v>0</v>
      </c>
      <c r="H107" s="1021">
        <v>0</v>
      </c>
      <c r="I107" s="1021">
        <v>0</v>
      </c>
      <c r="J107" s="1021">
        <v>0</v>
      </c>
      <c r="K107" s="1021">
        <v>0</v>
      </c>
      <c r="L107" s="1021">
        <v>0</v>
      </c>
      <c r="M107" s="1021">
        <v>0</v>
      </c>
      <c r="N107" s="1021">
        <v>0</v>
      </c>
      <c r="O107" s="1021">
        <v>0</v>
      </c>
      <c r="P107" s="1021">
        <v>0</v>
      </c>
      <c r="Q107" s="1021">
        <v>1</v>
      </c>
      <c r="R107" s="1021">
        <v>1</v>
      </c>
      <c r="S107" s="1021">
        <v>0</v>
      </c>
      <c r="T107" s="1021">
        <v>0</v>
      </c>
      <c r="U107" s="1027">
        <v>0</v>
      </c>
      <c r="V107" s="1027">
        <v>0</v>
      </c>
      <c r="W107" s="69"/>
    </row>
    <row r="108" spans="1:23" ht="25.5" x14ac:dyDescent="0.2">
      <c r="A108" s="1062" t="s">
        <v>283</v>
      </c>
      <c r="B108" s="1014" t="s">
        <v>693</v>
      </c>
      <c r="C108" s="1014" t="s">
        <v>450</v>
      </c>
      <c r="D108" s="1015" t="s">
        <v>650</v>
      </c>
      <c r="E108" s="1021">
        <v>1</v>
      </c>
      <c r="F108" s="1021">
        <v>1</v>
      </c>
      <c r="G108" s="1021">
        <v>0</v>
      </c>
      <c r="H108" s="1021">
        <v>0</v>
      </c>
      <c r="I108" s="1021">
        <v>0</v>
      </c>
      <c r="J108" s="1021">
        <v>0</v>
      </c>
      <c r="K108" s="1021">
        <v>0</v>
      </c>
      <c r="L108" s="1021">
        <v>0</v>
      </c>
      <c r="M108" s="1021">
        <v>0</v>
      </c>
      <c r="N108" s="1021">
        <v>0</v>
      </c>
      <c r="O108" s="1021">
        <v>0</v>
      </c>
      <c r="P108" s="1021">
        <v>0</v>
      </c>
      <c r="Q108" s="1021">
        <v>1</v>
      </c>
      <c r="R108" s="1021">
        <v>1</v>
      </c>
      <c r="S108" s="1021">
        <v>0</v>
      </c>
      <c r="T108" s="1021">
        <v>0</v>
      </c>
      <c r="U108" s="1027">
        <v>0</v>
      </c>
      <c r="V108" s="1027">
        <v>0</v>
      </c>
      <c r="W108" s="69"/>
    </row>
    <row r="109" spans="1:23" x14ac:dyDescent="0.2">
      <c r="A109" s="1062" t="s">
        <v>283</v>
      </c>
      <c r="B109" s="1014" t="s">
        <v>693</v>
      </c>
      <c r="C109" s="1014" t="s">
        <v>450</v>
      </c>
      <c r="D109" s="1015" t="s">
        <v>651</v>
      </c>
      <c r="E109" s="1021">
        <v>28</v>
      </c>
      <c r="F109" s="1021">
        <v>23</v>
      </c>
      <c r="G109" s="1021">
        <v>31</v>
      </c>
      <c r="H109" s="1021">
        <v>29</v>
      </c>
      <c r="I109" s="1021">
        <v>0</v>
      </c>
      <c r="J109" s="1021">
        <v>0</v>
      </c>
      <c r="K109" s="1021">
        <v>0</v>
      </c>
      <c r="L109" s="1021">
        <v>0</v>
      </c>
      <c r="M109" s="1021">
        <v>0</v>
      </c>
      <c r="N109" s="1021">
        <v>0</v>
      </c>
      <c r="O109" s="1021">
        <v>0</v>
      </c>
      <c r="P109" s="1021">
        <v>0</v>
      </c>
      <c r="Q109" s="1021">
        <v>59</v>
      </c>
      <c r="R109" s="1021">
        <v>52</v>
      </c>
      <c r="S109" s="1021">
        <v>2</v>
      </c>
      <c r="T109" s="1021">
        <v>2</v>
      </c>
      <c r="U109" s="1027">
        <v>3.39</v>
      </c>
      <c r="V109" s="1027">
        <v>3.85</v>
      </c>
      <c r="W109" s="69"/>
    </row>
    <row r="110" spans="1:23" ht="25.5" x14ac:dyDescent="0.2">
      <c r="A110" s="1062" t="s">
        <v>283</v>
      </c>
      <c r="B110" s="1014" t="s">
        <v>693</v>
      </c>
      <c r="C110" s="1014" t="s">
        <v>450</v>
      </c>
      <c r="D110" s="1015" t="s">
        <v>652</v>
      </c>
      <c r="E110" s="1021">
        <v>8</v>
      </c>
      <c r="F110" s="1021">
        <v>6</v>
      </c>
      <c r="G110" s="1021">
        <v>5</v>
      </c>
      <c r="H110" s="1021">
        <v>5</v>
      </c>
      <c r="I110" s="1021">
        <v>0</v>
      </c>
      <c r="J110" s="1021">
        <v>0</v>
      </c>
      <c r="K110" s="1021">
        <v>0</v>
      </c>
      <c r="L110" s="1021">
        <v>0</v>
      </c>
      <c r="M110" s="1021">
        <v>0</v>
      </c>
      <c r="N110" s="1021">
        <v>0</v>
      </c>
      <c r="O110" s="1021">
        <v>0</v>
      </c>
      <c r="P110" s="1021">
        <v>0</v>
      </c>
      <c r="Q110" s="1021">
        <v>13</v>
      </c>
      <c r="R110" s="1021">
        <v>11</v>
      </c>
      <c r="S110" s="1021">
        <v>0</v>
      </c>
      <c r="T110" s="1021">
        <v>0</v>
      </c>
      <c r="U110" s="1027">
        <v>0</v>
      </c>
      <c r="V110" s="1027">
        <v>0</v>
      </c>
      <c r="W110" s="69"/>
    </row>
    <row r="111" spans="1:23" x14ac:dyDescent="0.2">
      <c r="A111" s="1062" t="s">
        <v>283</v>
      </c>
      <c r="B111" s="1014" t="s">
        <v>693</v>
      </c>
      <c r="C111" s="1014" t="s">
        <v>450</v>
      </c>
      <c r="D111" s="1015" t="s">
        <v>697</v>
      </c>
      <c r="E111" s="1021">
        <v>0</v>
      </c>
      <c r="F111" s="1021">
        <v>0</v>
      </c>
      <c r="G111" s="1021">
        <v>4</v>
      </c>
      <c r="H111" s="1021">
        <v>4</v>
      </c>
      <c r="I111" s="1021">
        <v>0</v>
      </c>
      <c r="J111" s="1021">
        <v>0</v>
      </c>
      <c r="K111" s="1021">
        <v>0</v>
      </c>
      <c r="L111" s="1021">
        <v>0</v>
      </c>
      <c r="M111" s="1021">
        <v>0</v>
      </c>
      <c r="N111" s="1021">
        <v>0</v>
      </c>
      <c r="O111" s="1021">
        <v>0</v>
      </c>
      <c r="P111" s="1021">
        <v>0</v>
      </c>
      <c r="Q111" s="1021">
        <v>4</v>
      </c>
      <c r="R111" s="1021">
        <v>4</v>
      </c>
      <c r="S111" s="1021">
        <v>1</v>
      </c>
      <c r="T111" s="1021">
        <v>1</v>
      </c>
      <c r="U111" s="1027">
        <v>25</v>
      </c>
      <c r="V111" s="1027">
        <v>25</v>
      </c>
      <c r="W111" s="69"/>
    </row>
    <row r="112" spans="1:23" ht="25.5" x14ac:dyDescent="0.2">
      <c r="A112" s="1062" t="s">
        <v>283</v>
      </c>
      <c r="B112" s="1014" t="s">
        <v>693</v>
      </c>
      <c r="C112" s="1014" t="s">
        <v>450</v>
      </c>
      <c r="D112" s="1015" t="s">
        <v>698</v>
      </c>
      <c r="E112" s="1021">
        <v>6</v>
      </c>
      <c r="F112" s="1021">
        <v>4</v>
      </c>
      <c r="G112" s="1021">
        <v>3</v>
      </c>
      <c r="H112" s="1021">
        <v>3</v>
      </c>
      <c r="I112" s="1021">
        <v>0</v>
      </c>
      <c r="J112" s="1021">
        <v>0</v>
      </c>
      <c r="K112" s="1021">
        <v>0</v>
      </c>
      <c r="L112" s="1021">
        <v>0</v>
      </c>
      <c r="M112" s="1021">
        <v>0</v>
      </c>
      <c r="N112" s="1021">
        <v>0</v>
      </c>
      <c r="O112" s="1021">
        <v>0</v>
      </c>
      <c r="P112" s="1021">
        <v>0</v>
      </c>
      <c r="Q112" s="1021">
        <v>9</v>
      </c>
      <c r="R112" s="1021">
        <v>7</v>
      </c>
      <c r="S112" s="1021">
        <v>0</v>
      </c>
      <c r="T112" s="1021">
        <v>0</v>
      </c>
      <c r="U112" s="1027">
        <v>0</v>
      </c>
      <c r="V112" s="1027">
        <v>0</v>
      </c>
      <c r="W112" s="69"/>
    </row>
    <row r="113" spans="1:23" ht="25.5" x14ac:dyDescent="0.2">
      <c r="A113" s="1062" t="s">
        <v>283</v>
      </c>
      <c r="B113" s="1014" t="s">
        <v>693</v>
      </c>
      <c r="C113" s="1014" t="s">
        <v>450</v>
      </c>
      <c r="D113" s="1015" t="s">
        <v>656</v>
      </c>
      <c r="E113" s="1021">
        <v>1</v>
      </c>
      <c r="F113" s="1021">
        <v>1</v>
      </c>
      <c r="G113" s="1021">
        <v>0</v>
      </c>
      <c r="H113" s="1021">
        <v>0</v>
      </c>
      <c r="I113" s="1021">
        <v>0</v>
      </c>
      <c r="J113" s="1021">
        <v>0</v>
      </c>
      <c r="K113" s="1021">
        <v>0</v>
      </c>
      <c r="L113" s="1021">
        <v>0</v>
      </c>
      <c r="M113" s="1021">
        <v>0</v>
      </c>
      <c r="N113" s="1021">
        <v>0</v>
      </c>
      <c r="O113" s="1021">
        <v>0</v>
      </c>
      <c r="P113" s="1021">
        <v>0</v>
      </c>
      <c r="Q113" s="1021">
        <v>1</v>
      </c>
      <c r="R113" s="1021">
        <v>1</v>
      </c>
      <c r="S113" s="1021">
        <v>0</v>
      </c>
      <c r="T113" s="1021">
        <v>0</v>
      </c>
      <c r="U113" s="1027">
        <v>0</v>
      </c>
      <c r="V113" s="1027">
        <v>0</v>
      </c>
      <c r="W113" s="69"/>
    </row>
    <row r="114" spans="1:23" ht="25.5" x14ac:dyDescent="0.2">
      <c r="A114" s="1062" t="s">
        <v>283</v>
      </c>
      <c r="B114" s="1014" t="s">
        <v>693</v>
      </c>
      <c r="C114" s="1014" t="s">
        <v>450</v>
      </c>
      <c r="D114" s="1015" t="s">
        <v>657</v>
      </c>
      <c r="E114" s="1021">
        <v>1</v>
      </c>
      <c r="F114" s="1021">
        <v>1</v>
      </c>
      <c r="G114" s="1021">
        <v>1</v>
      </c>
      <c r="H114" s="1021">
        <v>1</v>
      </c>
      <c r="I114" s="1021">
        <v>0</v>
      </c>
      <c r="J114" s="1021">
        <v>0</v>
      </c>
      <c r="K114" s="1021">
        <v>0</v>
      </c>
      <c r="L114" s="1021">
        <v>0</v>
      </c>
      <c r="M114" s="1021">
        <v>0</v>
      </c>
      <c r="N114" s="1021">
        <v>0</v>
      </c>
      <c r="O114" s="1021">
        <v>0</v>
      </c>
      <c r="P114" s="1021">
        <v>0</v>
      </c>
      <c r="Q114" s="1021">
        <v>2</v>
      </c>
      <c r="R114" s="1021">
        <v>2</v>
      </c>
      <c r="S114" s="1021">
        <v>0</v>
      </c>
      <c r="T114" s="1021">
        <v>0</v>
      </c>
      <c r="U114" s="1027">
        <v>0</v>
      </c>
      <c r="V114" s="1027">
        <v>0</v>
      </c>
      <c r="W114" s="69"/>
    </row>
    <row r="115" spans="1:23" ht="25.5" x14ac:dyDescent="0.2">
      <c r="A115" s="1062" t="s">
        <v>283</v>
      </c>
      <c r="B115" s="1014" t="s">
        <v>693</v>
      </c>
      <c r="C115" s="1014" t="s">
        <v>450</v>
      </c>
      <c r="D115" s="1015" t="s">
        <v>658</v>
      </c>
      <c r="E115" s="1021">
        <v>0</v>
      </c>
      <c r="F115" s="1021">
        <v>0</v>
      </c>
      <c r="G115" s="1021">
        <v>2</v>
      </c>
      <c r="H115" s="1021">
        <v>2</v>
      </c>
      <c r="I115" s="1021">
        <v>0</v>
      </c>
      <c r="J115" s="1021">
        <v>0</v>
      </c>
      <c r="K115" s="1021">
        <v>0</v>
      </c>
      <c r="L115" s="1021">
        <v>0</v>
      </c>
      <c r="M115" s="1021">
        <v>0</v>
      </c>
      <c r="N115" s="1021">
        <v>0</v>
      </c>
      <c r="O115" s="1021">
        <v>0</v>
      </c>
      <c r="P115" s="1021">
        <v>0</v>
      </c>
      <c r="Q115" s="1021">
        <v>2</v>
      </c>
      <c r="R115" s="1021">
        <v>2</v>
      </c>
      <c r="S115" s="1021">
        <v>0</v>
      </c>
      <c r="T115" s="1021">
        <v>0</v>
      </c>
      <c r="U115" s="1027">
        <v>0</v>
      </c>
      <c r="V115" s="1027">
        <v>0</v>
      </c>
      <c r="W115" s="69"/>
    </row>
    <row r="116" spans="1:23" ht="25.5" x14ac:dyDescent="0.2">
      <c r="A116" s="1062" t="s">
        <v>283</v>
      </c>
      <c r="B116" s="1014" t="s">
        <v>693</v>
      </c>
      <c r="C116" s="1014" t="s">
        <v>450</v>
      </c>
      <c r="D116" s="1015" t="s">
        <v>699</v>
      </c>
      <c r="E116" s="1021">
        <v>1</v>
      </c>
      <c r="F116" s="1021">
        <v>1</v>
      </c>
      <c r="G116" s="1021">
        <v>1</v>
      </c>
      <c r="H116" s="1021">
        <v>1</v>
      </c>
      <c r="I116" s="1021">
        <v>0</v>
      </c>
      <c r="J116" s="1021">
        <v>0</v>
      </c>
      <c r="K116" s="1021">
        <v>0</v>
      </c>
      <c r="L116" s="1021">
        <v>0</v>
      </c>
      <c r="M116" s="1021">
        <v>0</v>
      </c>
      <c r="N116" s="1021">
        <v>0</v>
      </c>
      <c r="O116" s="1021">
        <v>0</v>
      </c>
      <c r="P116" s="1021">
        <v>0</v>
      </c>
      <c r="Q116" s="1021">
        <v>2</v>
      </c>
      <c r="R116" s="1021">
        <v>2</v>
      </c>
      <c r="S116" s="1021">
        <v>0</v>
      </c>
      <c r="T116" s="1021">
        <v>0</v>
      </c>
      <c r="U116" s="1027">
        <v>0</v>
      </c>
      <c r="V116" s="1027">
        <v>0</v>
      </c>
      <c r="W116" s="69"/>
    </row>
    <row r="117" spans="1:23" ht="25.5" x14ac:dyDescent="0.2">
      <c r="A117" s="1062" t="s">
        <v>283</v>
      </c>
      <c r="B117" s="1014" t="s">
        <v>693</v>
      </c>
      <c r="C117" s="1014" t="s">
        <v>450</v>
      </c>
      <c r="D117" s="1015" t="s">
        <v>663</v>
      </c>
      <c r="E117" s="1021">
        <v>3</v>
      </c>
      <c r="F117" s="1021">
        <v>3</v>
      </c>
      <c r="G117" s="1021">
        <v>1</v>
      </c>
      <c r="H117" s="1021">
        <v>1</v>
      </c>
      <c r="I117" s="1021">
        <v>0</v>
      </c>
      <c r="J117" s="1021">
        <v>0</v>
      </c>
      <c r="K117" s="1021">
        <v>0</v>
      </c>
      <c r="L117" s="1021">
        <v>0</v>
      </c>
      <c r="M117" s="1021">
        <v>0</v>
      </c>
      <c r="N117" s="1021">
        <v>0</v>
      </c>
      <c r="O117" s="1021">
        <v>0</v>
      </c>
      <c r="P117" s="1021">
        <v>0</v>
      </c>
      <c r="Q117" s="1021">
        <v>4</v>
      </c>
      <c r="R117" s="1021">
        <v>4</v>
      </c>
      <c r="S117" s="1021">
        <v>0</v>
      </c>
      <c r="T117" s="1021">
        <v>0</v>
      </c>
      <c r="U117" s="1027">
        <v>0</v>
      </c>
      <c r="V117" s="1027">
        <v>0</v>
      </c>
      <c r="W117" s="69"/>
    </row>
    <row r="118" spans="1:23" ht="25.5" x14ac:dyDescent="0.2">
      <c r="A118" s="1062" t="s">
        <v>283</v>
      </c>
      <c r="B118" s="1014" t="s">
        <v>693</v>
      </c>
      <c r="C118" s="1014" t="s">
        <v>450</v>
      </c>
      <c r="D118" s="1015" t="s">
        <v>665</v>
      </c>
      <c r="E118" s="1021">
        <v>1</v>
      </c>
      <c r="F118" s="1021">
        <v>1</v>
      </c>
      <c r="G118" s="1021">
        <v>0</v>
      </c>
      <c r="H118" s="1021">
        <v>0</v>
      </c>
      <c r="I118" s="1021">
        <v>0</v>
      </c>
      <c r="J118" s="1021">
        <v>0</v>
      </c>
      <c r="K118" s="1021">
        <v>0</v>
      </c>
      <c r="L118" s="1021">
        <v>0</v>
      </c>
      <c r="M118" s="1021">
        <v>0</v>
      </c>
      <c r="N118" s="1021">
        <v>0</v>
      </c>
      <c r="O118" s="1021">
        <v>0</v>
      </c>
      <c r="P118" s="1021">
        <v>0</v>
      </c>
      <c r="Q118" s="1021">
        <v>1</v>
      </c>
      <c r="R118" s="1021">
        <v>1</v>
      </c>
      <c r="S118" s="1021">
        <v>0</v>
      </c>
      <c r="T118" s="1021">
        <v>0</v>
      </c>
      <c r="U118" s="1027">
        <v>0</v>
      </c>
      <c r="V118" s="1027">
        <v>0</v>
      </c>
      <c r="W118" s="69"/>
    </row>
    <row r="119" spans="1:23" ht="25.5" x14ac:dyDescent="0.2">
      <c r="A119" s="1062" t="s">
        <v>283</v>
      </c>
      <c r="B119" s="1014" t="s">
        <v>693</v>
      </c>
      <c r="C119" s="1014" t="s">
        <v>450</v>
      </c>
      <c r="D119" s="1015" t="s">
        <v>666</v>
      </c>
      <c r="E119" s="1021">
        <v>1</v>
      </c>
      <c r="F119" s="1021">
        <v>1</v>
      </c>
      <c r="G119" s="1021">
        <v>0</v>
      </c>
      <c r="H119" s="1021">
        <v>0</v>
      </c>
      <c r="I119" s="1021">
        <v>0</v>
      </c>
      <c r="J119" s="1021">
        <v>0</v>
      </c>
      <c r="K119" s="1021">
        <v>0</v>
      </c>
      <c r="L119" s="1021">
        <v>0</v>
      </c>
      <c r="M119" s="1021">
        <v>0</v>
      </c>
      <c r="N119" s="1021">
        <v>0</v>
      </c>
      <c r="O119" s="1021">
        <v>0</v>
      </c>
      <c r="P119" s="1021">
        <v>0</v>
      </c>
      <c r="Q119" s="1021">
        <v>1</v>
      </c>
      <c r="R119" s="1021">
        <v>1</v>
      </c>
      <c r="S119" s="1021">
        <v>0</v>
      </c>
      <c r="T119" s="1021">
        <v>0</v>
      </c>
      <c r="U119" s="1027">
        <v>0</v>
      </c>
      <c r="V119" s="1027">
        <v>0</v>
      </c>
      <c r="W119" s="69"/>
    </row>
    <row r="120" spans="1:23" x14ac:dyDescent="0.2">
      <c r="A120" s="1062" t="s">
        <v>283</v>
      </c>
      <c r="B120" s="1014" t="s">
        <v>693</v>
      </c>
      <c r="C120" s="1014" t="s">
        <v>450</v>
      </c>
      <c r="D120" s="1015" t="s">
        <v>669</v>
      </c>
      <c r="E120" s="1021">
        <v>0</v>
      </c>
      <c r="F120" s="1021">
        <v>0</v>
      </c>
      <c r="G120" s="1021">
        <v>2</v>
      </c>
      <c r="H120" s="1021">
        <v>2</v>
      </c>
      <c r="I120" s="1021">
        <v>0</v>
      </c>
      <c r="J120" s="1021">
        <v>0</v>
      </c>
      <c r="K120" s="1021">
        <v>0</v>
      </c>
      <c r="L120" s="1021">
        <v>0</v>
      </c>
      <c r="M120" s="1021">
        <v>0</v>
      </c>
      <c r="N120" s="1021">
        <v>0</v>
      </c>
      <c r="O120" s="1021">
        <v>0</v>
      </c>
      <c r="P120" s="1021">
        <v>0</v>
      </c>
      <c r="Q120" s="1021">
        <v>2</v>
      </c>
      <c r="R120" s="1021">
        <v>2</v>
      </c>
      <c r="S120" s="1021">
        <v>2</v>
      </c>
      <c r="T120" s="1021">
        <v>2</v>
      </c>
      <c r="U120" s="1027">
        <v>100</v>
      </c>
      <c r="V120" s="1027">
        <v>100</v>
      </c>
      <c r="W120" s="69"/>
    </row>
    <row r="121" spans="1:23" x14ac:dyDescent="0.2">
      <c r="A121" s="1062" t="s">
        <v>283</v>
      </c>
      <c r="B121" s="1014" t="s">
        <v>693</v>
      </c>
      <c r="C121" s="1014" t="s">
        <v>450</v>
      </c>
      <c r="D121" s="1015" t="s">
        <v>670</v>
      </c>
      <c r="E121" s="1021">
        <v>0</v>
      </c>
      <c r="F121" s="1021">
        <v>0</v>
      </c>
      <c r="G121" s="1021">
        <v>1</v>
      </c>
      <c r="H121" s="1021">
        <v>0</v>
      </c>
      <c r="I121" s="1021">
        <v>0</v>
      </c>
      <c r="J121" s="1021">
        <v>0</v>
      </c>
      <c r="K121" s="1021">
        <v>0</v>
      </c>
      <c r="L121" s="1021">
        <v>0</v>
      </c>
      <c r="M121" s="1021">
        <v>0</v>
      </c>
      <c r="N121" s="1021">
        <v>0</v>
      </c>
      <c r="O121" s="1021">
        <v>0</v>
      </c>
      <c r="P121" s="1021">
        <v>0</v>
      </c>
      <c r="Q121" s="1021">
        <v>1</v>
      </c>
      <c r="R121" s="1021">
        <v>0</v>
      </c>
      <c r="S121" s="1021">
        <v>1</v>
      </c>
      <c r="T121" s="1021">
        <v>0</v>
      </c>
      <c r="U121" s="1027">
        <v>100</v>
      </c>
      <c r="V121" s="1027">
        <v>0</v>
      </c>
      <c r="W121" s="69"/>
    </row>
    <row r="122" spans="1:23" x14ac:dyDescent="0.2">
      <c r="A122" s="1062" t="s">
        <v>283</v>
      </c>
      <c r="B122" s="1014" t="s">
        <v>693</v>
      </c>
      <c r="C122" s="1014" t="s">
        <v>450</v>
      </c>
      <c r="D122" s="1015" t="s">
        <v>671</v>
      </c>
      <c r="E122" s="1021">
        <v>6</v>
      </c>
      <c r="F122" s="1021">
        <v>5</v>
      </c>
      <c r="G122" s="1021">
        <v>4</v>
      </c>
      <c r="H122" s="1021">
        <v>2</v>
      </c>
      <c r="I122" s="1021">
        <v>0</v>
      </c>
      <c r="J122" s="1021">
        <v>0</v>
      </c>
      <c r="K122" s="1021">
        <v>0</v>
      </c>
      <c r="L122" s="1021">
        <v>0</v>
      </c>
      <c r="M122" s="1021">
        <v>0</v>
      </c>
      <c r="N122" s="1021">
        <v>0</v>
      </c>
      <c r="O122" s="1021">
        <v>0</v>
      </c>
      <c r="P122" s="1021">
        <v>0</v>
      </c>
      <c r="Q122" s="1021">
        <v>10</v>
      </c>
      <c r="R122" s="1021">
        <v>7</v>
      </c>
      <c r="S122" s="1021">
        <v>1</v>
      </c>
      <c r="T122" s="1021">
        <v>1</v>
      </c>
      <c r="U122" s="1027">
        <v>10</v>
      </c>
      <c r="V122" s="1027">
        <v>14.29</v>
      </c>
      <c r="W122" s="69"/>
    </row>
    <row r="123" spans="1:23" ht="25.5" x14ac:dyDescent="0.2">
      <c r="A123" s="1062" t="s">
        <v>283</v>
      </c>
      <c r="B123" s="1014" t="s">
        <v>693</v>
      </c>
      <c r="C123" s="1014" t="s">
        <v>450</v>
      </c>
      <c r="D123" s="1015" t="s">
        <v>700</v>
      </c>
      <c r="E123" s="1021">
        <v>1</v>
      </c>
      <c r="F123" s="1021">
        <v>1</v>
      </c>
      <c r="G123" s="1021">
        <v>0</v>
      </c>
      <c r="H123" s="1021">
        <v>0</v>
      </c>
      <c r="I123" s="1021">
        <v>0</v>
      </c>
      <c r="J123" s="1021">
        <v>0</v>
      </c>
      <c r="K123" s="1021">
        <v>0</v>
      </c>
      <c r="L123" s="1021">
        <v>0</v>
      </c>
      <c r="M123" s="1021">
        <v>0</v>
      </c>
      <c r="N123" s="1021">
        <v>0</v>
      </c>
      <c r="O123" s="1021">
        <v>0</v>
      </c>
      <c r="P123" s="1021">
        <v>0</v>
      </c>
      <c r="Q123" s="1021">
        <v>1</v>
      </c>
      <c r="R123" s="1021">
        <v>1</v>
      </c>
      <c r="S123" s="1021">
        <v>0</v>
      </c>
      <c r="T123" s="1021">
        <v>0</v>
      </c>
      <c r="U123" s="1027">
        <v>0</v>
      </c>
      <c r="V123" s="1027">
        <v>0</v>
      </c>
      <c r="W123" s="69"/>
    </row>
    <row r="124" spans="1:23" ht="25.5" x14ac:dyDescent="0.2">
      <c r="A124" s="1062" t="s">
        <v>283</v>
      </c>
      <c r="B124" s="1014" t="s">
        <v>693</v>
      </c>
      <c r="C124" s="1014" t="s">
        <v>450</v>
      </c>
      <c r="D124" s="1015" t="s">
        <v>701</v>
      </c>
      <c r="E124" s="1021">
        <v>1</v>
      </c>
      <c r="F124" s="1021">
        <v>1</v>
      </c>
      <c r="G124" s="1021">
        <v>0</v>
      </c>
      <c r="H124" s="1021">
        <v>0</v>
      </c>
      <c r="I124" s="1021">
        <v>0</v>
      </c>
      <c r="J124" s="1021">
        <v>0</v>
      </c>
      <c r="K124" s="1021">
        <v>0</v>
      </c>
      <c r="L124" s="1021">
        <v>0</v>
      </c>
      <c r="M124" s="1021">
        <v>0</v>
      </c>
      <c r="N124" s="1021">
        <v>0</v>
      </c>
      <c r="O124" s="1021">
        <v>0</v>
      </c>
      <c r="P124" s="1021">
        <v>0</v>
      </c>
      <c r="Q124" s="1021">
        <v>1</v>
      </c>
      <c r="R124" s="1021">
        <v>1</v>
      </c>
      <c r="S124" s="1021">
        <v>0</v>
      </c>
      <c r="T124" s="1021">
        <v>0</v>
      </c>
      <c r="U124" s="1027">
        <v>0</v>
      </c>
      <c r="V124" s="1027">
        <v>0</v>
      </c>
      <c r="W124" s="69"/>
    </row>
    <row r="125" spans="1:23" ht="25.5" x14ac:dyDescent="0.2">
      <c r="A125" s="1062" t="s">
        <v>283</v>
      </c>
      <c r="B125" s="1014" t="s">
        <v>693</v>
      </c>
      <c r="C125" s="1014" t="s">
        <v>450</v>
      </c>
      <c r="D125" s="1015" t="s">
        <v>673</v>
      </c>
      <c r="E125" s="1021">
        <v>2</v>
      </c>
      <c r="F125" s="1021">
        <v>2</v>
      </c>
      <c r="G125" s="1021">
        <v>1</v>
      </c>
      <c r="H125" s="1021">
        <v>0</v>
      </c>
      <c r="I125" s="1021">
        <v>0</v>
      </c>
      <c r="J125" s="1021">
        <v>0</v>
      </c>
      <c r="K125" s="1021">
        <v>0</v>
      </c>
      <c r="L125" s="1021">
        <v>0</v>
      </c>
      <c r="M125" s="1021">
        <v>0</v>
      </c>
      <c r="N125" s="1021">
        <v>0</v>
      </c>
      <c r="O125" s="1021">
        <v>0</v>
      </c>
      <c r="P125" s="1021">
        <v>0</v>
      </c>
      <c r="Q125" s="1021">
        <v>3</v>
      </c>
      <c r="R125" s="1021">
        <v>2</v>
      </c>
      <c r="S125" s="1021">
        <v>0</v>
      </c>
      <c r="T125" s="1021">
        <v>0</v>
      </c>
      <c r="U125" s="1027">
        <v>0</v>
      </c>
      <c r="V125" s="1027">
        <v>0</v>
      </c>
      <c r="W125" s="69"/>
    </row>
    <row r="126" spans="1:23" ht="25.5" x14ac:dyDescent="0.2">
      <c r="A126" s="1062" t="s">
        <v>283</v>
      </c>
      <c r="B126" s="1014" t="s">
        <v>693</v>
      </c>
      <c r="C126" s="1014" t="s">
        <v>450</v>
      </c>
      <c r="D126" s="1015" t="s">
        <v>674</v>
      </c>
      <c r="E126" s="1021">
        <v>0</v>
      </c>
      <c r="F126" s="1021">
        <v>0</v>
      </c>
      <c r="G126" s="1021">
        <v>1</v>
      </c>
      <c r="H126" s="1021">
        <v>0</v>
      </c>
      <c r="I126" s="1021">
        <v>0</v>
      </c>
      <c r="J126" s="1021">
        <v>0</v>
      </c>
      <c r="K126" s="1021">
        <v>0</v>
      </c>
      <c r="L126" s="1021">
        <v>0</v>
      </c>
      <c r="M126" s="1021">
        <v>0</v>
      </c>
      <c r="N126" s="1021">
        <v>0</v>
      </c>
      <c r="O126" s="1021">
        <v>0</v>
      </c>
      <c r="P126" s="1021">
        <v>0</v>
      </c>
      <c r="Q126" s="1021">
        <v>1</v>
      </c>
      <c r="R126" s="1021">
        <v>0</v>
      </c>
      <c r="S126" s="1021">
        <v>0</v>
      </c>
      <c r="T126" s="1021">
        <v>0</v>
      </c>
      <c r="U126" s="1027">
        <v>0</v>
      </c>
      <c r="V126" s="1027">
        <v>0</v>
      </c>
      <c r="W126" s="69"/>
    </row>
    <row r="127" spans="1:23" ht="25.5" x14ac:dyDescent="0.2">
      <c r="A127" s="1062" t="s">
        <v>283</v>
      </c>
      <c r="B127" s="1014" t="s">
        <v>693</v>
      </c>
      <c r="C127" s="1014" t="s">
        <v>450</v>
      </c>
      <c r="D127" s="1015" t="s">
        <v>676</v>
      </c>
      <c r="E127" s="1021">
        <v>2</v>
      </c>
      <c r="F127" s="1021">
        <v>2</v>
      </c>
      <c r="G127" s="1021">
        <v>0</v>
      </c>
      <c r="H127" s="1021">
        <v>0</v>
      </c>
      <c r="I127" s="1021">
        <v>0</v>
      </c>
      <c r="J127" s="1021">
        <v>0</v>
      </c>
      <c r="K127" s="1021">
        <v>0</v>
      </c>
      <c r="L127" s="1021">
        <v>0</v>
      </c>
      <c r="M127" s="1021">
        <v>0</v>
      </c>
      <c r="N127" s="1021">
        <v>0</v>
      </c>
      <c r="O127" s="1021">
        <v>0</v>
      </c>
      <c r="P127" s="1021">
        <v>0</v>
      </c>
      <c r="Q127" s="1021">
        <v>2</v>
      </c>
      <c r="R127" s="1021">
        <v>2</v>
      </c>
      <c r="S127" s="1021">
        <v>0</v>
      </c>
      <c r="T127" s="1021">
        <v>0</v>
      </c>
      <c r="U127" s="1027">
        <v>0</v>
      </c>
      <c r="V127" s="1027">
        <v>0</v>
      </c>
      <c r="W127" s="69"/>
    </row>
    <row r="128" spans="1:23" ht="25.5" x14ac:dyDescent="0.2">
      <c r="A128" s="1062" t="s">
        <v>283</v>
      </c>
      <c r="B128" s="1014" t="s">
        <v>693</v>
      </c>
      <c r="C128" s="1014" t="s">
        <v>450</v>
      </c>
      <c r="D128" s="1015" t="s">
        <v>702</v>
      </c>
      <c r="E128" s="1021">
        <v>2</v>
      </c>
      <c r="F128" s="1021">
        <v>2</v>
      </c>
      <c r="G128" s="1021">
        <v>4</v>
      </c>
      <c r="H128" s="1021">
        <v>4</v>
      </c>
      <c r="I128" s="1021">
        <v>0</v>
      </c>
      <c r="J128" s="1021">
        <v>0</v>
      </c>
      <c r="K128" s="1021">
        <v>0</v>
      </c>
      <c r="L128" s="1021">
        <v>0</v>
      </c>
      <c r="M128" s="1021">
        <v>0</v>
      </c>
      <c r="N128" s="1021">
        <v>0</v>
      </c>
      <c r="O128" s="1021">
        <v>0</v>
      </c>
      <c r="P128" s="1021">
        <v>0</v>
      </c>
      <c r="Q128" s="1021">
        <v>6</v>
      </c>
      <c r="R128" s="1021">
        <v>6</v>
      </c>
      <c r="S128" s="1021">
        <v>0</v>
      </c>
      <c r="T128" s="1021">
        <v>0</v>
      </c>
      <c r="U128" s="1027">
        <v>0</v>
      </c>
      <c r="V128" s="1027">
        <v>0</v>
      </c>
      <c r="W128" s="69"/>
    </row>
    <row r="129" spans="1:23" ht="25.5" x14ac:dyDescent="0.2">
      <c r="A129" s="1062" t="s">
        <v>283</v>
      </c>
      <c r="B129" s="1014" t="s">
        <v>693</v>
      </c>
      <c r="C129" s="1014" t="s">
        <v>450</v>
      </c>
      <c r="D129" s="1015" t="s">
        <v>678</v>
      </c>
      <c r="E129" s="1021">
        <v>2</v>
      </c>
      <c r="F129" s="1021">
        <v>2</v>
      </c>
      <c r="G129" s="1021">
        <v>0</v>
      </c>
      <c r="H129" s="1021">
        <v>0</v>
      </c>
      <c r="I129" s="1021">
        <v>0</v>
      </c>
      <c r="J129" s="1021">
        <v>0</v>
      </c>
      <c r="K129" s="1021">
        <v>0</v>
      </c>
      <c r="L129" s="1021">
        <v>0</v>
      </c>
      <c r="M129" s="1021">
        <v>0</v>
      </c>
      <c r="N129" s="1021">
        <v>0</v>
      </c>
      <c r="O129" s="1021">
        <v>0</v>
      </c>
      <c r="P129" s="1021">
        <v>0</v>
      </c>
      <c r="Q129" s="1021">
        <v>2</v>
      </c>
      <c r="R129" s="1021">
        <v>2</v>
      </c>
      <c r="S129" s="1021">
        <v>0</v>
      </c>
      <c r="T129" s="1021">
        <v>0</v>
      </c>
      <c r="U129" s="1027">
        <v>0</v>
      </c>
      <c r="V129" s="1027">
        <v>0</v>
      </c>
      <c r="W129" s="69"/>
    </row>
    <row r="130" spans="1:23" ht="25.5" x14ac:dyDescent="0.2">
      <c r="A130" s="1062" t="s">
        <v>283</v>
      </c>
      <c r="B130" s="1014" t="s">
        <v>693</v>
      </c>
      <c r="C130" s="1014" t="s">
        <v>450</v>
      </c>
      <c r="D130" s="1015" t="s">
        <v>679</v>
      </c>
      <c r="E130" s="1021">
        <v>3</v>
      </c>
      <c r="F130" s="1021">
        <v>3</v>
      </c>
      <c r="G130" s="1021">
        <v>5</v>
      </c>
      <c r="H130" s="1021">
        <v>5</v>
      </c>
      <c r="I130" s="1021">
        <v>0</v>
      </c>
      <c r="J130" s="1021">
        <v>0</v>
      </c>
      <c r="K130" s="1021">
        <v>0</v>
      </c>
      <c r="L130" s="1021">
        <v>0</v>
      </c>
      <c r="M130" s="1021">
        <v>0</v>
      </c>
      <c r="N130" s="1021">
        <v>0</v>
      </c>
      <c r="O130" s="1021">
        <v>0</v>
      </c>
      <c r="P130" s="1021">
        <v>0</v>
      </c>
      <c r="Q130" s="1021">
        <v>8</v>
      </c>
      <c r="R130" s="1021">
        <v>8</v>
      </c>
      <c r="S130" s="1021">
        <v>1</v>
      </c>
      <c r="T130" s="1021">
        <v>1</v>
      </c>
      <c r="U130" s="1027">
        <v>12.5</v>
      </c>
      <c r="V130" s="1027">
        <v>12.5</v>
      </c>
      <c r="W130" s="69"/>
    </row>
    <row r="131" spans="1:23" ht="25.5" x14ac:dyDescent="0.2">
      <c r="A131" s="1062" t="s">
        <v>283</v>
      </c>
      <c r="B131" s="1014" t="s">
        <v>693</v>
      </c>
      <c r="C131" s="1014" t="s">
        <v>450</v>
      </c>
      <c r="D131" s="1015" t="s">
        <v>680</v>
      </c>
      <c r="E131" s="1021">
        <v>1</v>
      </c>
      <c r="F131" s="1021">
        <v>1</v>
      </c>
      <c r="G131" s="1021">
        <v>2</v>
      </c>
      <c r="H131" s="1021">
        <v>2</v>
      </c>
      <c r="I131" s="1021">
        <v>0</v>
      </c>
      <c r="J131" s="1021">
        <v>0</v>
      </c>
      <c r="K131" s="1021">
        <v>0</v>
      </c>
      <c r="L131" s="1021">
        <v>0</v>
      </c>
      <c r="M131" s="1021">
        <v>0</v>
      </c>
      <c r="N131" s="1021">
        <v>0</v>
      </c>
      <c r="O131" s="1021">
        <v>0</v>
      </c>
      <c r="P131" s="1021">
        <v>0</v>
      </c>
      <c r="Q131" s="1021">
        <v>3</v>
      </c>
      <c r="R131" s="1021">
        <v>3</v>
      </c>
      <c r="S131" s="1021">
        <v>0</v>
      </c>
      <c r="T131" s="1021">
        <v>0</v>
      </c>
      <c r="U131" s="1027">
        <v>0</v>
      </c>
      <c r="V131" s="1027">
        <v>0</v>
      </c>
      <c r="W131" s="69"/>
    </row>
    <row r="132" spans="1:23" ht="25.5" x14ac:dyDescent="0.2">
      <c r="A132" s="1062" t="s">
        <v>283</v>
      </c>
      <c r="B132" s="1014" t="s">
        <v>693</v>
      </c>
      <c r="C132" s="1014" t="s">
        <v>450</v>
      </c>
      <c r="D132" s="1015" t="s">
        <v>703</v>
      </c>
      <c r="E132" s="1021">
        <v>1</v>
      </c>
      <c r="F132" s="1021">
        <v>1</v>
      </c>
      <c r="G132" s="1021">
        <v>1</v>
      </c>
      <c r="H132" s="1021">
        <v>1</v>
      </c>
      <c r="I132" s="1021">
        <v>0</v>
      </c>
      <c r="J132" s="1021">
        <v>0</v>
      </c>
      <c r="K132" s="1021">
        <v>0</v>
      </c>
      <c r="L132" s="1021">
        <v>0</v>
      </c>
      <c r="M132" s="1021">
        <v>0</v>
      </c>
      <c r="N132" s="1021">
        <v>0</v>
      </c>
      <c r="O132" s="1021">
        <v>0</v>
      </c>
      <c r="P132" s="1021">
        <v>0</v>
      </c>
      <c r="Q132" s="1021">
        <v>2</v>
      </c>
      <c r="R132" s="1021">
        <v>2</v>
      </c>
      <c r="S132" s="1021">
        <v>0</v>
      </c>
      <c r="T132" s="1021">
        <v>0</v>
      </c>
      <c r="U132" s="1027">
        <v>0</v>
      </c>
      <c r="V132" s="1027">
        <v>0</v>
      </c>
      <c r="W132" s="69"/>
    </row>
    <row r="133" spans="1:23" ht="25.5" x14ac:dyDescent="0.2">
      <c r="A133" s="1062" t="s">
        <v>283</v>
      </c>
      <c r="B133" s="1014" t="s">
        <v>693</v>
      </c>
      <c r="C133" s="1014" t="s">
        <v>450</v>
      </c>
      <c r="D133" s="1015" t="s">
        <v>683</v>
      </c>
      <c r="E133" s="1021">
        <v>0</v>
      </c>
      <c r="F133" s="1021">
        <v>0</v>
      </c>
      <c r="G133" s="1021">
        <v>1</v>
      </c>
      <c r="H133" s="1021">
        <v>1</v>
      </c>
      <c r="I133" s="1021">
        <v>0</v>
      </c>
      <c r="J133" s="1021">
        <v>0</v>
      </c>
      <c r="K133" s="1021">
        <v>0</v>
      </c>
      <c r="L133" s="1021">
        <v>0</v>
      </c>
      <c r="M133" s="1021">
        <v>0</v>
      </c>
      <c r="N133" s="1021">
        <v>0</v>
      </c>
      <c r="O133" s="1021">
        <v>0</v>
      </c>
      <c r="P133" s="1021">
        <v>0</v>
      </c>
      <c r="Q133" s="1021">
        <v>1</v>
      </c>
      <c r="R133" s="1021">
        <v>1</v>
      </c>
      <c r="S133" s="1021">
        <v>0</v>
      </c>
      <c r="T133" s="1021">
        <v>0</v>
      </c>
      <c r="U133" s="1027">
        <v>0</v>
      </c>
      <c r="V133" s="1027">
        <v>0</v>
      </c>
      <c r="W133" s="69"/>
    </row>
    <row r="134" spans="1:23" ht="25.5" x14ac:dyDescent="0.2">
      <c r="A134" s="1062" t="s">
        <v>283</v>
      </c>
      <c r="B134" s="1014" t="s">
        <v>693</v>
      </c>
      <c r="C134" s="1014" t="s">
        <v>450</v>
      </c>
      <c r="D134" s="1015" t="s">
        <v>704</v>
      </c>
      <c r="E134" s="1021">
        <v>2</v>
      </c>
      <c r="F134" s="1021">
        <v>2</v>
      </c>
      <c r="G134" s="1021">
        <v>0</v>
      </c>
      <c r="H134" s="1021">
        <v>0</v>
      </c>
      <c r="I134" s="1021">
        <v>0</v>
      </c>
      <c r="J134" s="1021">
        <v>0</v>
      </c>
      <c r="K134" s="1021">
        <v>0</v>
      </c>
      <c r="L134" s="1021">
        <v>0</v>
      </c>
      <c r="M134" s="1021">
        <v>0</v>
      </c>
      <c r="N134" s="1021">
        <v>0</v>
      </c>
      <c r="O134" s="1021">
        <v>0</v>
      </c>
      <c r="P134" s="1021">
        <v>0</v>
      </c>
      <c r="Q134" s="1021">
        <v>2</v>
      </c>
      <c r="R134" s="1021">
        <v>2</v>
      </c>
      <c r="S134" s="1021">
        <v>0</v>
      </c>
      <c r="T134" s="1021">
        <v>0</v>
      </c>
      <c r="U134" s="1027">
        <v>0</v>
      </c>
      <c r="V134" s="1027">
        <v>0</v>
      </c>
      <c r="W134" s="69"/>
    </row>
    <row r="135" spans="1:23" ht="25.5" x14ac:dyDescent="0.2">
      <c r="A135" s="1062" t="s">
        <v>283</v>
      </c>
      <c r="B135" s="1014" t="s">
        <v>693</v>
      </c>
      <c r="C135" s="1014" t="s">
        <v>450</v>
      </c>
      <c r="D135" s="1015" t="s">
        <v>684</v>
      </c>
      <c r="E135" s="1021">
        <v>6</v>
      </c>
      <c r="F135" s="1021">
        <v>6</v>
      </c>
      <c r="G135" s="1021">
        <v>5</v>
      </c>
      <c r="H135" s="1021">
        <v>5</v>
      </c>
      <c r="I135" s="1021">
        <v>0</v>
      </c>
      <c r="J135" s="1021">
        <v>0</v>
      </c>
      <c r="K135" s="1021">
        <v>0</v>
      </c>
      <c r="L135" s="1021">
        <v>0</v>
      </c>
      <c r="M135" s="1021">
        <v>0</v>
      </c>
      <c r="N135" s="1021">
        <v>0</v>
      </c>
      <c r="O135" s="1021">
        <v>0</v>
      </c>
      <c r="P135" s="1021">
        <v>0</v>
      </c>
      <c r="Q135" s="1021">
        <v>11</v>
      </c>
      <c r="R135" s="1021">
        <v>11</v>
      </c>
      <c r="S135" s="1021">
        <v>1</v>
      </c>
      <c r="T135" s="1021">
        <v>1</v>
      </c>
      <c r="U135" s="1027">
        <v>9.09</v>
      </c>
      <c r="V135" s="1027">
        <v>9.09</v>
      </c>
      <c r="W135" s="69"/>
    </row>
    <row r="136" spans="1:23" x14ac:dyDescent="0.2">
      <c r="A136" s="1062" t="s">
        <v>283</v>
      </c>
      <c r="B136" s="1014" t="s">
        <v>693</v>
      </c>
      <c r="C136" s="1014" t="s">
        <v>450</v>
      </c>
      <c r="D136" s="1014" t="s">
        <v>705</v>
      </c>
      <c r="E136" s="1021">
        <v>1</v>
      </c>
      <c r="F136" s="1021">
        <v>0</v>
      </c>
      <c r="G136" s="1021">
        <v>0</v>
      </c>
      <c r="H136" s="1021">
        <v>0</v>
      </c>
      <c r="I136" s="1021">
        <v>0</v>
      </c>
      <c r="J136" s="1021">
        <v>0</v>
      </c>
      <c r="K136" s="1021">
        <v>0</v>
      </c>
      <c r="L136" s="1021">
        <v>0</v>
      </c>
      <c r="M136" s="1021">
        <v>0</v>
      </c>
      <c r="N136" s="1021">
        <v>0</v>
      </c>
      <c r="O136" s="1021">
        <v>0</v>
      </c>
      <c r="P136" s="1021">
        <v>0</v>
      </c>
      <c r="Q136" s="1021">
        <v>1</v>
      </c>
      <c r="R136" s="1021">
        <v>0</v>
      </c>
      <c r="S136" s="1021">
        <v>0</v>
      </c>
      <c r="T136" s="1021">
        <v>0</v>
      </c>
      <c r="U136" s="1027">
        <v>0</v>
      </c>
      <c r="V136" s="1027">
        <v>0</v>
      </c>
      <c r="W136" s="69"/>
    </row>
    <row r="137" spans="1:23" x14ac:dyDescent="0.2">
      <c r="A137" s="1062" t="s">
        <v>283</v>
      </c>
      <c r="B137" s="1014" t="s">
        <v>693</v>
      </c>
      <c r="C137" s="1014" t="s">
        <v>450</v>
      </c>
      <c r="D137" s="1014" t="s">
        <v>689</v>
      </c>
      <c r="E137" s="1021">
        <v>12</v>
      </c>
      <c r="F137" s="1021">
        <v>11</v>
      </c>
      <c r="G137" s="1021">
        <v>23</v>
      </c>
      <c r="H137" s="1021">
        <v>14</v>
      </c>
      <c r="I137" s="1021">
        <v>0</v>
      </c>
      <c r="J137" s="1021">
        <v>0</v>
      </c>
      <c r="K137" s="1021">
        <v>0</v>
      </c>
      <c r="L137" s="1021">
        <v>0</v>
      </c>
      <c r="M137" s="1021">
        <v>0</v>
      </c>
      <c r="N137" s="1021">
        <v>0</v>
      </c>
      <c r="O137" s="1021">
        <v>0</v>
      </c>
      <c r="P137" s="1021">
        <v>0</v>
      </c>
      <c r="Q137" s="1021">
        <v>35</v>
      </c>
      <c r="R137" s="1021">
        <v>25</v>
      </c>
      <c r="S137" s="1021">
        <v>1</v>
      </c>
      <c r="T137" s="1021">
        <v>1</v>
      </c>
      <c r="U137" s="1027">
        <v>2.86</v>
      </c>
      <c r="V137" s="1027">
        <v>4</v>
      </c>
      <c r="W137" s="69"/>
    </row>
    <row r="138" spans="1:23" x14ac:dyDescent="0.2">
      <c r="A138" s="1433" t="s">
        <v>554</v>
      </c>
      <c r="B138" s="1434"/>
      <c r="C138" s="1434"/>
      <c r="D138" s="1435"/>
      <c r="E138" s="147">
        <f>SUM(E90:E137)</f>
        <v>246</v>
      </c>
      <c r="F138" s="147">
        <f>SUM(F90:F137)</f>
        <v>205</v>
      </c>
      <c r="G138" s="147">
        <f>SUM(G90:G137)</f>
        <v>230</v>
      </c>
      <c r="H138" s="147">
        <f>SUM(H90:H137)</f>
        <v>173</v>
      </c>
      <c r="I138" s="147">
        <v>0</v>
      </c>
      <c r="J138" s="147">
        <v>0</v>
      </c>
      <c r="K138" s="147">
        <v>0</v>
      </c>
      <c r="L138" s="147">
        <v>0</v>
      </c>
      <c r="M138" s="147">
        <v>0</v>
      </c>
      <c r="N138" s="147">
        <v>0</v>
      </c>
      <c r="O138" s="147">
        <v>0</v>
      </c>
      <c r="P138" s="147">
        <v>0</v>
      </c>
      <c r="Q138" s="147">
        <f>SUM(Q90:Q137)</f>
        <v>476</v>
      </c>
      <c r="R138" s="147">
        <f>SUM(R90:R137)</f>
        <v>378</v>
      </c>
      <c r="S138" s="147">
        <f>SUM(S90:S137)</f>
        <v>28</v>
      </c>
      <c r="T138" s="147">
        <f>SUM(T90:T137)</f>
        <v>17</v>
      </c>
      <c r="U138" s="148">
        <f>S138/Q138*100</f>
        <v>5.8823529411764701</v>
      </c>
      <c r="V138" s="148">
        <f>T138/R138*100</f>
        <v>4.4973544973544968</v>
      </c>
      <c r="W138" s="69"/>
    </row>
    <row r="139" spans="1:23" x14ac:dyDescent="0.2">
      <c r="A139" s="96" t="s">
        <v>283</v>
      </c>
      <c r="B139" s="1044" t="s">
        <v>693</v>
      </c>
      <c r="C139" s="1044" t="s">
        <v>316</v>
      </c>
      <c r="D139" s="1045" t="s">
        <v>694</v>
      </c>
      <c r="E139" s="1056">
        <v>11</v>
      </c>
      <c r="F139" s="1056">
        <v>7</v>
      </c>
      <c r="G139" s="1056">
        <v>0</v>
      </c>
      <c r="H139" s="1056">
        <v>0</v>
      </c>
      <c r="I139" s="1056">
        <v>0</v>
      </c>
      <c r="J139" s="1056">
        <v>0</v>
      </c>
      <c r="K139" s="1056">
        <v>0</v>
      </c>
      <c r="L139" s="1056">
        <v>0</v>
      </c>
      <c r="M139" s="1056">
        <v>0</v>
      </c>
      <c r="N139" s="1056">
        <v>0</v>
      </c>
      <c r="O139" s="1056">
        <v>0</v>
      </c>
      <c r="P139" s="1056">
        <v>0</v>
      </c>
      <c r="Q139" s="1056">
        <v>11</v>
      </c>
      <c r="R139" s="1056">
        <v>7</v>
      </c>
      <c r="S139" s="1056">
        <v>0</v>
      </c>
      <c r="T139" s="1056">
        <v>0</v>
      </c>
      <c r="U139" s="1065">
        <v>0</v>
      </c>
      <c r="V139" s="1065">
        <v>0</v>
      </c>
      <c r="W139" s="69"/>
    </row>
    <row r="140" spans="1:23" ht="25.5" x14ac:dyDescent="0.2">
      <c r="A140" s="1062" t="s">
        <v>283</v>
      </c>
      <c r="B140" s="1014" t="s">
        <v>693</v>
      </c>
      <c r="C140" s="1014" t="s">
        <v>316</v>
      </c>
      <c r="D140" s="1015" t="s">
        <v>695</v>
      </c>
      <c r="E140" s="1021">
        <v>0</v>
      </c>
      <c r="F140" s="1021">
        <v>0</v>
      </c>
      <c r="G140" s="1021">
        <v>8</v>
      </c>
      <c r="H140" s="1021">
        <v>5</v>
      </c>
      <c r="I140" s="1021">
        <v>0</v>
      </c>
      <c r="J140" s="1021">
        <v>0</v>
      </c>
      <c r="K140" s="1021">
        <v>0</v>
      </c>
      <c r="L140" s="1021">
        <v>0</v>
      </c>
      <c r="M140" s="1021">
        <v>0</v>
      </c>
      <c r="N140" s="1021">
        <v>0</v>
      </c>
      <c r="O140" s="1021">
        <v>0</v>
      </c>
      <c r="P140" s="1021">
        <v>0</v>
      </c>
      <c r="Q140" s="1021">
        <v>8</v>
      </c>
      <c r="R140" s="1021">
        <v>5</v>
      </c>
      <c r="S140" s="1021">
        <v>0</v>
      </c>
      <c r="T140" s="1021">
        <v>0</v>
      </c>
      <c r="U140" s="1027">
        <v>0</v>
      </c>
      <c r="V140" s="1027">
        <v>0</v>
      </c>
      <c r="W140" s="69"/>
    </row>
    <row r="141" spans="1:23" ht="25.5" x14ac:dyDescent="0.2">
      <c r="A141" s="1062" t="s">
        <v>283</v>
      </c>
      <c r="B141" s="1014" t="s">
        <v>693</v>
      </c>
      <c r="C141" s="1014" t="s">
        <v>316</v>
      </c>
      <c r="D141" s="1015" t="s">
        <v>695</v>
      </c>
      <c r="E141" s="1021">
        <v>18</v>
      </c>
      <c r="F141" s="1021">
        <v>11</v>
      </c>
      <c r="G141" s="1021">
        <v>22</v>
      </c>
      <c r="H141" s="1021">
        <v>17</v>
      </c>
      <c r="I141" s="1021">
        <v>0</v>
      </c>
      <c r="J141" s="1021">
        <v>0</v>
      </c>
      <c r="K141" s="1021">
        <v>0</v>
      </c>
      <c r="L141" s="1021">
        <v>0</v>
      </c>
      <c r="M141" s="1021">
        <v>0</v>
      </c>
      <c r="N141" s="1021">
        <v>0</v>
      </c>
      <c r="O141" s="1021">
        <v>0</v>
      </c>
      <c r="P141" s="1021">
        <v>0</v>
      </c>
      <c r="Q141" s="1021">
        <v>40</v>
      </c>
      <c r="R141" s="1021">
        <v>28</v>
      </c>
      <c r="S141" s="1021">
        <v>1</v>
      </c>
      <c r="T141" s="1021">
        <v>0</v>
      </c>
      <c r="U141" s="1027">
        <v>2.5</v>
      </c>
      <c r="V141" s="1027">
        <v>0</v>
      </c>
      <c r="W141" s="69"/>
    </row>
    <row r="142" spans="1:23" x14ac:dyDescent="0.2">
      <c r="A142" s="1062" t="s">
        <v>283</v>
      </c>
      <c r="B142" s="1014" t="s">
        <v>693</v>
      </c>
      <c r="C142" s="1014" t="s">
        <v>316</v>
      </c>
      <c r="D142" s="1015" t="s">
        <v>634</v>
      </c>
      <c r="E142" s="1021">
        <v>3</v>
      </c>
      <c r="F142" s="1021">
        <v>3</v>
      </c>
      <c r="G142" s="1021">
        <v>0</v>
      </c>
      <c r="H142" s="1021">
        <v>0</v>
      </c>
      <c r="I142" s="1021">
        <v>0</v>
      </c>
      <c r="J142" s="1021">
        <v>0</v>
      </c>
      <c r="K142" s="1021">
        <v>0</v>
      </c>
      <c r="L142" s="1021">
        <v>0</v>
      </c>
      <c r="M142" s="1021">
        <v>0</v>
      </c>
      <c r="N142" s="1021">
        <v>0</v>
      </c>
      <c r="O142" s="1021">
        <v>0</v>
      </c>
      <c r="P142" s="1021">
        <v>0</v>
      </c>
      <c r="Q142" s="1021">
        <v>3</v>
      </c>
      <c r="R142" s="1021">
        <v>3</v>
      </c>
      <c r="S142" s="1021">
        <v>2</v>
      </c>
      <c r="T142" s="1021">
        <v>0</v>
      </c>
      <c r="U142" s="1027">
        <v>66.67</v>
      </c>
      <c r="V142" s="1027">
        <v>0</v>
      </c>
      <c r="W142" s="69"/>
    </row>
    <row r="143" spans="1:23" x14ac:dyDescent="0.2">
      <c r="A143" s="1062" t="s">
        <v>283</v>
      </c>
      <c r="B143" s="1014" t="s">
        <v>693</v>
      </c>
      <c r="C143" s="1014" t="s">
        <v>316</v>
      </c>
      <c r="D143" s="1015" t="s">
        <v>638</v>
      </c>
      <c r="E143" s="1021">
        <v>14</v>
      </c>
      <c r="F143" s="1021">
        <v>11</v>
      </c>
      <c r="G143" s="1021">
        <v>13</v>
      </c>
      <c r="H143" s="1021">
        <v>11</v>
      </c>
      <c r="I143" s="1021">
        <v>0</v>
      </c>
      <c r="J143" s="1021">
        <v>0</v>
      </c>
      <c r="K143" s="1021">
        <v>0</v>
      </c>
      <c r="L143" s="1021">
        <v>0</v>
      </c>
      <c r="M143" s="1021">
        <v>0</v>
      </c>
      <c r="N143" s="1021">
        <v>0</v>
      </c>
      <c r="O143" s="1021">
        <v>0</v>
      </c>
      <c r="P143" s="1021">
        <v>0</v>
      </c>
      <c r="Q143" s="1021">
        <v>27</v>
      </c>
      <c r="R143" s="1021">
        <v>22</v>
      </c>
      <c r="S143" s="1021">
        <v>2</v>
      </c>
      <c r="T143" s="1021">
        <v>2</v>
      </c>
      <c r="U143" s="1027">
        <v>7.41</v>
      </c>
      <c r="V143" s="1027">
        <v>9.09</v>
      </c>
      <c r="W143" s="69"/>
    </row>
    <row r="144" spans="1:23" x14ac:dyDescent="0.2">
      <c r="A144" s="1062" t="s">
        <v>283</v>
      </c>
      <c r="B144" s="1014" t="s">
        <v>693</v>
      </c>
      <c r="C144" s="1014" t="s">
        <v>316</v>
      </c>
      <c r="D144" s="1015" t="s">
        <v>651</v>
      </c>
      <c r="E144" s="1021">
        <v>15</v>
      </c>
      <c r="F144" s="1021">
        <v>12</v>
      </c>
      <c r="G144" s="1021">
        <v>18</v>
      </c>
      <c r="H144" s="1021">
        <v>11</v>
      </c>
      <c r="I144" s="1021">
        <v>1</v>
      </c>
      <c r="J144" s="1021">
        <v>0</v>
      </c>
      <c r="K144" s="1021">
        <v>0</v>
      </c>
      <c r="L144" s="1021">
        <v>0</v>
      </c>
      <c r="M144" s="1021">
        <v>0</v>
      </c>
      <c r="N144" s="1021">
        <v>0</v>
      </c>
      <c r="O144" s="1021">
        <v>0</v>
      </c>
      <c r="P144" s="1021">
        <v>0</v>
      </c>
      <c r="Q144" s="1021">
        <v>34</v>
      </c>
      <c r="R144" s="1021">
        <v>23</v>
      </c>
      <c r="S144" s="1021">
        <v>5</v>
      </c>
      <c r="T144" s="1021">
        <v>4</v>
      </c>
      <c r="U144" s="1027">
        <v>14.71</v>
      </c>
      <c r="V144" s="1027">
        <v>17.39</v>
      </c>
      <c r="W144" s="69"/>
    </row>
    <row r="145" spans="1:23" ht="25.5" x14ac:dyDescent="0.2">
      <c r="A145" s="1062" t="s">
        <v>283</v>
      </c>
      <c r="B145" s="1014" t="s">
        <v>693</v>
      </c>
      <c r="C145" s="1014" t="s">
        <v>316</v>
      </c>
      <c r="D145" s="1015" t="s">
        <v>679</v>
      </c>
      <c r="E145" s="1021">
        <v>0</v>
      </c>
      <c r="F145" s="1021">
        <v>0</v>
      </c>
      <c r="G145" s="1021">
        <v>7</v>
      </c>
      <c r="H145" s="1021">
        <v>7</v>
      </c>
      <c r="I145" s="1021">
        <v>1</v>
      </c>
      <c r="J145" s="1021">
        <v>1</v>
      </c>
      <c r="K145" s="1021">
        <v>0</v>
      </c>
      <c r="L145" s="1021">
        <v>0</v>
      </c>
      <c r="M145" s="1021">
        <v>0</v>
      </c>
      <c r="N145" s="1021">
        <v>0</v>
      </c>
      <c r="O145" s="1021">
        <v>0</v>
      </c>
      <c r="P145" s="1021">
        <v>0</v>
      </c>
      <c r="Q145" s="1021">
        <v>8</v>
      </c>
      <c r="R145" s="1021">
        <v>8</v>
      </c>
      <c r="S145" s="1021">
        <v>1</v>
      </c>
      <c r="T145" s="1021">
        <v>1</v>
      </c>
      <c r="U145" s="1027">
        <v>12.5</v>
      </c>
      <c r="V145" s="1027">
        <v>12.5</v>
      </c>
      <c r="W145" s="69"/>
    </row>
    <row r="146" spans="1:23" ht="25.5" x14ac:dyDescent="0.2">
      <c r="A146" s="1062" t="s">
        <v>283</v>
      </c>
      <c r="B146" s="1014" t="s">
        <v>693</v>
      </c>
      <c r="C146" s="1014" t="s">
        <v>316</v>
      </c>
      <c r="D146" s="1015" t="s">
        <v>680</v>
      </c>
      <c r="E146" s="1021">
        <v>0</v>
      </c>
      <c r="F146" s="1021">
        <v>0</v>
      </c>
      <c r="G146" s="1021">
        <v>4</v>
      </c>
      <c r="H146" s="1021">
        <v>4</v>
      </c>
      <c r="I146" s="1021">
        <v>1</v>
      </c>
      <c r="J146" s="1021">
        <v>1</v>
      </c>
      <c r="K146" s="1021">
        <v>0</v>
      </c>
      <c r="L146" s="1021">
        <v>0</v>
      </c>
      <c r="M146" s="1021">
        <v>0</v>
      </c>
      <c r="N146" s="1021">
        <v>0</v>
      </c>
      <c r="O146" s="1021">
        <v>0</v>
      </c>
      <c r="P146" s="1021">
        <v>0</v>
      </c>
      <c r="Q146" s="1021">
        <v>5</v>
      </c>
      <c r="R146" s="1021">
        <v>5</v>
      </c>
      <c r="S146" s="1021">
        <v>1</v>
      </c>
      <c r="T146" s="1021">
        <v>1</v>
      </c>
      <c r="U146" s="1027">
        <v>20</v>
      </c>
      <c r="V146" s="1027">
        <v>20</v>
      </c>
      <c r="W146" s="69"/>
    </row>
    <row r="147" spans="1:23" x14ac:dyDescent="0.2">
      <c r="A147" s="1062" t="s">
        <v>283</v>
      </c>
      <c r="B147" s="1014" t="s">
        <v>693</v>
      </c>
      <c r="C147" s="1014" t="s">
        <v>316</v>
      </c>
      <c r="D147" s="1014" t="s">
        <v>684</v>
      </c>
      <c r="E147" s="1021">
        <v>0</v>
      </c>
      <c r="F147" s="1021">
        <v>0</v>
      </c>
      <c r="G147" s="1021">
        <v>4</v>
      </c>
      <c r="H147" s="1021">
        <v>4</v>
      </c>
      <c r="I147" s="1021">
        <v>0</v>
      </c>
      <c r="J147" s="1021">
        <v>0</v>
      </c>
      <c r="K147" s="1021">
        <v>0</v>
      </c>
      <c r="L147" s="1021">
        <v>0</v>
      </c>
      <c r="M147" s="1021">
        <v>0</v>
      </c>
      <c r="N147" s="1021">
        <v>0</v>
      </c>
      <c r="O147" s="1021">
        <v>0</v>
      </c>
      <c r="P147" s="1021">
        <v>0</v>
      </c>
      <c r="Q147" s="1021">
        <v>4</v>
      </c>
      <c r="R147" s="1021">
        <v>4</v>
      </c>
      <c r="S147" s="1021">
        <v>1</v>
      </c>
      <c r="T147" s="1021">
        <v>1</v>
      </c>
      <c r="U147" s="1027">
        <v>25</v>
      </c>
      <c r="V147" s="1027">
        <v>25</v>
      </c>
      <c r="W147" s="69"/>
    </row>
    <row r="148" spans="1:23" x14ac:dyDescent="0.2">
      <c r="A148" s="1062" t="s">
        <v>283</v>
      </c>
      <c r="B148" s="1014" t="s">
        <v>693</v>
      </c>
      <c r="C148" s="1014" t="s">
        <v>316</v>
      </c>
      <c r="D148" s="1015" t="s">
        <v>689</v>
      </c>
      <c r="E148" s="1021">
        <v>13</v>
      </c>
      <c r="F148" s="1021">
        <v>12</v>
      </c>
      <c r="G148" s="1021">
        <v>0</v>
      </c>
      <c r="H148" s="1021">
        <v>0</v>
      </c>
      <c r="I148" s="1021">
        <v>0</v>
      </c>
      <c r="J148" s="1021">
        <v>0</v>
      </c>
      <c r="K148" s="1021">
        <v>0</v>
      </c>
      <c r="L148" s="1021">
        <v>0</v>
      </c>
      <c r="M148" s="1021">
        <v>0</v>
      </c>
      <c r="N148" s="1021">
        <v>0</v>
      </c>
      <c r="O148" s="1021">
        <v>0</v>
      </c>
      <c r="P148" s="1021">
        <v>0</v>
      </c>
      <c r="Q148" s="1021">
        <v>13</v>
      </c>
      <c r="R148" s="1021">
        <v>12</v>
      </c>
      <c r="S148" s="1021" t="s">
        <v>12</v>
      </c>
      <c r="T148" s="1021" t="s">
        <v>12</v>
      </c>
      <c r="U148" s="1027" t="s">
        <v>12</v>
      </c>
      <c r="V148" s="1027" t="s">
        <v>12</v>
      </c>
      <c r="W148" s="69"/>
    </row>
    <row r="149" spans="1:23" x14ac:dyDescent="0.2">
      <c r="A149" s="1433" t="s">
        <v>555</v>
      </c>
      <c r="B149" s="1434"/>
      <c r="C149" s="1434"/>
      <c r="D149" s="1435"/>
      <c r="E149" s="147">
        <f t="shared" ref="E149:J149" si="4">SUM(E139:E148)</f>
        <v>74</v>
      </c>
      <c r="F149" s="147">
        <f t="shared" si="4"/>
        <v>56</v>
      </c>
      <c r="G149" s="147">
        <f t="shared" si="4"/>
        <v>76</v>
      </c>
      <c r="H149" s="147">
        <f t="shared" si="4"/>
        <v>59</v>
      </c>
      <c r="I149" s="147">
        <f t="shared" si="4"/>
        <v>3</v>
      </c>
      <c r="J149" s="147">
        <f t="shared" si="4"/>
        <v>2</v>
      </c>
      <c r="K149" s="147">
        <v>0</v>
      </c>
      <c r="L149" s="147">
        <v>0</v>
      </c>
      <c r="M149" s="147">
        <v>0</v>
      </c>
      <c r="N149" s="147">
        <v>0</v>
      </c>
      <c r="O149" s="147">
        <v>0</v>
      </c>
      <c r="P149" s="147">
        <v>0</v>
      </c>
      <c r="Q149" s="147">
        <f>SUM(Q139:Q148)</f>
        <v>153</v>
      </c>
      <c r="R149" s="147">
        <f>SUM(R139:R148)</f>
        <v>117</v>
      </c>
      <c r="S149" s="147">
        <f>SUM(S139:S148)</f>
        <v>13</v>
      </c>
      <c r="T149" s="147">
        <f>SUM(T139:T148)</f>
        <v>9</v>
      </c>
      <c r="U149" s="148">
        <f>S149/Q149*100</f>
        <v>8.4967320261437909</v>
      </c>
      <c r="V149" s="148">
        <f>T149/R149*100</f>
        <v>7.6923076923076925</v>
      </c>
      <c r="W149" s="69"/>
    </row>
    <row r="150" spans="1:23" x14ac:dyDescent="0.2">
      <c r="A150" s="1436" t="s">
        <v>556</v>
      </c>
      <c r="B150" s="1437"/>
      <c r="C150" s="1437"/>
      <c r="D150" s="1438"/>
      <c r="E150" s="729">
        <f t="shared" ref="E150:T150" si="5">E138+E149</f>
        <v>320</v>
      </c>
      <c r="F150" s="729">
        <f t="shared" si="5"/>
        <v>261</v>
      </c>
      <c r="G150" s="729">
        <f t="shared" si="5"/>
        <v>306</v>
      </c>
      <c r="H150" s="729">
        <f t="shared" si="5"/>
        <v>232</v>
      </c>
      <c r="I150" s="729">
        <f t="shared" si="5"/>
        <v>3</v>
      </c>
      <c r="J150" s="729">
        <f t="shared" si="5"/>
        <v>2</v>
      </c>
      <c r="K150" s="729">
        <f t="shared" si="5"/>
        <v>0</v>
      </c>
      <c r="L150" s="729">
        <f t="shared" si="5"/>
        <v>0</v>
      </c>
      <c r="M150" s="729">
        <f t="shared" si="5"/>
        <v>0</v>
      </c>
      <c r="N150" s="729">
        <f t="shared" si="5"/>
        <v>0</v>
      </c>
      <c r="O150" s="729">
        <f t="shared" si="5"/>
        <v>0</v>
      </c>
      <c r="P150" s="729">
        <f t="shared" si="5"/>
        <v>0</v>
      </c>
      <c r="Q150" s="729">
        <f t="shared" si="5"/>
        <v>629</v>
      </c>
      <c r="R150" s="729">
        <f t="shared" si="5"/>
        <v>495</v>
      </c>
      <c r="S150" s="732">
        <f t="shared" si="5"/>
        <v>41</v>
      </c>
      <c r="T150" s="732">
        <f t="shared" si="5"/>
        <v>26</v>
      </c>
      <c r="U150" s="731">
        <f t="shared" ref="U150:V150" si="6">S150/Q150*100</f>
        <v>6.5182829888712241</v>
      </c>
      <c r="V150" s="731">
        <f t="shared" si="6"/>
        <v>5.2525252525252526</v>
      </c>
      <c r="W150" s="69"/>
    </row>
    <row r="151" spans="1:23" x14ac:dyDescent="0.2">
      <c r="A151" s="96" t="s">
        <v>283</v>
      </c>
      <c r="B151" s="1044" t="s">
        <v>706</v>
      </c>
      <c r="C151" s="1044" t="s">
        <v>707</v>
      </c>
      <c r="D151" s="1044" t="s">
        <v>627</v>
      </c>
      <c r="E151" s="1056">
        <v>1</v>
      </c>
      <c r="F151" s="1056">
        <v>1</v>
      </c>
      <c r="G151" s="1056">
        <v>1</v>
      </c>
      <c r="H151" s="1056">
        <v>0</v>
      </c>
      <c r="I151" s="1056">
        <v>2</v>
      </c>
      <c r="J151" s="1056">
        <v>2</v>
      </c>
      <c r="K151" s="1056">
        <v>0</v>
      </c>
      <c r="L151" s="1056">
        <v>0</v>
      </c>
      <c r="M151" s="1056">
        <v>0</v>
      </c>
      <c r="N151" s="1056">
        <v>0</v>
      </c>
      <c r="O151" s="1056">
        <v>0</v>
      </c>
      <c r="P151" s="1056">
        <v>0</v>
      </c>
      <c r="Q151" s="1056">
        <v>4</v>
      </c>
      <c r="R151" s="1056">
        <v>3</v>
      </c>
      <c r="S151" s="1056">
        <v>1</v>
      </c>
      <c r="T151" s="1056">
        <v>1</v>
      </c>
      <c r="U151" s="1065">
        <v>25</v>
      </c>
      <c r="V151" s="1065">
        <v>33.33</v>
      </c>
      <c r="W151" s="69"/>
    </row>
    <row r="152" spans="1:23" x14ac:dyDescent="0.2">
      <c r="A152" s="1062" t="s">
        <v>283</v>
      </c>
      <c r="B152" s="1014" t="s">
        <v>706</v>
      </c>
      <c r="C152" s="1014" t="s">
        <v>707</v>
      </c>
      <c r="D152" s="1014" t="s">
        <v>629</v>
      </c>
      <c r="E152" s="1021">
        <v>1</v>
      </c>
      <c r="F152" s="1021">
        <v>1</v>
      </c>
      <c r="G152" s="1021">
        <v>0</v>
      </c>
      <c r="H152" s="1021">
        <v>0</v>
      </c>
      <c r="I152" s="1021">
        <v>0</v>
      </c>
      <c r="J152" s="1021">
        <v>0</v>
      </c>
      <c r="K152" s="1021">
        <v>0</v>
      </c>
      <c r="L152" s="1021">
        <v>0</v>
      </c>
      <c r="M152" s="1021">
        <v>0</v>
      </c>
      <c r="N152" s="1021">
        <v>0</v>
      </c>
      <c r="O152" s="1021">
        <v>0</v>
      </c>
      <c r="P152" s="1021">
        <v>0</v>
      </c>
      <c r="Q152" s="1021">
        <v>1</v>
      </c>
      <c r="R152" s="1021">
        <v>1</v>
      </c>
      <c r="S152" s="1021">
        <v>0</v>
      </c>
      <c r="T152" s="1021">
        <v>0</v>
      </c>
      <c r="U152" s="1027">
        <v>0</v>
      </c>
      <c r="V152" s="1027">
        <v>0</v>
      </c>
      <c r="W152" s="69"/>
    </row>
    <row r="153" spans="1:23" x14ac:dyDescent="0.2">
      <c r="A153" s="1062" t="s">
        <v>283</v>
      </c>
      <c r="B153" s="1014" t="s">
        <v>706</v>
      </c>
      <c r="C153" s="1014" t="s">
        <v>707</v>
      </c>
      <c r="D153" s="1014" t="s">
        <v>629</v>
      </c>
      <c r="E153" s="1021">
        <v>1</v>
      </c>
      <c r="F153" s="1021">
        <v>1</v>
      </c>
      <c r="G153" s="1021">
        <v>0</v>
      </c>
      <c r="H153" s="1021">
        <v>0</v>
      </c>
      <c r="I153" s="1021">
        <v>0</v>
      </c>
      <c r="J153" s="1021">
        <v>0</v>
      </c>
      <c r="K153" s="1021">
        <v>0</v>
      </c>
      <c r="L153" s="1021">
        <v>0</v>
      </c>
      <c r="M153" s="1021">
        <v>0</v>
      </c>
      <c r="N153" s="1021">
        <v>0</v>
      </c>
      <c r="O153" s="1021">
        <v>0</v>
      </c>
      <c r="P153" s="1021">
        <v>0</v>
      </c>
      <c r="Q153" s="1021">
        <v>1</v>
      </c>
      <c r="R153" s="1021">
        <v>1</v>
      </c>
      <c r="S153" s="1021">
        <v>0</v>
      </c>
      <c r="T153" s="1021">
        <v>0</v>
      </c>
      <c r="U153" s="1027">
        <v>0</v>
      </c>
      <c r="V153" s="1027">
        <v>0</v>
      </c>
      <c r="W153" s="69"/>
    </row>
    <row r="154" spans="1:23" x14ac:dyDescent="0.2">
      <c r="A154" s="1062" t="s">
        <v>283</v>
      </c>
      <c r="B154" s="1014" t="s">
        <v>706</v>
      </c>
      <c r="C154" s="1014" t="s">
        <v>707</v>
      </c>
      <c r="D154" s="1014" t="s">
        <v>631</v>
      </c>
      <c r="E154" s="1021">
        <v>1</v>
      </c>
      <c r="F154" s="1021">
        <v>1</v>
      </c>
      <c r="G154" s="1021">
        <v>0</v>
      </c>
      <c r="H154" s="1021">
        <v>0</v>
      </c>
      <c r="I154" s="1021">
        <v>2</v>
      </c>
      <c r="J154" s="1021">
        <v>0</v>
      </c>
      <c r="K154" s="1021">
        <v>0</v>
      </c>
      <c r="L154" s="1021">
        <v>0</v>
      </c>
      <c r="M154" s="1021">
        <v>0</v>
      </c>
      <c r="N154" s="1021">
        <v>0</v>
      </c>
      <c r="O154" s="1021">
        <v>0</v>
      </c>
      <c r="P154" s="1021">
        <v>0</v>
      </c>
      <c r="Q154" s="1021">
        <v>3</v>
      </c>
      <c r="R154" s="1021">
        <v>1</v>
      </c>
      <c r="S154" s="1021">
        <v>0</v>
      </c>
      <c r="T154" s="1021">
        <v>0</v>
      </c>
      <c r="U154" s="1027">
        <v>0</v>
      </c>
      <c r="V154" s="1027">
        <v>0</v>
      </c>
      <c r="W154" s="69"/>
    </row>
    <row r="155" spans="1:23" x14ac:dyDescent="0.2">
      <c r="A155" s="1062" t="s">
        <v>283</v>
      </c>
      <c r="B155" s="1014" t="s">
        <v>706</v>
      </c>
      <c r="C155" s="1014" t="s">
        <v>707</v>
      </c>
      <c r="D155" s="1014" t="s">
        <v>631</v>
      </c>
      <c r="E155" s="1021">
        <v>1</v>
      </c>
      <c r="F155" s="1021">
        <v>1</v>
      </c>
      <c r="G155" s="1021">
        <v>1</v>
      </c>
      <c r="H155" s="1021">
        <v>1</v>
      </c>
      <c r="I155" s="1021">
        <v>2</v>
      </c>
      <c r="J155" s="1021">
        <v>0</v>
      </c>
      <c r="K155" s="1021">
        <v>0</v>
      </c>
      <c r="L155" s="1021">
        <v>0</v>
      </c>
      <c r="M155" s="1021">
        <v>0</v>
      </c>
      <c r="N155" s="1021">
        <v>0</v>
      </c>
      <c r="O155" s="1021">
        <v>0</v>
      </c>
      <c r="P155" s="1021">
        <v>0</v>
      </c>
      <c r="Q155" s="1021">
        <v>4</v>
      </c>
      <c r="R155" s="1021">
        <v>2</v>
      </c>
      <c r="S155" s="1021">
        <v>1</v>
      </c>
      <c r="T155" s="1021">
        <v>0</v>
      </c>
      <c r="U155" s="1027">
        <v>25</v>
      </c>
      <c r="V155" s="1027">
        <v>0</v>
      </c>
      <c r="W155" s="69"/>
    </row>
    <row r="156" spans="1:23" x14ac:dyDescent="0.2">
      <c r="A156" s="1062" t="s">
        <v>283</v>
      </c>
      <c r="B156" s="1014" t="s">
        <v>706</v>
      </c>
      <c r="C156" s="1014" t="s">
        <v>707</v>
      </c>
      <c r="D156" s="1014" t="s">
        <v>632</v>
      </c>
      <c r="E156" s="1021">
        <v>1</v>
      </c>
      <c r="F156" s="1021">
        <v>1</v>
      </c>
      <c r="G156" s="1021">
        <v>0</v>
      </c>
      <c r="H156" s="1021">
        <v>0</v>
      </c>
      <c r="I156" s="1021">
        <v>1</v>
      </c>
      <c r="J156" s="1021">
        <v>1</v>
      </c>
      <c r="K156" s="1021">
        <v>0</v>
      </c>
      <c r="L156" s="1021">
        <v>0</v>
      </c>
      <c r="M156" s="1021">
        <v>0</v>
      </c>
      <c r="N156" s="1021">
        <v>0</v>
      </c>
      <c r="O156" s="1021">
        <v>0</v>
      </c>
      <c r="P156" s="1021">
        <v>0</v>
      </c>
      <c r="Q156" s="1021">
        <v>2</v>
      </c>
      <c r="R156" s="1021">
        <v>2</v>
      </c>
      <c r="S156" s="1021">
        <v>0</v>
      </c>
      <c r="T156" s="1021">
        <v>0</v>
      </c>
      <c r="U156" s="1027">
        <v>0</v>
      </c>
      <c r="V156" s="1027">
        <v>0</v>
      </c>
      <c r="W156" s="69"/>
    </row>
    <row r="157" spans="1:23" x14ac:dyDescent="0.2">
      <c r="A157" s="1062" t="s">
        <v>283</v>
      </c>
      <c r="B157" s="1014" t="s">
        <v>706</v>
      </c>
      <c r="C157" s="1014" t="s">
        <v>707</v>
      </c>
      <c r="D157" s="1014" t="s">
        <v>708</v>
      </c>
      <c r="E157" s="1021">
        <v>2</v>
      </c>
      <c r="F157" s="1021">
        <v>2</v>
      </c>
      <c r="G157" s="1021">
        <v>1</v>
      </c>
      <c r="H157" s="1021">
        <v>0</v>
      </c>
      <c r="I157" s="1021">
        <v>1</v>
      </c>
      <c r="J157" s="1021">
        <v>0</v>
      </c>
      <c r="K157" s="1021">
        <v>0</v>
      </c>
      <c r="L157" s="1021">
        <v>0</v>
      </c>
      <c r="M157" s="1021">
        <v>0</v>
      </c>
      <c r="N157" s="1021">
        <v>0</v>
      </c>
      <c r="O157" s="1021">
        <v>0</v>
      </c>
      <c r="P157" s="1021">
        <v>0</v>
      </c>
      <c r="Q157" s="1021">
        <v>4</v>
      </c>
      <c r="R157" s="1021">
        <v>2</v>
      </c>
      <c r="S157" s="1021">
        <v>0</v>
      </c>
      <c r="T157" s="1021">
        <v>0</v>
      </c>
      <c r="U157" s="1027">
        <v>0</v>
      </c>
      <c r="V157" s="1027">
        <v>0</v>
      </c>
      <c r="W157" s="69"/>
    </row>
    <row r="158" spans="1:23" x14ac:dyDescent="0.2">
      <c r="A158" s="1062" t="s">
        <v>283</v>
      </c>
      <c r="B158" s="1014" t="s">
        <v>706</v>
      </c>
      <c r="C158" s="1014" t="s">
        <v>707</v>
      </c>
      <c r="D158" s="1014" t="s">
        <v>637</v>
      </c>
      <c r="E158" s="1021">
        <v>2</v>
      </c>
      <c r="F158" s="1021">
        <v>2</v>
      </c>
      <c r="G158" s="1021">
        <v>2</v>
      </c>
      <c r="H158" s="1021">
        <v>1</v>
      </c>
      <c r="I158" s="1021">
        <v>3</v>
      </c>
      <c r="J158" s="1021">
        <v>1</v>
      </c>
      <c r="K158" s="1021">
        <v>0</v>
      </c>
      <c r="L158" s="1021">
        <v>0</v>
      </c>
      <c r="M158" s="1021">
        <v>0</v>
      </c>
      <c r="N158" s="1021">
        <v>0</v>
      </c>
      <c r="O158" s="1021">
        <v>0</v>
      </c>
      <c r="P158" s="1021">
        <v>0</v>
      </c>
      <c r="Q158" s="1021">
        <v>7</v>
      </c>
      <c r="R158" s="1021">
        <v>4</v>
      </c>
      <c r="S158" s="1021">
        <v>2</v>
      </c>
      <c r="T158" s="1021">
        <v>1</v>
      </c>
      <c r="U158" s="1027">
        <v>28.57</v>
      </c>
      <c r="V158" s="1027">
        <v>25</v>
      </c>
      <c r="W158" s="69"/>
    </row>
    <row r="159" spans="1:23" x14ac:dyDescent="0.2">
      <c r="A159" s="1062" t="s">
        <v>283</v>
      </c>
      <c r="B159" s="1014" t="s">
        <v>706</v>
      </c>
      <c r="C159" s="1014" t="s">
        <v>707</v>
      </c>
      <c r="D159" s="1014" t="s">
        <v>709</v>
      </c>
      <c r="E159" s="1021">
        <v>1</v>
      </c>
      <c r="F159" s="1021">
        <v>1</v>
      </c>
      <c r="G159" s="1021">
        <v>1</v>
      </c>
      <c r="H159" s="1021">
        <v>0</v>
      </c>
      <c r="I159" s="1021">
        <v>2</v>
      </c>
      <c r="J159" s="1021">
        <v>1</v>
      </c>
      <c r="K159" s="1021">
        <v>0</v>
      </c>
      <c r="L159" s="1021">
        <v>0</v>
      </c>
      <c r="M159" s="1021">
        <v>0</v>
      </c>
      <c r="N159" s="1021">
        <v>0</v>
      </c>
      <c r="O159" s="1021">
        <v>0</v>
      </c>
      <c r="P159" s="1021">
        <v>0</v>
      </c>
      <c r="Q159" s="1021">
        <v>4</v>
      </c>
      <c r="R159" s="1021">
        <v>2</v>
      </c>
      <c r="S159" s="1021">
        <v>0</v>
      </c>
      <c r="T159" s="1021">
        <v>0</v>
      </c>
      <c r="U159" s="1027">
        <v>0</v>
      </c>
      <c r="V159" s="1027">
        <v>0</v>
      </c>
      <c r="W159" s="69"/>
    </row>
    <row r="160" spans="1:23" x14ac:dyDescent="0.2">
      <c r="A160" s="1062" t="s">
        <v>283</v>
      </c>
      <c r="B160" s="1014" t="s">
        <v>706</v>
      </c>
      <c r="C160" s="1014" t="s">
        <v>707</v>
      </c>
      <c r="D160" s="1014" t="s">
        <v>710</v>
      </c>
      <c r="E160" s="1021">
        <v>0</v>
      </c>
      <c r="F160" s="1021">
        <v>0</v>
      </c>
      <c r="G160" s="1021">
        <v>1</v>
      </c>
      <c r="H160" s="1021">
        <v>0</v>
      </c>
      <c r="I160" s="1021">
        <v>1</v>
      </c>
      <c r="J160" s="1021">
        <v>0</v>
      </c>
      <c r="K160" s="1021">
        <v>0</v>
      </c>
      <c r="L160" s="1021">
        <v>0</v>
      </c>
      <c r="M160" s="1021">
        <v>0</v>
      </c>
      <c r="N160" s="1021">
        <v>0</v>
      </c>
      <c r="O160" s="1021">
        <v>0</v>
      </c>
      <c r="P160" s="1021">
        <v>0</v>
      </c>
      <c r="Q160" s="1021">
        <v>2</v>
      </c>
      <c r="R160" s="1021">
        <v>0</v>
      </c>
      <c r="S160" s="1021">
        <v>0</v>
      </c>
      <c r="T160" s="1021">
        <v>0</v>
      </c>
      <c r="U160" s="1027">
        <v>0</v>
      </c>
      <c r="V160" s="1027">
        <v>0</v>
      </c>
      <c r="W160" s="69"/>
    </row>
    <row r="161" spans="1:23" x14ac:dyDescent="0.2">
      <c r="A161" s="1062" t="s">
        <v>283</v>
      </c>
      <c r="B161" s="1014" t="s">
        <v>706</v>
      </c>
      <c r="C161" s="1014" t="s">
        <v>707</v>
      </c>
      <c r="D161" s="1014" t="s">
        <v>638</v>
      </c>
      <c r="E161" s="1021">
        <v>2</v>
      </c>
      <c r="F161" s="1021">
        <v>0</v>
      </c>
      <c r="G161" s="1021">
        <v>1</v>
      </c>
      <c r="H161" s="1021">
        <v>1</v>
      </c>
      <c r="I161" s="1021">
        <v>2</v>
      </c>
      <c r="J161" s="1021">
        <v>0</v>
      </c>
      <c r="K161" s="1021">
        <v>0</v>
      </c>
      <c r="L161" s="1021">
        <v>0</v>
      </c>
      <c r="M161" s="1021">
        <v>0</v>
      </c>
      <c r="N161" s="1021">
        <v>0</v>
      </c>
      <c r="O161" s="1021">
        <v>0</v>
      </c>
      <c r="P161" s="1021">
        <v>0</v>
      </c>
      <c r="Q161" s="1021">
        <v>5</v>
      </c>
      <c r="R161" s="1021">
        <v>1</v>
      </c>
      <c r="S161" s="1021">
        <v>0</v>
      </c>
      <c r="T161" s="1021">
        <v>0</v>
      </c>
      <c r="U161" s="1027">
        <v>0</v>
      </c>
      <c r="V161" s="1027">
        <v>0</v>
      </c>
      <c r="W161" s="69"/>
    </row>
    <row r="162" spans="1:23" x14ac:dyDescent="0.2">
      <c r="A162" s="1062" t="s">
        <v>283</v>
      </c>
      <c r="B162" s="1014" t="s">
        <v>706</v>
      </c>
      <c r="C162" s="1014" t="s">
        <v>707</v>
      </c>
      <c r="D162" s="1014" t="s">
        <v>711</v>
      </c>
      <c r="E162" s="1021">
        <v>0</v>
      </c>
      <c r="F162" s="1021">
        <v>0</v>
      </c>
      <c r="G162" s="1021">
        <v>1</v>
      </c>
      <c r="H162" s="1021">
        <v>1</v>
      </c>
      <c r="I162" s="1021">
        <v>1</v>
      </c>
      <c r="J162" s="1021">
        <v>1</v>
      </c>
      <c r="K162" s="1021">
        <v>0</v>
      </c>
      <c r="L162" s="1021">
        <v>0</v>
      </c>
      <c r="M162" s="1021">
        <v>0</v>
      </c>
      <c r="N162" s="1021">
        <v>0</v>
      </c>
      <c r="O162" s="1021">
        <v>0</v>
      </c>
      <c r="P162" s="1021">
        <v>0</v>
      </c>
      <c r="Q162" s="1021">
        <v>2</v>
      </c>
      <c r="R162" s="1021">
        <v>2</v>
      </c>
      <c r="S162" s="1021">
        <v>1</v>
      </c>
      <c r="T162" s="1021">
        <v>1</v>
      </c>
      <c r="U162" s="1027">
        <v>50</v>
      </c>
      <c r="V162" s="1027">
        <v>50</v>
      </c>
      <c r="W162" s="69"/>
    </row>
    <row r="163" spans="1:23" x14ac:dyDescent="0.2">
      <c r="A163" s="1062" t="s">
        <v>283</v>
      </c>
      <c r="B163" s="1014" t="s">
        <v>706</v>
      </c>
      <c r="C163" s="1014" t="s">
        <v>707</v>
      </c>
      <c r="D163" s="1014" t="s">
        <v>642</v>
      </c>
      <c r="E163" s="1021">
        <v>0</v>
      </c>
      <c r="F163" s="1021">
        <v>0</v>
      </c>
      <c r="G163" s="1021">
        <v>1</v>
      </c>
      <c r="H163" s="1021">
        <v>1</v>
      </c>
      <c r="I163" s="1021">
        <v>1</v>
      </c>
      <c r="J163" s="1021">
        <v>0</v>
      </c>
      <c r="K163" s="1021">
        <v>0</v>
      </c>
      <c r="L163" s="1021">
        <v>0</v>
      </c>
      <c r="M163" s="1021">
        <v>0</v>
      </c>
      <c r="N163" s="1021">
        <v>0</v>
      </c>
      <c r="O163" s="1021">
        <v>0</v>
      </c>
      <c r="P163" s="1021">
        <v>0</v>
      </c>
      <c r="Q163" s="1021">
        <v>2</v>
      </c>
      <c r="R163" s="1021">
        <v>1</v>
      </c>
      <c r="S163" s="1021">
        <v>0</v>
      </c>
      <c r="T163" s="1021">
        <v>0</v>
      </c>
      <c r="U163" s="1027">
        <v>0</v>
      </c>
      <c r="V163" s="1027">
        <v>0</v>
      </c>
      <c r="W163" s="69"/>
    </row>
    <row r="164" spans="1:23" x14ac:dyDescent="0.2">
      <c r="A164" s="1062" t="s">
        <v>283</v>
      </c>
      <c r="B164" s="1014" t="s">
        <v>706</v>
      </c>
      <c r="C164" s="1014" t="s">
        <v>707</v>
      </c>
      <c r="D164" s="1014" t="s">
        <v>712</v>
      </c>
      <c r="E164" s="1021">
        <v>1</v>
      </c>
      <c r="F164" s="1021">
        <v>0</v>
      </c>
      <c r="G164" s="1021">
        <v>0</v>
      </c>
      <c r="H164" s="1021">
        <v>0</v>
      </c>
      <c r="I164" s="1021">
        <v>2</v>
      </c>
      <c r="J164" s="1021">
        <v>2</v>
      </c>
      <c r="K164" s="1021">
        <v>0</v>
      </c>
      <c r="L164" s="1021">
        <v>0</v>
      </c>
      <c r="M164" s="1021">
        <v>0</v>
      </c>
      <c r="N164" s="1021">
        <v>0</v>
      </c>
      <c r="O164" s="1021">
        <v>0</v>
      </c>
      <c r="P164" s="1021">
        <v>0</v>
      </c>
      <c r="Q164" s="1021">
        <v>3</v>
      </c>
      <c r="R164" s="1021">
        <v>2</v>
      </c>
      <c r="S164" s="1021">
        <v>0</v>
      </c>
      <c r="T164" s="1021">
        <v>0</v>
      </c>
      <c r="U164" s="1027">
        <v>0</v>
      </c>
      <c r="V164" s="1027">
        <v>0</v>
      </c>
      <c r="W164" s="69"/>
    </row>
    <row r="165" spans="1:23" x14ac:dyDescent="0.2">
      <c r="A165" s="1062" t="s">
        <v>283</v>
      </c>
      <c r="B165" s="1014" t="s">
        <v>706</v>
      </c>
      <c r="C165" s="1014" t="s">
        <v>707</v>
      </c>
      <c r="D165" s="1014" t="s">
        <v>713</v>
      </c>
      <c r="E165" s="1021">
        <v>0</v>
      </c>
      <c r="F165" s="1021">
        <v>0</v>
      </c>
      <c r="G165" s="1021">
        <v>1</v>
      </c>
      <c r="H165" s="1021">
        <v>1</v>
      </c>
      <c r="I165" s="1021">
        <v>1</v>
      </c>
      <c r="J165" s="1021">
        <v>1</v>
      </c>
      <c r="K165" s="1021">
        <v>0</v>
      </c>
      <c r="L165" s="1021">
        <v>0</v>
      </c>
      <c r="M165" s="1021">
        <v>0</v>
      </c>
      <c r="N165" s="1021">
        <v>0</v>
      </c>
      <c r="O165" s="1021">
        <v>0</v>
      </c>
      <c r="P165" s="1021">
        <v>0</v>
      </c>
      <c r="Q165" s="1021">
        <v>2</v>
      </c>
      <c r="R165" s="1021">
        <v>2</v>
      </c>
      <c r="S165" s="1021">
        <v>1</v>
      </c>
      <c r="T165" s="1021">
        <v>1</v>
      </c>
      <c r="U165" s="1027">
        <v>50</v>
      </c>
      <c r="V165" s="1027">
        <v>50</v>
      </c>
      <c r="W165" s="69"/>
    </row>
    <row r="166" spans="1:23" x14ac:dyDescent="0.2">
      <c r="A166" s="1062" t="s">
        <v>283</v>
      </c>
      <c r="B166" s="1014" t="s">
        <v>706</v>
      </c>
      <c r="C166" s="1014" t="s">
        <v>707</v>
      </c>
      <c r="D166" s="1014" t="s">
        <v>714</v>
      </c>
      <c r="E166" s="1021">
        <v>3</v>
      </c>
      <c r="F166" s="1021">
        <v>1</v>
      </c>
      <c r="G166" s="1021">
        <v>1</v>
      </c>
      <c r="H166" s="1021">
        <v>0</v>
      </c>
      <c r="I166" s="1021">
        <v>1</v>
      </c>
      <c r="J166" s="1021">
        <v>1</v>
      </c>
      <c r="K166" s="1021">
        <v>0</v>
      </c>
      <c r="L166" s="1021">
        <v>0</v>
      </c>
      <c r="M166" s="1021">
        <v>0</v>
      </c>
      <c r="N166" s="1021">
        <v>0</v>
      </c>
      <c r="O166" s="1021">
        <v>0</v>
      </c>
      <c r="P166" s="1021">
        <v>0</v>
      </c>
      <c r="Q166" s="1021">
        <v>5</v>
      </c>
      <c r="R166" s="1021">
        <v>2</v>
      </c>
      <c r="S166" s="1021">
        <v>0</v>
      </c>
      <c r="T166" s="1021">
        <v>0</v>
      </c>
      <c r="U166" s="1027">
        <v>0</v>
      </c>
      <c r="V166" s="1027">
        <v>0</v>
      </c>
      <c r="W166" s="69"/>
    </row>
    <row r="167" spans="1:23" x14ac:dyDescent="0.2">
      <c r="A167" s="1062" t="s">
        <v>283</v>
      </c>
      <c r="B167" s="1014" t="s">
        <v>706</v>
      </c>
      <c r="C167" s="1014" t="s">
        <v>707</v>
      </c>
      <c r="D167" s="1014" t="s">
        <v>715</v>
      </c>
      <c r="E167" s="1021">
        <v>2</v>
      </c>
      <c r="F167" s="1021">
        <v>1</v>
      </c>
      <c r="G167" s="1021">
        <v>1</v>
      </c>
      <c r="H167" s="1021">
        <v>0</v>
      </c>
      <c r="I167" s="1021">
        <v>1</v>
      </c>
      <c r="J167" s="1021">
        <v>0</v>
      </c>
      <c r="K167" s="1021">
        <v>0</v>
      </c>
      <c r="L167" s="1021">
        <v>0</v>
      </c>
      <c r="M167" s="1021">
        <v>0</v>
      </c>
      <c r="N167" s="1021">
        <v>0</v>
      </c>
      <c r="O167" s="1021">
        <v>0</v>
      </c>
      <c r="P167" s="1021">
        <v>0</v>
      </c>
      <c r="Q167" s="1021">
        <v>4</v>
      </c>
      <c r="R167" s="1021">
        <v>1</v>
      </c>
      <c r="S167" s="1021">
        <v>0</v>
      </c>
      <c r="T167" s="1021">
        <v>0</v>
      </c>
      <c r="U167" s="1027">
        <v>0</v>
      </c>
      <c r="V167" s="1027">
        <v>0</v>
      </c>
      <c r="W167" s="69"/>
    </row>
    <row r="168" spans="1:23" x14ac:dyDescent="0.2">
      <c r="A168" s="1062" t="s">
        <v>283</v>
      </c>
      <c r="B168" s="1014" t="s">
        <v>706</v>
      </c>
      <c r="C168" s="1014" t="s">
        <v>707</v>
      </c>
      <c r="D168" s="1014" t="s">
        <v>716</v>
      </c>
      <c r="E168" s="1021">
        <v>0</v>
      </c>
      <c r="F168" s="1021">
        <v>0</v>
      </c>
      <c r="G168" s="1021">
        <v>1</v>
      </c>
      <c r="H168" s="1021">
        <v>1</v>
      </c>
      <c r="I168" s="1021">
        <v>1</v>
      </c>
      <c r="J168" s="1021">
        <v>0</v>
      </c>
      <c r="K168" s="1021">
        <v>0</v>
      </c>
      <c r="L168" s="1021">
        <v>0</v>
      </c>
      <c r="M168" s="1021">
        <v>0</v>
      </c>
      <c r="N168" s="1021">
        <v>0</v>
      </c>
      <c r="O168" s="1021">
        <v>0</v>
      </c>
      <c r="P168" s="1021">
        <v>0</v>
      </c>
      <c r="Q168" s="1021">
        <v>2</v>
      </c>
      <c r="R168" s="1021">
        <v>1</v>
      </c>
      <c r="S168" s="1021">
        <v>0</v>
      </c>
      <c r="T168" s="1021">
        <v>0</v>
      </c>
      <c r="U168" s="1027">
        <v>0</v>
      </c>
      <c r="V168" s="1027">
        <v>0</v>
      </c>
      <c r="W168" s="69"/>
    </row>
    <row r="169" spans="1:23" x14ac:dyDescent="0.2">
      <c r="A169" s="1433" t="s">
        <v>562</v>
      </c>
      <c r="B169" s="1434"/>
      <c r="C169" s="1434"/>
      <c r="D169" s="1435"/>
      <c r="E169" s="147">
        <f>SUM(E151:E168)</f>
        <v>19</v>
      </c>
      <c r="F169" s="147">
        <f t="shared" ref="F169:R169" si="7">SUM(F151:F168)</f>
        <v>13</v>
      </c>
      <c r="G169" s="147">
        <f t="shared" si="7"/>
        <v>14</v>
      </c>
      <c r="H169" s="147">
        <f t="shared" si="7"/>
        <v>7</v>
      </c>
      <c r="I169" s="147">
        <f t="shared" si="7"/>
        <v>24</v>
      </c>
      <c r="J169" s="147">
        <f t="shared" si="7"/>
        <v>10</v>
      </c>
      <c r="K169" s="147">
        <f t="shared" si="7"/>
        <v>0</v>
      </c>
      <c r="L169" s="147">
        <f t="shared" si="7"/>
        <v>0</v>
      </c>
      <c r="M169" s="147">
        <f t="shared" si="7"/>
        <v>0</v>
      </c>
      <c r="N169" s="147">
        <f t="shared" si="7"/>
        <v>0</v>
      </c>
      <c r="O169" s="147">
        <f t="shared" si="7"/>
        <v>0</v>
      </c>
      <c r="P169" s="147">
        <f t="shared" si="7"/>
        <v>0</v>
      </c>
      <c r="Q169" s="147">
        <f t="shared" si="7"/>
        <v>57</v>
      </c>
      <c r="R169" s="147">
        <f t="shared" si="7"/>
        <v>30</v>
      </c>
      <c r="S169" s="147">
        <f>SUM(S151:S168)</f>
        <v>6</v>
      </c>
      <c r="T169" s="147">
        <f>SUM(T151:T168)</f>
        <v>4</v>
      </c>
      <c r="U169" s="728">
        <f t="shared" ref="U169:V185" si="8">S169/Q169*100</f>
        <v>10.526315789473683</v>
      </c>
      <c r="V169" s="728">
        <f t="shared" si="8"/>
        <v>13.333333333333334</v>
      </c>
      <c r="W169" s="69"/>
    </row>
    <row r="170" spans="1:23" x14ac:dyDescent="0.2">
      <c r="A170" s="96" t="s">
        <v>283</v>
      </c>
      <c r="B170" s="1044" t="s">
        <v>706</v>
      </c>
      <c r="C170" s="1044" t="s">
        <v>316</v>
      </c>
      <c r="D170" s="1044" t="s">
        <v>627</v>
      </c>
      <c r="E170" s="1056">
        <v>0</v>
      </c>
      <c r="F170" s="1056">
        <v>0</v>
      </c>
      <c r="G170" s="1056">
        <v>0</v>
      </c>
      <c r="H170" s="1056">
        <v>0</v>
      </c>
      <c r="I170" s="1056">
        <v>0</v>
      </c>
      <c r="J170" s="1056">
        <v>0</v>
      </c>
      <c r="K170" s="1056">
        <v>1</v>
      </c>
      <c r="L170" s="1056">
        <v>0</v>
      </c>
      <c r="M170" s="1056">
        <v>0</v>
      </c>
      <c r="N170" s="1056">
        <v>0</v>
      </c>
      <c r="O170" s="1056">
        <v>0</v>
      </c>
      <c r="P170" s="1056">
        <v>0</v>
      </c>
      <c r="Q170" s="1056">
        <v>1</v>
      </c>
      <c r="R170" s="1056">
        <v>0</v>
      </c>
      <c r="S170" s="1056">
        <v>0</v>
      </c>
      <c r="T170" s="1056">
        <v>0</v>
      </c>
      <c r="U170" s="1065">
        <v>0</v>
      </c>
      <c r="V170" s="1056">
        <v>0</v>
      </c>
      <c r="W170" s="69"/>
    </row>
    <row r="171" spans="1:23" x14ac:dyDescent="0.2">
      <c r="A171" s="1062" t="s">
        <v>283</v>
      </c>
      <c r="B171" s="1014" t="s">
        <v>706</v>
      </c>
      <c r="C171" s="1014" t="s">
        <v>316</v>
      </c>
      <c r="D171" s="1014" t="s">
        <v>629</v>
      </c>
      <c r="E171" s="1021">
        <v>0</v>
      </c>
      <c r="F171" s="1021">
        <v>0</v>
      </c>
      <c r="G171" s="1021">
        <v>0</v>
      </c>
      <c r="H171" s="1021">
        <v>0</v>
      </c>
      <c r="I171" s="1021">
        <v>0</v>
      </c>
      <c r="J171" s="1021">
        <v>0</v>
      </c>
      <c r="K171" s="1021">
        <v>1</v>
      </c>
      <c r="L171" s="1021">
        <v>0</v>
      </c>
      <c r="M171" s="1021">
        <v>0</v>
      </c>
      <c r="N171" s="1021">
        <v>0</v>
      </c>
      <c r="O171" s="1021">
        <v>0</v>
      </c>
      <c r="P171" s="1021">
        <v>0</v>
      </c>
      <c r="Q171" s="1021">
        <v>1</v>
      </c>
      <c r="R171" s="1021">
        <v>0</v>
      </c>
      <c r="S171" s="1021">
        <v>1</v>
      </c>
      <c r="T171" s="1021">
        <v>0</v>
      </c>
      <c r="U171" s="1027">
        <v>100</v>
      </c>
      <c r="V171" s="1027">
        <v>0</v>
      </c>
      <c r="W171" s="69"/>
    </row>
    <row r="172" spans="1:23" x14ac:dyDescent="0.2">
      <c r="A172" s="1062" t="s">
        <v>283</v>
      </c>
      <c r="B172" s="1014" t="s">
        <v>706</v>
      </c>
      <c r="C172" s="1014" t="s">
        <v>316</v>
      </c>
      <c r="D172" s="1014" t="s">
        <v>631</v>
      </c>
      <c r="E172" s="1021">
        <v>2</v>
      </c>
      <c r="F172" s="1021">
        <v>1</v>
      </c>
      <c r="G172" s="1021">
        <v>1</v>
      </c>
      <c r="H172" s="1021">
        <v>1</v>
      </c>
      <c r="I172" s="1021">
        <v>0</v>
      </c>
      <c r="J172" s="1021">
        <v>0</v>
      </c>
      <c r="K172" s="1021">
        <v>0</v>
      </c>
      <c r="L172" s="1021">
        <v>0</v>
      </c>
      <c r="M172" s="1021">
        <v>0</v>
      </c>
      <c r="N172" s="1021">
        <v>0</v>
      </c>
      <c r="O172" s="1021">
        <v>0</v>
      </c>
      <c r="P172" s="1021">
        <v>0</v>
      </c>
      <c r="Q172" s="1021">
        <v>3</v>
      </c>
      <c r="R172" s="1021">
        <v>2</v>
      </c>
      <c r="S172" s="1021">
        <v>0</v>
      </c>
      <c r="T172" s="1021">
        <v>0</v>
      </c>
      <c r="U172" s="1027">
        <v>0</v>
      </c>
      <c r="V172" s="1021">
        <v>0</v>
      </c>
      <c r="W172" s="69"/>
    </row>
    <row r="173" spans="1:23" x14ac:dyDescent="0.2">
      <c r="A173" s="1062" t="s">
        <v>283</v>
      </c>
      <c r="B173" s="1014" t="s">
        <v>706</v>
      </c>
      <c r="C173" s="1014" t="s">
        <v>316</v>
      </c>
      <c r="D173" s="1014" t="s">
        <v>632</v>
      </c>
      <c r="E173" s="1021">
        <v>0</v>
      </c>
      <c r="F173" s="1021">
        <v>0</v>
      </c>
      <c r="G173" s="1021">
        <v>1</v>
      </c>
      <c r="H173" s="1021">
        <v>0</v>
      </c>
      <c r="I173" s="1021">
        <v>0</v>
      </c>
      <c r="J173" s="1021">
        <v>0</v>
      </c>
      <c r="K173" s="1021">
        <v>0</v>
      </c>
      <c r="L173" s="1021">
        <v>0</v>
      </c>
      <c r="M173" s="1021">
        <v>0</v>
      </c>
      <c r="N173" s="1021">
        <v>0</v>
      </c>
      <c r="O173" s="1021">
        <v>0</v>
      </c>
      <c r="P173" s="1021">
        <v>0</v>
      </c>
      <c r="Q173" s="1021">
        <v>1</v>
      </c>
      <c r="R173" s="1021">
        <v>0</v>
      </c>
      <c r="S173" s="1021">
        <v>0</v>
      </c>
      <c r="T173" s="1021">
        <v>0</v>
      </c>
      <c r="U173" s="1027">
        <v>0</v>
      </c>
      <c r="V173" s="1021">
        <v>0</v>
      </c>
      <c r="W173" s="69"/>
    </row>
    <row r="174" spans="1:23" x14ac:dyDescent="0.2">
      <c r="A174" s="1062" t="s">
        <v>283</v>
      </c>
      <c r="B174" s="1014" t="s">
        <v>706</v>
      </c>
      <c r="C174" s="1014" t="s">
        <v>316</v>
      </c>
      <c r="D174" s="1014" t="s">
        <v>708</v>
      </c>
      <c r="E174" s="1021">
        <v>1</v>
      </c>
      <c r="F174" s="1021">
        <v>1</v>
      </c>
      <c r="G174" s="1021">
        <v>0</v>
      </c>
      <c r="H174" s="1021">
        <v>0</v>
      </c>
      <c r="I174" s="1021">
        <v>1</v>
      </c>
      <c r="J174" s="1021">
        <v>0</v>
      </c>
      <c r="K174" s="1021">
        <v>1</v>
      </c>
      <c r="L174" s="1021">
        <v>0</v>
      </c>
      <c r="M174" s="1021">
        <v>0</v>
      </c>
      <c r="N174" s="1021">
        <v>0</v>
      </c>
      <c r="O174" s="1021">
        <v>0</v>
      </c>
      <c r="P174" s="1021">
        <v>0</v>
      </c>
      <c r="Q174" s="1021">
        <v>3</v>
      </c>
      <c r="R174" s="1021">
        <v>1</v>
      </c>
      <c r="S174" s="1021">
        <v>1</v>
      </c>
      <c r="T174" s="1021">
        <v>0</v>
      </c>
      <c r="U174" s="1027">
        <v>33.33</v>
      </c>
      <c r="V174" s="1027">
        <v>0</v>
      </c>
      <c r="W174" s="69"/>
    </row>
    <row r="175" spans="1:23" x14ac:dyDescent="0.2">
      <c r="A175" s="1062" t="s">
        <v>283</v>
      </c>
      <c r="B175" s="1014" t="s">
        <v>706</v>
      </c>
      <c r="C175" s="1014" t="s">
        <v>316</v>
      </c>
      <c r="D175" s="1014" t="s">
        <v>637</v>
      </c>
      <c r="E175" s="1021">
        <v>2</v>
      </c>
      <c r="F175" s="1021">
        <v>0</v>
      </c>
      <c r="G175" s="1021">
        <v>1</v>
      </c>
      <c r="H175" s="1021">
        <v>1</v>
      </c>
      <c r="I175" s="1021">
        <v>1</v>
      </c>
      <c r="J175" s="1021">
        <v>1</v>
      </c>
      <c r="K175" s="1021">
        <v>2</v>
      </c>
      <c r="L175" s="1021">
        <v>2</v>
      </c>
      <c r="M175" s="1021">
        <v>0</v>
      </c>
      <c r="N175" s="1021">
        <v>0</v>
      </c>
      <c r="O175" s="1021">
        <v>0</v>
      </c>
      <c r="P175" s="1021">
        <v>0</v>
      </c>
      <c r="Q175" s="1021">
        <v>6</v>
      </c>
      <c r="R175" s="1021">
        <v>4</v>
      </c>
      <c r="S175" s="1021">
        <v>0</v>
      </c>
      <c r="T175" s="1021">
        <v>0</v>
      </c>
      <c r="U175" s="1021">
        <v>0</v>
      </c>
      <c r="V175" s="1021">
        <v>0</v>
      </c>
      <c r="W175" s="69"/>
    </row>
    <row r="176" spans="1:23" x14ac:dyDescent="0.2">
      <c r="A176" s="1062" t="s">
        <v>283</v>
      </c>
      <c r="B176" s="1014" t="s">
        <v>706</v>
      </c>
      <c r="C176" s="1014" t="s">
        <v>316</v>
      </c>
      <c r="D176" s="1014" t="s">
        <v>709</v>
      </c>
      <c r="E176" s="1021">
        <v>0</v>
      </c>
      <c r="F176" s="1021">
        <v>0</v>
      </c>
      <c r="G176" s="1021">
        <v>2</v>
      </c>
      <c r="H176" s="1021">
        <v>2</v>
      </c>
      <c r="I176" s="1021">
        <v>2</v>
      </c>
      <c r="J176" s="1021">
        <v>2</v>
      </c>
      <c r="K176" s="1021">
        <v>0</v>
      </c>
      <c r="L176" s="1021">
        <v>0</v>
      </c>
      <c r="M176" s="1021">
        <v>0</v>
      </c>
      <c r="N176" s="1021">
        <v>0</v>
      </c>
      <c r="O176" s="1021">
        <v>0</v>
      </c>
      <c r="P176" s="1021">
        <v>0</v>
      </c>
      <c r="Q176" s="1021">
        <v>4</v>
      </c>
      <c r="R176" s="1021">
        <v>4</v>
      </c>
      <c r="S176" s="1021">
        <v>0</v>
      </c>
      <c r="T176" s="1021">
        <v>0</v>
      </c>
      <c r="U176" s="1021">
        <v>0</v>
      </c>
      <c r="V176" s="1021">
        <v>0</v>
      </c>
      <c r="W176" s="69"/>
    </row>
    <row r="177" spans="1:23" x14ac:dyDescent="0.2">
      <c r="A177" s="1062" t="s">
        <v>283</v>
      </c>
      <c r="B177" s="1014" t="s">
        <v>706</v>
      </c>
      <c r="C177" s="1014" t="s">
        <v>316</v>
      </c>
      <c r="D177" s="1014" t="s">
        <v>710</v>
      </c>
      <c r="E177" s="1021">
        <v>0</v>
      </c>
      <c r="F177" s="1021">
        <v>0</v>
      </c>
      <c r="G177" s="1021">
        <v>0</v>
      </c>
      <c r="H177" s="1021">
        <v>0</v>
      </c>
      <c r="I177" s="1021">
        <v>1</v>
      </c>
      <c r="J177" s="1021">
        <v>0</v>
      </c>
      <c r="K177" s="1021">
        <v>0</v>
      </c>
      <c r="L177" s="1021">
        <v>0</v>
      </c>
      <c r="M177" s="1021">
        <v>0</v>
      </c>
      <c r="N177" s="1021">
        <v>0</v>
      </c>
      <c r="O177" s="1021">
        <v>0</v>
      </c>
      <c r="P177" s="1021">
        <v>0</v>
      </c>
      <c r="Q177" s="1021">
        <v>1</v>
      </c>
      <c r="R177" s="1021">
        <v>0</v>
      </c>
      <c r="S177" s="1021">
        <v>0</v>
      </c>
      <c r="T177" s="1021">
        <v>0</v>
      </c>
      <c r="U177" s="1021">
        <v>0</v>
      </c>
      <c r="V177" s="1021">
        <v>0</v>
      </c>
      <c r="W177" s="69"/>
    </row>
    <row r="178" spans="1:23" x14ac:dyDescent="0.2">
      <c r="A178" s="1062" t="s">
        <v>283</v>
      </c>
      <c r="B178" s="1014" t="s">
        <v>706</v>
      </c>
      <c r="C178" s="1014" t="s">
        <v>316</v>
      </c>
      <c r="D178" s="1014" t="s">
        <v>638</v>
      </c>
      <c r="E178" s="1021">
        <v>0</v>
      </c>
      <c r="F178" s="1021">
        <v>0</v>
      </c>
      <c r="G178" s="1021">
        <v>2</v>
      </c>
      <c r="H178" s="1021">
        <v>1</v>
      </c>
      <c r="I178" s="1021">
        <v>3</v>
      </c>
      <c r="J178" s="1021">
        <v>3</v>
      </c>
      <c r="K178" s="1021">
        <v>2</v>
      </c>
      <c r="L178" s="1021">
        <v>2</v>
      </c>
      <c r="M178" s="1021">
        <v>0</v>
      </c>
      <c r="N178" s="1021">
        <v>0</v>
      </c>
      <c r="O178" s="1021">
        <v>0</v>
      </c>
      <c r="P178" s="1021">
        <v>0</v>
      </c>
      <c r="Q178" s="1021">
        <v>7</v>
      </c>
      <c r="R178" s="1021">
        <v>6</v>
      </c>
      <c r="S178" s="1021">
        <v>0</v>
      </c>
      <c r="T178" s="1021">
        <v>0</v>
      </c>
      <c r="U178" s="1021">
        <v>0</v>
      </c>
      <c r="V178" s="1021">
        <v>0</v>
      </c>
      <c r="W178" s="69"/>
    </row>
    <row r="179" spans="1:23" x14ac:dyDescent="0.2">
      <c r="A179" s="1062" t="s">
        <v>283</v>
      </c>
      <c r="B179" s="1014" t="s">
        <v>706</v>
      </c>
      <c r="C179" s="1014" t="s">
        <v>316</v>
      </c>
      <c r="D179" s="1014" t="s">
        <v>711</v>
      </c>
      <c r="E179" s="1021">
        <v>0</v>
      </c>
      <c r="F179" s="1021">
        <v>0</v>
      </c>
      <c r="G179" s="1021">
        <v>1</v>
      </c>
      <c r="H179" s="1021">
        <v>1</v>
      </c>
      <c r="I179" s="1021">
        <v>0</v>
      </c>
      <c r="J179" s="1021">
        <v>0</v>
      </c>
      <c r="K179" s="1021">
        <v>1</v>
      </c>
      <c r="L179" s="1021">
        <v>1</v>
      </c>
      <c r="M179" s="1021">
        <v>0</v>
      </c>
      <c r="N179" s="1021">
        <v>0</v>
      </c>
      <c r="O179" s="1021">
        <v>0</v>
      </c>
      <c r="P179" s="1021">
        <v>0</v>
      </c>
      <c r="Q179" s="1021">
        <v>2</v>
      </c>
      <c r="R179" s="1021">
        <v>2</v>
      </c>
      <c r="S179" s="1021">
        <v>1</v>
      </c>
      <c r="T179" s="1021">
        <v>1</v>
      </c>
      <c r="U179" s="1027">
        <v>50</v>
      </c>
      <c r="V179" s="1027">
        <v>50</v>
      </c>
      <c r="W179" s="69"/>
    </row>
    <row r="180" spans="1:23" x14ac:dyDescent="0.2">
      <c r="A180" s="1062" t="s">
        <v>283</v>
      </c>
      <c r="B180" s="1014" t="s">
        <v>706</v>
      </c>
      <c r="C180" s="1014" t="s">
        <v>316</v>
      </c>
      <c r="D180" s="1015" t="s">
        <v>642</v>
      </c>
      <c r="E180" s="1021">
        <v>0</v>
      </c>
      <c r="F180" s="1021">
        <v>0</v>
      </c>
      <c r="G180" s="1021">
        <v>1</v>
      </c>
      <c r="H180" s="1021">
        <v>1</v>
      </c>
      <c r="I180" s="1021">
        <v>0</v>
      </c>
      <c r="J180" s="1021">
        <v>0</v>
      </c>
      <c r="K180" s="1021">
        <v>0</v>
      </c>
      <c r="L180" s="1021">
        <v>0</v>
      </c>
      <c r="M180" s="1021">
        <v>0</v>
      </c>
      <c r="N180" s="1021">
        <v>0</v>
      </c>
      <c r="O180" s="1021">
        <v>0</v>
      </c>
      <c r="P180" s="1021">
        <v>0</v>
      </c>
      <c r="Q180" s="1021">
        <v>1</v>
      </c>
      <c r="R180" s="1021">
        <v>1</v>
      </c>
      <c r="S180" s="1021">
        <v>0</v>
      </c>
      <c r="T180" s="1021">
        <v>0</v>
      </c>
      <c r="U180" s="1021">
        <v>0</v>
      </c>
      <c r="V180" s="1021">
        <v>0</v>
      </c>
      <c r="W180" s="69"/>
    </row>
    <row r="181" spans="1:23" x14ac:dyDescent="0.2">
      <c r="A181" s="1062" t="s">
        <v>283</v>
      </c>
      <c r="B181" s="1014" t="s">
        <v>706</v>
      </c>
      <c r="C181" s="1014" t="s">
        <v>316</v>
      </c>
      <c r="D181" s="1014" t="s">
        <v>712</v>
      </c>
      <c r="E181" s="1021">
        <v>2</v>
      </c>
      <c r="F181" s="1021">
        <v>1</v>
      </c>
      <c r="G181" s="1021">
        <v>0</v>
      </c>
      <c r="H181" s="1021">
        <v>0</v>
      </c>
      <c r="I181" s="1021">
        <v>0</v>
      </c>
      <c r="J181" s="1021">
        <v>0</v>
      </c>
      <c r="K181" s="1021">
        <v>1</v>
      </c>
      <c r="L181" s="1021">
        <v>1</v>
      </c>
      <c r="M181" s="1021">
        <v>0</v>
      </c>
      <c r="N181" s="1021">
        <v>0</v>
      </c>
      <c r="O181" s="1021">
        <v>0</v>
      </c>
      <c r="P181" s="1021">
        <v>0</v>
      </c>
      <c r="Q181" s="1021">
        <v>3</v>
      </c>
      <c r="R181" s="1021">
        <v>2</v>
      </c>
      <c r="S181" s="1021">
        <v>0</v>
      </c>
      <c r="T181" s="1021">
        <v>0</v>
      </c>
      <c r="U181" s="1021">
        <v>0</v>
      </c>
      <c r="V181" s="1021">
        <v>0</v>
      </c>
      <c r="W181" s="69"/>
    </row>
    <row r="182" spans="1:23" x14ac:dyDescent="0.2">
      <c r="A182" s="1062" t="s">
        <v>283</v>
      </c>
      <c r="B182" s="1014" t="s">
        <v>706</v>
      </c>
      <c r="C182" s="1014" t="s">
        <v>316</v>
      </c>
      <c r="D182" s="1014" t="s">
        <v>716</v>
      </c>
      <c r="E182" s="1021">
        <v>0</v>
      </c>
      <c r="F182" s="1021">
        <v>0</v>
      </c>
      <c r="G182" s="1021">
        <v>0</v>
      </c>
      <c r="H182" s="1021">
        <v>0</v>
      </c>
      <c r="I182" s="1021">
        <v>1</v>
      </c>
      <c r="J182" s="1021">
        <v>1</v>
      </c>
      <c r="K182" s="1021">
        <v>0</v>
      </c>
      <c r="L182" s="1021">
        <v>0</v>
      </c>
      <c r="M182" s="1021">
        <v>0</v>
      </c>
      <c r="N182" s="1021">
        <v>0</v>
      </c>
      <c r="O182" s="1021">
        <v>0</v>
      </c>
      <c r="P182" s="1021">
        <v>0</v>
      </c>
      <c r="Q182" s="1021">
        <v>1</v>
      </c>
      <c r="R182" s="1021">
        <v>1</v>
      </c>
      <c r="S182" s="1021">
        <v>0</v>
      </c>
      <c r="T182" s="1021">
        <v>0</v>
      </c>
      <c r="U182" s="1021">
        <v>0</v>
      </c>
      <c r="V182" s="1021">
        <v>0</v>
      </c>
      <c r="W182" s="69"/>
    </row>
    <row r="183" spans="1:23" x14ac:dyDescent="0.2">
      <c r="A183" s="1433" t="s">
        <v>563</v>
      </c>
      <c r="B183" s="1434"/>
      <c r="C183" s="1434"/>
      <c r="D183" s="1435"/>
      <c r="E183" s="147">
        <f>SUM(E170:E182)</f>
        <v>7</v>
      </c>
      <c r="F183" s="147">
        <f t="shared" ref="F183:R183" si="9">SUM(F170:F182)</f>
        <v>3</v>
      </c>
      <c r="G183" s="147">
        <f t="shared" si="9"/>
        <v>9</v>
      </c>
      <c r="H183" s="147">
        <f t="shared" si="9"/>
        <v>7</v>
      </c>
      <c r="I183" s="147">
        <f t="shared" si="9"/>
        <v>9</v>
      </c>
      <c r="J183" s="147">
        <f t="shared" si="9"/>
        <v>7</v>
      </c>
      <c r="K183" s="147">
        <f t="shared" si="9"/>
        <v>9</v>
      </c>
      <c r="L183" s="147">
        <f t="shared" si="9"/>
        <v>6</v>
      </c>
      <c r="M183" s="147">
        <f t="shared" si="9"/>
        <v>0</v>
      </c>
      <c r="N183" s="147">
        <f t="shared" si="9"/>
        <v>0</v>
      </c>
      <c r="O183" s="147">
        <f t="shared" si="9"/>
        <v>0</v>
      </c>
      <c r="P183" s="147">
        <f t="shared" si="9"/>
        <v>0</v>
      </c>
      <c r="Q183" s="147">
        <f t="shared" si="9"/>
        <v>34</v>
      </c>
      <c r="R183" s="147">
        <f t="shared" si="9"/>
        <v>23</v>
      </c>
      <c r="S183" s="147">
        <f>SUM(S170:S182)</f>
        <v>3</v>
      </c>
      <c r="T183" s="147">
        <f>SUM(T170:T182)</f>
        <v>1</v>
      </c>
      <c r="U183" s="728">
        <f t="shared" si="8"/>
        <v>8.8235294117647065</v>
      </c>
      <c r="V183" s="728">
        <f>T183/R183*100</f>
        <v>4.3478260869565215</v>
      </c>
      <c r="W183" s="69"/>
    </row>
    <row r="184" spans="1:23" x14ac:dyDescent="0.2">
      <c r="A184" s="1436" t="s">
        <v>564</v>
      </c>
      <c r="B184" s="1437"/>
      <c r="C184" s="1437"/>
      <c r="D184" s="1438"/>
      <c r="E184" s="729">
        <f>E169+E183</f>
        <v>26</v>
      </c>
      <c r="F184" s="729">
        <f t="shared" ref="F184:R184" si="10">F169+F183</f>
        <v>16</v>
      </c>
      <c r="G184" s="729">
        <f t="shared" si="10"/>
        <v>23</v>
      </c>
      <c r="H184" s="729">
        <f t="shared" si="10"/>
        <v>14</v>
      </c>
      <c r="I184" s="729">
        <f t="shared" si="10"/>
        <v>33</v>
      </c>
      <c r="J184" s="729">
        <f t="shared" si="10"/>
        <v>17</v>
      </c>
      <c r="K184" s="729">
        <f t="shared" si="10"/>
        <v>9</v>
      </c>
      <c r="L184" s="729">
        <f t="shared" si="10"/>
        <v>6</v>
      </c>
      <c r="M184" s="729">
        <f t="shared" si="10"/>
        <v>0</v>
      </c>
      <c r="N184" s="729">
        <f t="shared" si="10"/>
        <v>0</v>
      </c>
      <c r="O184" s="729">
        <f t="shared" si="10"/>
        <v>0</v>
      </c>
      <c r="P184" s="729">
        <f t="shared" si="10"/>
        <v>0</v>
      </c>
      <c r="Q184" s="729">
        <f t="shared" si="10"/>
        <v>91</v>
      </c>
      <c r="R184" s="729">
        <f t="shared" si="10"/>
        <v>53</v>
      </c>
      <c r="S184" s="732">
        <f>S169+S183</f>
        <v>9</v>
      </c>
      <c r="T184" s="732">
        <f>T169+T183</f>
        <v>5</v>
      </c>
      <c r="U184" s="731">
        <f t="shared" si="8"/>
        <v>9.8901098901098905</v>
      </c>
      <c r="V184" s="731">
        <f>T184/R184*100</f>
        <v>9.433962264150944</v>
      </c>
      <c r="W184" s="69"/>
    </row>
    <row r="185" spans="1:23" x14ac:dyDescent="0.2">
      <c r="A185" s="1439" t="s">
        <v>565</v>
      </c>
      <c r="B185" s="1440"/>
      <c r="C185" s="1440"/>
      <c r="D185" s="1441"/>
      <c r="E185" s="733">
        <f t="shared" ref="E185:T185" si="11">E89+E150+E184</f>
        <v>867</v>
      </c>
      <c r="F185" s="733">
        <f t="shared" si="11"/>
        <v>673</v>
      </c>
      <c r="G185" s="733">
        <f t="shared" si="11"/>
        <v>733</v>
      </c>
      <c r="H185" s="733">
        <f t="shared" si="11"/>
        <v>534</v>
      </c>
      <c r="I185" s="733">
        <f t="shared" si="11"/>
        <v>443</v>
      </c>
      <c r="J185" s="733">
        <f t="shared" si="11"/>
        <v>327</v>
      </c>
      <c r="K185" s="733">
        <f t="shared" si="11"/>
        <v>110</v>
      </c>
      <c r="L185" s="733">
        <f t="shared" si="11"/>
        <v>82</v>
      </c>
      <c r="M185" s="733">
        <f t="shared" si="11"/>
        <v>0</v>
      </c>
      <c r="N185" s="733">
        <f t="shared" si="11"/>
        <v>0</v>
      </c>
      <c r="O185" s="733">
        <f t="shared" si="11"/>
        <v>0</v>
      </c>
      <c r="P185" s="733">
        <f t="shared" si="11"/>
        <v>0</v>
      </c>
      <c r="Q185" s="733">
        <f t="shared" si="11"/>
        <v>2153</v>
      </c>
      <c r="R185" s="733">
        <f t="shared" si="11"/>
        <v>1616</v>
      </c>
      <c r="S185" s="733">
        <f t="shared" si="11"/>
        <v>202</v>
      </c>
      <c r="T185" s="733">
        <f t="shared" si="11"/>
        <v>141</v>
      </c>
      <c r="U185" s="734">
        <f t="shared" si="8"/>
        <v>9.3822573153738968</v>
      </c>
      <c r="V185" s="734">
        <f>T185/R185*100</f>
        <v>8.7252475247524739</v>
      </c>
      <c r="W185" s="69"/>
    </row>
    <row r="186" spans="1:23" x14ac:dyDescent="0.2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69"/>
    </row>
    <row r="187" spans="1:23" x14ac:dyDescent="0.25">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69"/>
    </row>
    <row r="188" spans="1:23" x14ac:dyDescent="0.2">
      <c r="A188" s="133"/>
      <c r="B188" s="133"/>
      <c r="C188" s="133"/>
      <c r="D188" s="134"/>
      <c r="E188" s="135"/>
      <c r="F188" s="135"/>
      <c r="G188" s="135"/>
      <c r="H188" s="135"/>
      <c r="I188" s="135"/>
      <c r="J188" s="135"/>
      <c r="K188" s="135"/>
      <c r="L188" s="135"/>
      <c r="M188" s="135"/>
      <c r="N188" s="135"/>
      <c r="O188" s="135"/>
      <c r="P188" s="135"/>
      <c r="Q188" s="136"/>
      <c r="R188" s="136"/>
      <c r="S188" s="137"/>
      <c r="T188" s="137"/>
      <c r="U188" s="138"/>
      <c r="V188" s="138"/>
      <c r="W188" s="69"/>
    </row>
    <row r="189" spans="1:23" x14ac:dyDescent="0.2">
      <c r="A189" s="133"/>
      <c r="B189" s="133"/>
      <c r="C189" s="133"/>
      <c r="D189" s="134"/>
      <c r="E189" s="135"/>
      <c r="F189" s="135"/>
      <c r="G189" s="135"/>
      <c r="H189" s="135"/>
      <c r="I189" s="135"/>
      <c r="J189" s="135"/>
      <c r="K189" s="135"/>
      <c r="L189" s="135"/>
      <c r="M189" s="135"/>
      <c r="N189" s="135"/>
      <c r="O189" s="135"/>
      <c r="P189" s="135"/>
      <c r="Q189" s="136"/>
      <c r="R189" s="136"/>
      <c r="S189" s="137"/>
      <c r="T189" s="137"/>
      <c r="U189" s="138"/>
      <c r="V189" s="138"/>
      <c r="W189" s="69"/>
    </row>
    <row r="190" spans="1:23" x14ac:dyDescent="0.2">
      <c r="A190" s="133"/>
      <c r="B190" s="133"/>
      <c r="C190" s="133"/>
      <c r="D190" s="134"/>
      <c r="E190" s="135"/>
      <c r="F190" s="135"/>
      <c r="G190" s="135"/>
      <c r="H190" s="135"/>
      <c r="I190" s="135"/>
      <c r="J190" s="135"/>
      <c r="K190" s="135"/>
      <c r="L190" s="135"/>
      <c r="M190" s="135"/>
      <c r="N190" s="135"/>
      <c r="O190" s="135"/>
      <c r="P190" s="135"/>
      <c r="Q190" s="136"/>
      <c r="R190" s="136"/>
      <c r="S190" s="137"/>
      <c r="T190" s="137"/>
      <c r="U190" s="138"/>
      <c r="V190" s="138"/>
      <c r="W190" s="69"/>
    </row>
    <row r="191" spans="1:23" x14ac:dyDescent="0.2">
      <c r="A191" s="1443"/>
      <c r="B191" s="1443"/>
      <c r="C191" s="1443"/>
      <c r="D191" s="1443"/>
      <c r="E191" s="136"/>
      <c r="F191" s="136"/>
      <c r="G191" s="136"/>
      <c r="H191" s="136"/>
      <c r="I191" s="136"/>
      <c r="J191" s="136"/>
      <c r="K191" s="136"/>
      <c r="L191" s="136"/>
      <c r="M191" s="136"/>
      <c r="N191" s="136"/>
      <c r="O191" s="136"/>
      <c r="P191" s="136"/>
      <c r="Q191" s="136"/>
      <c r="R191" s="136"/>
      <c r="S191" s="136"/>
      <c r="T191" s="136"/>
      <c r="U191" s="735"/>
      <c r="V191" s="735"/>
      <c r="W191" s="69"/>
    </row>
    <row r="192" spans="1:23" x14ac:dyDescent="0.2">
      <c r="A192" s="133"/>
      <c r="B192" s="133"/>
      <c r="C192" s="133"/>
      <c r="D192" s="133"/>
      <c r="E192" s="135"/>
      <c r="F192" s="135"/>
      <c r="G192" s="135"/>
      <c r="H192" s="135"/>
      <c r="I192" s="135"/>
      <c r="J192" s="135"/>
      <c r="K192" s="135"/>
      <c r="L192" s="135"/>
      <c r="M192" s="135"/>
      <c r="N192" s="135"/>
      <c r="O192" s="135"/>
      <c r="P192" s="135"/>
      <c r="Q192" s="136"/>
      <c r="R192" s="136"/>
      <c r="S192" s="137"/>
      <c r="T192" s="137"/>
      <c r="U192" s="138"/>
      <c r="V192" s="138"/>
      <c r="W192" s="69"/>
    </row>
    <row r="193" spans="1:23" x14ac:dyDescent="0.2">
      <c r="A193" s="133"/>
      <c r="B193" s="133"/>
      <c r="C193" s="133"/>
      <c r="D193" s="134"/>
      <c r="E193" s="135"/>
      <c r="F193" s="135"/>
      <c r="G193" s="135"/>
      <c r="H193" s="135"/>
      <c r="I193" s="135"/>
      <c r="J193" s="135"/>
      <c r="K193" s="135"/>
      <c r="L193" s="135"/>
      <c r="M193" s="135"/>
      <c r="N193" s="135"/>
      <c r="O193" s="135"/>
      <c r="P193" s="135"/>
      <c r="Q193" s="136"/>
      <c r="R193" s="136"/>
      <c r="S193" s="137"/>
      <c r="T193" s="137"/>
      <c r="U193" s="138"/>
      <c r="V193" s="138"/>
      <c r="W193" s="69"/>
    </row>
    <row r="194" spans="1:23" x14ac:dyDescent="0.2">
      <c r="A194" s="133"/>
      <c r="B194" s="133"/>
      <c r="C194" s="133"/>
      <c r="D194" s="134"/>
      <c r="E194" s="135"/>
      <c r="F194" s="135"/>
      <c r="G194" s="135"/>
      <c r="H194" s="135"/>
      <c r="I194" s="135"/>
      <c r="J194" s="135"/>
      <c r="K194" s="135"/>
      <c r="L194" s="135"/>
      <c r="M194" s="135"/>
      <c r="N194" s="135"/>
      <c r="O194" s="135"/>
      <c r="P194" s="135"/>
      <c r="Q194" s="136"/>
      <c r="R194" s="136"/>
      <c r="S194" s="137"/>
      <c r="T194" s="137"/>
      <c r="U194" s="138"/>
      <c r="V194" s="138"/>
      <c r="W194" s="69"/>
    </row>
    <row r="195" spans="1:23" x14ac:dyDescent="0.2">
      <c r="A195" s="133"/>
      <c r="B195" s="133"/>
      <c r="C195" s="133"/>
      <c r="D195" s="133"/>
      <c r="E195" s="135"/>
      <c r="F195" s="135"/>
      <c r="G195" s="135"/>
      <c r="H195" s="135"/>
      <c r="I195" s="135"/>
      <c r="J195" s="135"/>
      <c r="K195" s="135"/>
      <c r="L195" s="135"/>
      <c r="M195" s="135"/>
      <c r="N195" s="135"/>
      <c r="O195" s="135"/>
      <c r="P195" s="135"/>
      <c r="Q195" s="136"/>
      <c r="R195" s="136"/>
      <c r="S195" s="137"/>
      <c r="T195" s="137"/>
      <c r="U195" s="138"/>
      <c r="V195" s="138"/>
      <c r="W195" s="69"/>
    </row>
    <row r="196" spans="1:23" x14ac:dyDescent="0.2">
      <c r="A196" s="133"/>
      <c r="B196" s="133"/>
      <c r="C196" s="133"/>
      <c r="D196" s="133"/>
      <c r="E196" s="135"/>
      <c r="F196" s="135"/>
      <c r="G196" s="135"/>
      <c r="H196" s="135"/>
      <c r="I196" s="135"/>
      <c r="J196" s="135"/>
      <c r="K196" s="135"/>
      <c r="L196" s="135"/>
      <c r="M196" s="135"/>
      <c r="N196" s="135"/>
      <c r="O196" s="135"/>
      <c r="P196" s="135"/>
      <c r="Q196" s="136"/>
      <c r="R196" s="136"/>
      <c r="S196" s="137"/>
      <c r="T196" s="137"/>
      <c r="U196" s="138"/>
      <c r="V196" s="138"/>
      <c r="W196" s="69"/>
    </row>
    <row r="197" spans="1:23" x14ac:dyDescent="0.2">
      <c r="A197" s="133"/>
      <c r="B197" s="133"/>
      <c r="C197" s="133"/>
      <c r="D197" s="134"/>
      <c r="E197" s="135"/>
      <c r="F197" s="135"/>
      <c r="G197" s="135"/>
      <c r="H197" s="135"/>
      <c r="I197" s="135"/>
      <c r="J197" s="135"/>
      <c r="K197" s="135"/>
      <c r="L197" s="135"/>
      <c r="M197" s="135"/>
      <c r="N197" s="135"/>
      <c r="O197" s="135"/>
      <c r="P197" s="135"/>
      <c r="Q197" s="136"/>
      <c r="R197" s="136"/>
      <c r="S197" s="137"/>
      <c r="T197" s="137"/>
      <c r="U197" s="138"/>
      <c r="V197" s="138"/>
      <c r="W197" s="69"/>
    </row>
    <row r="198" spans="1:23" x14ac:dyDescent="0.2">
      <c r="A198" s="133"/>
      <c r="B198" s="133"/>
      <c r="C198" s="133"/>
      <c r="D198" s="133"/>
      <c r="E198" s="135"/>
      <c r="F198" s="135"/>
      <c r="G198" s="135"/>
      <c r="H198" s="135"/>
      <c r="I198" s="135"/>
      <c r="J198" s="135"/>
      <c r="K198" s="135"/>
      <c r="L198" s="135"/>
      <c r="M198" s="135"/>
      <c r="N198" s="135"/>
      <c r="O198" s="135"/>
      <c r="P198" s="135"/>
      <c r="Q198" s="136"/>
      <c r="R198" s="136"/>
      <c r="S198" s="137"/>
      <c r="T198" s="137"/>
      <c r="U198" s="138"/>
      <c r="V198" s="138"/>
      <c r="W198" s="69"/>
    </row>
    <row r="199" spans="1:23" x14ac:dyDescent="0.2">
      <c r="A199" s="133"/>
      <c r="B199" s="133"/>
      <c r="C199" s="133"/>
      <c r="D199" s="134"/>
      <c r="E199" s="135"/>
      <c r="F199" s="135"/>
      <c r="G199" s="135"/>
      <c r="H199" s="135"/>
      <c r="I199" s="135"/>
      <c r="J199" s="135"/>
      <c r="K199" s="135"/>
      <c r="L199" s="135"/>
      <c r="M199" s="135"/>
      <c r="N199" s="135"/>
      <c r="O199" s="135"/>
      <c r="P199" s="135"/>
      <c r="Q199" s="136"/>
      <c r="R199" s="136"/>
      <c r="S199" s="137"/>
      <c r="T199" s="137"/>
      <c r="U199" s="138"/>
      <c r="V199" s="138"/>
      <c r="W199" s="69"/>
    </row>
    <row r="200" spans="1:23" x14ac:dyDescent="0.2">
      <c r="A200" s="133"/>
      <c r="B200" s="133"/>
      <c r="C200" s="133"/>
      <c r="D200" s="134"/>
      <c r="E200" s="135"/>
      <c r="F200" s="135"/>
      <c r="G200" s="135"/>
      <c r="H200" s="135"/>
      <c r="I200" s="135"/>
      <c r="J200" s="135"/>
      <c r="K200" s="135"/>
      <c r="L200" s="135"/>
      <c r="M200" s="135"/>
      <c r="N200" s="135"/>
      <c r="O200" s="135"/>
      <c r="P200" s="135"/>
      <c r="Q200" s="136"/>
      <c r="R200" s="136"/>
      <c r="S200" s="137"/>
      <c r="T200" s="137"/>
      <c r="U200" s="138"/>
      <c r="V200" s="138"/>
      <c r="W200" s="69"/>
    </row>
    <row r="201" spans="1:23" x14ac:dyDescent="0.2">
      <c r="A201" s="133"/>
      <c r="B201" s="133"/>
      <c r="C201" s="133"/>
      <c r="D201" s="134"/>
      <c r="E201" s="135"/>
      <c r="F201" s="135"/>
      <c r="G201" s="135"/>
      <c r="H201" s="135"/>
      <c r="I201" s="135"/>
      <c r="J201" s="135"/>
      <c r="K201" s="135"/>
      <c r="L201" s="135"/>
      <c r="M201" s="135"/>
      <c r="N201" s="135"/>
      <c r="O201" s="135"/>
      <c r="P201" s="135"/>
      <c r="Q201" s="136"/>
      <c r="R201" s="136"/>
      <c r="S201" s="137"/>
      <c r="T201" s="137"/>
      <c r="U201" s="138"/>
      <c r="V201" s="138"/>
      <c r="W201" s="69"/>
    </row>
    <row r="202" spans="1:23" x14ac:dyDescent="0.2">
      <c r="A202" s="133"/>
      <c r="B202" s="133"/>
      <c r="C202" s="133"/>
      <c r="D202" s="134"/>
      <c r="E202" s="135"/>
      <c r="F202" s="135"/>
      <c r="G202" s="135"/>
      <c r="H202" s="135"/>
      <c r="I202" s="135"/>
      <c r="J202" s="135"/>
      <c r="K202" s="135"/>
      <c r="L202" s="135"/>
      <c r="M202" s="135"/>
      <c r="N202" s="135"/>
      <c r="O202" s="135"/>
      <c r="P202" s="135"/>
      <c r="Q202" s="136"/>
      <c r="R202" s="136"/>
      <c r="S202" s="137"/>
      <c r="T202" s="137"/>
      <c r="U202" s="138"/>
      <c r="V202" s="138"/>
      <c r="W202" s="69"/>
    </row>
    <row r="203" spans="1:23" x14ac:dyDescent="0.2">
      <c r="A203" s="21"/>
      <c r="B203" s="21"/>
      <c r="C203" s="21"/>
      <c r="D203" s="22"/>
      <c r="E203" s="23"/>
      <c r="F203" s="23"/>
      <c r="G203" s="23"/>
      <c r="H203" s="23"/>
      <c r="I203" s="23"/>
      <c r="J203" s="23"/>
      <c r="K203" s="23"/>
      <c r="L203" s="23"/>
      <c r="M203" s="23"/>
      <c r="N203" s="23"/>
      <c r="O203" s="23"/>
      <c r="P203" s="23"/>
      <c r="Q203" s="24"/>
      <c r="R203" s="24"/>
      <c r="S203" s="25"/>
      <c r="T203" s="25"/>
      <c r="U203" s="26"/>
      <c r="V203" s="26"/>
    </row>
    <row r="204" spans="1:23" x14ac:dyDescent="0.2">
      <c r="A204" s="21"/>
      <c r="B204" s="21"/>
      <c r="C204" s="21"/>
      <c r="D204" s="22"/>
      <c r="E204" s="23"/>
      <c r="F204" s="23"/>
      <c r="G204" s="23"/>
      <c r="H204" s="23"/>
      <c r="I204" s="23"/>
      <c r="J204" s="23"/>
      <c r="K204" s="23"/>
      <c r="L204" s="23"/>
      <c r="M204" s="23"/>
      <c r="N204" s="23"/>
      <c r="O204" s="23"/>
      <c r="P204" s="23"/>
      <c r="Q204" s="24"/>
      <c r="R204" s="24"/>
      <c r="S204" s="25"/>
      <c r="T204" s="25"/>
      <c r="U204" s="26"/>
      <c r="V204" s="26"/>
    </row>
    <row r="205" spans="1:23" x14ac:dyDescent="0.2">
      <c r="A205" s="21"/>
      <c r="B205" s="21"/>
      <c r="C205" s="21"/>
      <c r="D205" s="22"/>
      <c r="E205" s="23"/>
      <c r="F205" s="23"/>
      <c r="G205" s="23"/>
      <c r="H205" s="23"/>
      <c r="I205" s="23"/>
      <c r="J205" s="23"/>
      <c r="K205" s="23"/>
      <c r="L205" s="23"/>
      <c r="M205" s="23"/>
      <c r="N205" s="23"/>
      <c r="O205" s="23"/>
      <c r="P205" s="23"/>
      <c r="Q205" s="24"/>
      <c r="R205" s="24"/>
      <c r="S205" s="25"/>
      <c r="T205" s="25"/>
      <c r="U205" s="26"/>
      <c r="V205" s="26"/>
    </row>
    <row r="206" spans="1:23" x14ac:dyDescent="0.2">
      <c r="A206" s="21"/>
      <c r="B206" s="21"/>
      <c r="C206" s="21"/>
      <c r="D206" s="22"/>
      <c r="E206" s="23"/>
      <c r="F206" s="23"/>
      <c r="G206" s="23"/>
      <c r="H206" s="23"/>
      <c r="I206" s="23"/>
      <c r="J206" s="23"/>
      <c r="K206" s="23"/>
      <c r="L206" s="23"/>
      <c r="M206" s="23"/>
      <c r="N206" s="23"/>
      <c r="O206" s="23"/>
      <c r="P206" s="23"/>
      <c r="Q206" s="24"/>
      <c r="R206" s="24"/>
      <c r="S206" s="25"/>
      <c r="T206" s="25"/>
      <c r="U206" s="26"/>
      <c r="V206" s="26"/>
    </row>
    <row r="207" spans="1:23" x14ac:dyDescent="0.2">
      <c r="A207" s="21"/>
      <c r="B207" s="21"/>
      <c r="C207" s="21"/>
      <c r="D207" s="22"/>
      <c r="E207" s="23"/>
      <c r="F207" s="23"/>
      <c r="G207" s="23"/>
      <c r="H207" s="23"/>
      <c r="I207" s="23"/>
      <c r="J207" s="23"/>
      <c r="K207" s="23"/>
      <c r="L207" s="23"/>
      <c r="M207" s="23"/>
      <c r="N207" s="23"/>
      <c r="O207" s="23"/>
      <c r="P207" s="23"/>
      <c r="Q207" s="24"/>
      <c r="R207" s="24"/>
      <c r="S207" s="25"/>
      <c r="T207" s="25"/>
      <c r="U207" s="26"/>
      <c r="V207" s="26"/>
    </row>
    <row r="208" spans="1:23" x14ac:dyDescent="0.2">
      <c r="A208" s="21"/>
      <c r="B208" s="21"/>
      <c r="C208" s="21"/>
      <c r="D208" s="22"/>
      <c r="E208" s="23"/>
      <c r="F208" s="23"/>
      <c r="G208" s="23"/>
      <c r="H208" s="23"/>
      <c r="I208" s="23"/>
      <c r="J208" s="23"/>
      <c r="K208" s="23"/>
      <c r="L208" s="23"/>
      <c r="M208" s="23"/>
      <c r="N208" s="23"/>
      <c r="O208" s="23"/>
      <c r="P208" s="23"/>
      <c r="Q208" s="24"/>
      <c r="R208" s="24"/>
      <c r="S208" s="25"/>
      <c r="T208" s="25"/>
      <c r="U208" s="26"/>
      <c r="V208" s="26"/>
    </row>
    <row r="209" spans="1:22" x14ac:dyDescent="0.2">
      <c r="A209" s="21"/>
      <c r="B209" s="21"/>
      <c r="C209" s="21"/>
      <c r="D209" s="22"/>
      <c r="E209" s="23"/>
      <c r="F209" s="23"/>
      <c r="G209" s="23"/>
      <c r="H209" s="23"/>
      <c r="I209" s="23"/>
      <c r="J209" s="23"/>
      <c r="K209" s="23"/>
      <c r="L209" s="23"/>
      <c r="M209" s="23"/>
      <c r="N209" s="23"/>
      <c r="O209" s="23"/>
      <c r="P209" s="23"/>
      <c r="Q209" s="24"/>
      <c r="R209" s="24"/>
      <c r="S209" s="25"/>
      <c r="T209" s="25"/>
      <c r="U209" s="26"/>
      <c r="V209" s="26"/>
    </row>
    <row r="210" spans="1:22" x14ac:dyDescent="0.2">
      <c r="A210" s="21"/>
      <c r="B210" s="21"/>
      <c r="C210" s="21"/>
      <c r="D210" s="22"/>
      <c r="E210" s="23"/>
      <c r="F210" s="23"/>
      <c r="G210" s="23"/>
      <c r="H210" s="23"/>
      <c r="I210" s="23"/>
      <c r="J210" s="23"/>
      <c r="K210" s="23"/>
      <c r="L210" s="23"/>
      <c r="M210" s="23"/>
      <c r="N210" s="23"/>
      <c r="O210" s="23"/>
      <c r="P210" s="23"/>
      <c r="Q210" s="24"/>
      <c r="R210" s="24"/>
      <c r="S210" s="25"/>
      <c r="T210" s="25"/>
      <c r="U210" s="26"/>
      <c r="V210" s="26"/>
    </row>
    <row r="211" spans="1:22" x14ac:dyDescent="0.2">
      <c r="A211" s="21"/>
      <c r="B211" s="21"/>
      <c r="C211" s="21"/>
      <c r="D211" s="22"/>
      <c r="E211" s="23"/>
      <c r="F211" s="23"/>
      <c r="G211" s="23"/>
      <c r="H211" s="23"/>
      <c r="I211" s="23"/>
      <c r="J211" s="23"/>
      <c r="K211" s="23"/>
      <c r="L211" s="23"/>
      <c r="M211" s="23"/>
      <c r="N211" s="23"/>
      <c r="O211" s="23"/>
      <c r="P211" s="23"/>
      <c r="Q211" s="24"/>
      <c r="R211" s="24"/>
      <c r="S211" s="25"/>
      <c r="T211" s="25"/>
      <c r="U211" s="26"/>
      <c r="V211" s="26"/>
    </row>
    <row r="212" spans="1:22" x14ac:dyDescent="0.2">
      <c r="A212" s="21"/>
      <c r="B212" s="21"/>
      <c r="C212" s="21"/>
      <c r="D212" s="22"/>
      <c r="E212" s="23"/>
      <c r="F212" s="23"/>
      <c r="G212" s="23"/>
      <c r="H212" s="23"/>
      <c r="I212" s="23"/>
      <c r="J212" s="23"/>
      <c r="K212" s="23"/>
      <c r="L212" s="23"/>
      <c r="M212" s="23"/>
      <c r="N212" s="23"/>
      <c r="O212" s="23"/>
      <c r="P212" s="23"/>
      <c r="Q212" s="24"/>
      <c r="R212" s="24"/>
      <c r="S212" s="25"/>
      <c r="T212" s="25"/>
      <c r="U212" s="26"/>
      <c r="V212" s="26"/>
    </row>
    <row r="213" spans="1:22" x14ac:dyDescent="0.2">
      <c r="A213" s="21"/>
      <c r="B213" s="21"/>
      <c r="C213" s="21"/>
      <c r="D213" s="22"/>
      <c r="E213" s="23"/>
      <c r="F213" s="23"/>
      <c r="G213" s="23"/>
      <c r="H213" s="23"/>
      <c r="I213" s="23"/>
      <c r="J213" s="23"/>
      <c r="K213" s="23"/>
      <c r="L213" s="23"/>
      <c r="M213" s="23"/>
      <c r="N213" s="23"/>
      <c r="O213" s="23"/>
      <c r="P213" s="23"/>
      <c r="Q213" s="24"/>
      <c r="R213" s="24"/>
      <c r="S213" s="25"/>
      <c r="T213" s="25"/>
      <c r="U213" s="26"/>
      <c r="V213" s="26"/>
    </row>
    <row r="214" spans="1:22" x14ac:dyDescent="0.2">
      <c r="A214" s="21"/>
      <c r="B214" s="21"/>
      <c r="C214" s="21"/>
      <c r="D214" s="22"/>
      <c r="E214" s="23"/>
      <c r="F214" s="23"/>
      <c r="G214" s="23"/>
      <c r="H214" s="23"/>
      <c r="I214" s="23"/>
      <c r="J214" s="23"/>
      <c r="K214" s="23"/>
      <c r="L214" s="23"/>
      <c r="M214" s="23"/>
      <c r="N214" s="23"/>
      <c r="O214" s="23"/>
      <c r="P214" s="23"/>
      <c r="Q214" s="24"/>
      <c r="R214" s="24"/>
      <c r="S214" s="25"/>
      <c r="T214" s="25"/>
      <c r="U214" s="26"/>
      <c r="V214" s="26"/>
    </row>
    <row r="215" spans="1:22" x14ac:dyDescent="0.2">
      <c r="A215" s="21"/>
      <c r="B215" s="21"/>
      <c r="C215" s="21"/>
      <c r="D215" s="22"/>
      <c r="E215" s="23"/>
      <c r="F215" s="23"/>
      <c r="G215" s="23"/>
      <c r="H215" s="23"/>
      <c r="I215" s="23"/>
      <c r="J215" s="23"/>
      <c r="K215" s="23"/>
      <c r="L215" s="23"/>
      <c r="M215" s="23"/>
      <c r="N215" s="23"/>
      <c r="O215" s="23"/>
      <c r="P215" s="23"/>
      <c r="Q215" s="24"/>
      <c r="R215" s="24"/>
      <c r="S215" s="25"/>
      <c r="T215" s="25"/>
      <c r="U215" s="26"/>
      <c r="V215" s="26"/>
    </row>
    <row r="216" spans="1:22" x14ac:dyDescent="0.2">
      <c r="A216" s="1432"/>
      <c r="B216" s="1432"/>
      <c r="C216" s="1432"/>
      <c r="D216" s="1432"/>
      <c r="E216" s="24"/>
      <c r="F216" s="24"/>
      <c r="G216" s="24"/>
      <c r="H216" s="24"/>
      <c r="I216" s="24"/>
      <c r="J216" s="24"/>
      <c r="K216" s="24"/>
      <c r="L216" s="24"/>
      <c r="M216" s="24"/>
      <c r="N216" s="24"/>
      <c r="O216" s="24"/>
      <c r="P216" s="24"/>
      <c r="Q216" s="24"/>
      <c r="R216" s="24"/>
      <c r="S216" s="24"/>
      <c r="T216" s="24"/>
      <c r="U216" s="27"/>
      <c r="V216" s="27"/>
    </row>
    <row r="217" spans="1:22" x14ac:dyDescent="0.2">
      <c r="A217" s="21"/>
      <c r="B217" s="21"/>
      <c r="C217" s="21"/>
      <c r="D217" s="21"/>
      <c r="E217" s="23"/>
      <c r="F217" s="23"/>
      <c r="G217" s="23"/>
      <c r="H217" s="23"/>
      <c r="I217" s="23"/>
      <c r="J217" s="23"/>
      <c r="K217" s="23"/>
      <c r="L217" s="23"/>
      <c r="M217" s="23"/>
      <c r="N217" s="23"/>
      <c r="O217" s="23"/>
      <c r="P217" s="23"/>
      <c r="Q217" s="24"/>
      <c r="R217" s="24"/>
      <c r="S217" s="29"/>
      <c r="T217" s="29"/>
      <c r="U217" s="30"/>
      <c r="V217" s="30"/>
    </row>
    <row r="218" spans="1:22" x14ac:dyDescent="0.2">
      <c r="A218" s="21"/>
      <c r="B218" s="21"/>
      <c r="C218" s="21"/>
      <c r="D218" s="21"/>
      <c r="E218" s="23"/>
      <c r="F218" s="23"/>
      <c r="G218" s="23"/>
      <c r="H218" s="23"/>
      <c r="I218" s="23"/>
      <c r="J218" s="23"/>
      <c r="K218" s="23"/>
      <c r="L218" s="23"/>
      <c r="M218" s="23"/>
      <c r="N218" s="23"/>
      <c r="O218" s="23"/>
      <c r="P218" s="23"/>
      <c r="Q218" s="24"/>
      <c r="R218" s="24"/>
      <c r="S218" s="29"/>
      <c r="T218" s="29"/>
      <c r="U218" s="30"/>
      <c r="V218" s="30"/>
    </row>
    <row r="219" spans="1:22" x14ac:dyDescent="0.2">
      <c r="A219" s="21"/>
      <c r="B219" s="21"/>
      <c r="C219" s="21"/>
      <c r="D219" s="21"/>
      <c r="E219" s="23"/>
      <c r="F219" s="23"/>
      <c r="G219" s="23"/>
      <c r="H219" s="23"/>
      <c r="I219" s="23"/>
      <c r="J219" s="23"/>
      <c r="K219" s="23"/>
      <c r="L219" s="23"/>
      <c r="M219" s="23"/>
      <c r="N219" s="23"/>
      <c r="O219" s="23"/>
      <c r="P219" s="23"/>
      <c r="Q219" s="24"/>
      <c r="R219" s="24"/>
      <c r="S219" s="29"/>
      <c r="T219" s="29"/>
      <c r="U219" s="30"/>
      <c r="V219" s="30"/>
    </row>
    <row r="220" spans="1:22" x14ac:dyDescent="0.2">
      <c r="A220" s="21"/>
      <c r="B220" s="21"/>
      <c r="C220" s="21"/>
      <c r="D220" s="21"/>
      <c r="E220" s="23"/>
      <c r="F220" s="23"/>
      <c r="G220" s="23"/>
      <c r="H220" s="23"/>
      <c r="I220" s="23"/>
      <c r="J220" s="23"/>
      <c r="K220" s="23"/>
      <c r="L220" s="23"/>
      <c r="M220" s="23"/>
      <c r="N220" s="23"/>
      <c r="O220" s="23"/>
      <c r="P220" s="23"/>
      <c r="Q220" s="24"/>
      <c r="R220" s="24"/>
      <c r="S220" s="29"/>
      <c r="T220" s="29"/>
      <c r="U220" s="30"/>
      <c r="V220" s="30"/>
    </row>
    <row r="221" spans="1:22" x14ac:dyDescent="0.2">
      <c r="A221" s="21"/>
      <c r="B221" s="21"/>
      <c r="C221" s="21"/>
      <c r="D221" s="21"/>
      <c r="E221" s="23"/>
      <c r="F221" s="23"/>
      <c r="G221" s="23"/>
      <c r="H221" s="23"/>
      <c r="I221" s="23"/>
      <c r="J221" s="23"/>
      <c r="K221" s="23"/>
      <c r="L221" s="23"/>
      <c r="M221" s="23"/>
      <c r="N221" s="23"/>
      <c r="O221" s="23"/>
      <c r="P221" s="23"/>
      <c r="Q221" s="24"/>
      <c r="R221" s="24"/>
      <c r="S221" s="29"/>
      <c r="T221" s="29"/>
      <c r="U221" s="30"/>
      <c r="V221" s="30"/>
    </row>
    <row r="222" spans="1:22" x14ac:dyDescent="0.2">
      <c r="A222" s="1432"/>
      <c r="B222" s="1432"/>
      <c r="C222" s="1432"/>
      <c r="D222" s="1432"/>
      <c r="E222" s="24"/>
      <c r="F222" s="24"/>
      <c r="G222" s="24"/>
      <c r="H222" s="24"/>
      <c r="I222" s="24"/>
      <c r="J222" s="24"/>
      <c r="K222" s="24"/>
      <c r="L222" s="24"/>
      <c r="M222" s="24"/>
      <c r="N222" s="24"/>
      <c r="O222" s="24"/>
      <c r="P222" s="24"/>
      <c r="Q222" s="24"/>
      <c r="R222" s="24"/>
      <c r="S222" s="24"/>
      <c r="T222" s="24"/>
      <c r="U222" s="27"/>
      <c r="V222" s="27"/>
    </row>
    <row r="223" spans="1:22" x14ac:dyDescent="0.2">
      <c r="A223" s="1432"/>
      <c r="B223" s="1432"/>
      <c r="C223" s="1432"/>
      <c r="D223" s="1432"/>
      <c r="E223" s="24"/>
      <c r="F223" s="24"/>
      <c r="G223" s="24"/>
      <c r="H223" s="24"/>
      <c r="I223" s="24"/>
      <c r="J223" s="24"/>
      <c r="K223" s="24"/>
      <c r="L223" s="24"/>
      <c r="M223" s="24"/>
      <c r="N223" s="24"/>
      <c r="O223" s="24"/>
      <c r="P223" s="24"/>
      <c r="Q223" s="24"/>
      <c r="R223" s="24"/>
      <c r="S223" s="24"/>
      <c r="T223" s="24"/>
      <c r="U223" s="31"/>
      <c r="V223" s="31"/>
    </row>
    <row r="224" spans="1:22" x14ac:dyDescent="0.2">
      <c r="A224" s="21"/>
      <c r="B224" s="21"/>
      <c r="C224" s="21"/>
      <c r="D224" s="22"/>
      <c r="E224" s="23"/>
      <c r="F224" s="23"/>
      <c r="G224" s="23"/>
      <c r="H224" s="23"/>
      <c r="I224" s="23"/>
      <c r="J224" s="23"/>
      <c r="K224" s="23"/>
      <c r="L224" s="23"/>
      <c r="M224" s="23"/>
      <c r="N224" s="23"/>
      <c r="O224" s="23"/>
      <c r="P224" s="23"/>
      <c r="Q224" s="24"/>
      <c r="R224" s="24"/>
      <c r="S224" s="26"/>
      <c r="T224" s="26"/>
      <c r="U224" s="26"/>
      <c r="V224" s="26"/>
    </row>
    <row r="225" spans="1:22" x14ac:dyDescent="0.2">
      <c r="A225" s="21"/>
      <c r="B225" s="21"/>
      <c r="C225" s="21"/>
      <c r="D225" s="21"/>
      <c r="E225" s="23"/>
      <c r="F225" s="23"/>
      <c r="G225" s="23"/>
      <c r="H225" s="23"/>
      <c r="I225" s="23"/>
      <c r="J225" s="23"/>
      <c r="K225" s="23"/>
      <c r="L225" s="23"/>
      <c r="M225" s="23"/>
      <c r="N225" s="23"/>
      <c r="O225" s="23"/>
      <c r="P225" s="23"/>
      <c r="Q225" s="24"/>
      <c r="R225" s="24"/>
      <c r="S225" s="26"/>
      <c r="T225" s="26"/>
      <c r="U225" s="26"/>
      <c r="V225" s="26"/>
    </row>
    <row r="226" spans="1:22" x14ac:dyDescent="0.2">
      <c r="A226" s="21"/>
      <c r="B226" s="21"/>
      <c r="C226" s="21"/>
      <c r="D226" s="21"/>
      <c r="E226" s="23"/>
      <c r="F226" s="23"/>
      <c r="G226" s="23"/>
      <c r="H226" s="23"/>
      <c r="I226" s="23"/>
      <c r="J226" s="23"/>
      <c r="K226" s="23"/>
      <c r="L226" s="23"/>
      <c r="M226" s="23"/>
      <c r="N226" s="23"/>
      <c r="O226" s="23"/>
      <c r="P226" s="23"/>
      <c r="Q226" s="24"/>
      <c r="R226" s="24"/>
      <c r="S226" s="26"/>
      <c r="T226" s="26"/>
      <c r="U226" s="26"/>
      <c r="V226" s="26"/>
    </row>
    <row r="227" spans="1:22" x14ac:dyDescent="0.2">
      <c r="A227" s="21"/>
      <c r="B227" s="21"/>
      <c r="C227" s="21"/>
      <c r="D227" s="22"/>
      <c r="E227" s="23"/>
      <c r="F227" s="23"/>
      <c r="G227" s="23"/>
      <c r="H227" s="23"/>
      <c r="I227" s="23"/>
      <c r="J227" s="23"/>
      <c r="K227" s="23"/>
      <c r="L227" s="23"/>
      <c r="M227" s="23"/>
      <c r="N227" s="23"/>
      <c r="O227" s="23"/>
      <c r="P227" s="23"/>
      <c r="Q227" s="24"/>
      <c r="R227" s="24"/>
      <c r="S227" s="26"/>
      <c r="T227" s="26"/>
      <c r="U227" s="26"/>
      <c r="V227" s="26"/>
    </row>
    <row r="228" spans="1:22" x14ac:dyDescent="0.2">
      <c r="A228" s="1432"/>
      <c r="B228" s="1432"/>
      <c r="C228" s="1432"/>
      <c r="D228" s="1432"/>
      <c r="E228" s="24"/>
      <c r="F228" s="24"/>
      <c r="G228" s="24"/>
      <c r="H228" s="24"/>
      <c r="I228" s="24"/>
      <c r="J228" s="24"/>
      <c r="K228" s="24"/>
      <c r="L228" s="24"/>
      <c r="M228" s="24"/>
      <c r="N228" s="24"/>
      <c r="O228" s="24"/>
      <c r="P228" s="24"/>
      <c r="Q228" s="24"/>
      <c r="R228" s="24"/>
      <c r="S228" s="24"/>
      <c r="T228" s="24"/>
      <c r="U228" s="27"/>
      <c r="V228" s="27"/>
    </row>
    <row r="229" spans="1:22" x14ac:dyDescent="0.2">
      <c r="A229" s="21"/>
      <c r="B229" s="21"/>
      <c r="C229" s="21"/>
      <c r="D229" s="22"/>
      <c r="E229" s="23"/>
      <c r="F229" s="23"/>
      <c r="G229" s="23"/>
      <c r="H229" s="23"/>
      <c r="I229" s="23"/>
      <c r="J229" s="23"/>
      <c r="K229" s="23"/>
      <c r="L229" s="23"/>
      <c r="M229" s="23"/>
      <c r="N229" s="23"/>
      <c r="O229" s="23"/>
      <c r="P229" s="23"/>
      <c r="Q229" s="24"/>
      <c r="R229" s="24"/>
      <c r="S229" s="23"/>
      <c r="T229" s="23"/>
      <c r="U229" s="26"/>
      <c r="V229" s="26"/>
    </row>
    <row r="230" spans="1:22" x14ac:dyDescent="0.2">
      <c r="A230" s="1432"/>
      <c r="B230" s="1432"/>
      <c r="C230" s="1432"/>
      <c r="D230" s="1432"/>
      <c r="E230" s="24"/>
      <c r="F230" s="24"/>
      <c r="G230" s="24"/>
      <c r="H230" s="24"/>
      <c r="I230" s="24"/>
      <c r="J230" s="24"/>
      <c r="K230" s="24"/>
      <c r="L230" s="24"/>
      <c r="M230" s="24"/>
      <c r="N230" s="24"/>
      <c r="O230" s="24"/>
      <c r="P230" s="24"/>
      <c r="Q230" s="24"/>
      <c r="R230" s="24"/>
      <c r="S230" s="24"/>
      <c r="T230" s="24"/>
      <c r="U230" s="27"/>
      <c r="V230" s="27"/>
    </row>
    <row r="231" spans="1:22" x14ac:dyDescent="0.2">
      <c r="A231" s="1432"/>
      <c r="B231" s="1432"/>
      <c r="C231" s="1432"/>
      <c r="D231" s="1432"/>
      <c r="E231" s="24"/>
      <c r="F231" s="24"/>
      <c r="G231" s="24"/>
      <c r="H231" s="24"/>
      <c r="I231" s="24"/>
      <c r="J231" s="24"/>
      <c r="K231" s="24"/>
      <c r="L231" s="24"/>
      <c r="M231" s="24"/>
      <c r="N231" s="24"/>
      <c r="O231" s="24"/>
      <c r="P231" s="24"/>
      <c r="Q231" s="24"/>
      <c r="R231" s="24"/>
      <c r="S231" s="24"/>
      <c r="T231" s="24"/>
      <c r="U231" s="31"/>
      <c r="V231" s="31"/>
    </row>
    <row r="232" spans="1:22" x14ac:dyDescent="0.2">
      <c r="A232" s="1442"/>
      <c r="B232" s="1442"/>
      <c r="C232" s="1442"/>
      <c r="D232" s="1442"/>
      <c r="E232" s="24"/>
      <c r="F232" s="24"/>
      <c r="G232" s="24"/>
      <c r="H232" s="24"/>
      <c r="I232" s="24"/>
      <c r="J232" s="24"/>
      <c r="K232" s="24"/>
      <c r="L232" s="24"/>
      <c r="M232" s="24"/>
      <c r="N232" s="24"/>
      <c r="O232" s="24"/>
      <c r="P232" s="24"/>
      <c r="Q232" s="24"/>
      <c r="R232" s="24"/>
      <c r="S232" s="24"/>
      <c r="T232" s="24"/>
      <c r="U232" s="27"/>
      <c r="V232" s="27"/>
    </row>
    <row r="233" spans="1:22" x14ac:dyDescent="0.2">
      <c r="S233" s="13"/>
      <c r="T233" s="13"/>
      <c r="U233" s="13"/>
      <c r="V233" s="13"/>
    </row>
  </sheetData>
  <mergeCells count="40">
    <mergeCell ref="A232:D232"/>
    <mergeCell ref="A191:D191"/>
    <mergeCell ref="A216:D216"/>
    <mergeCell ref="A222:D222"/>
    <mergeCell ref="A223:D223"/>
    <mergeCell ref="A228:D228"/>
    <mergeCell ref="A230:D230"/>
    <mergeCell ref="U6:V6"/>
    <mergeCell ref="A231:D231"/>
    <mergeCell ref="A75:D75"/>
    <mergeCell ref="A88:D88"/>
    <mergeCell ref="A89:D89"/>
    <mergeCell ref="A138:D138"/>
    <mergeCell ref="A149:D149"/>
    <mergeCell ref="A150:D150"/>
    <mergeCell ref="A183:D183"/>
    <mergeCell ref="A184:D184"/>
    <mergeCell ref="A185:D185"/>
    <mergeCell ref="A169:D169"/>
    <mergeCell ref="A3:V3"/>
    <mergeCell ref="A1:V1"/>
    <mergeCell ref="A2:V2"/>
    <mergeCell ref="A5:V5"/>
    <mergeCell ref="A6:A7"/>
    <mergeCell ref="B6:B7"/>
    <mergeCell ref="C6:C7"/>
    <mergeCell ref="D6:D7"/>
    <mergeCell ref="E6:F6"/>
    <mergeCell ref="G6:H6"/>
    <mergeCell ref="I6:J6"/>
    <mergeCell ref="K6:L6"/>
    <mergeCell ref="M6:N6"/>
    <mergeCell ref="O6:P6"/>
    <mergeCell ref="Q6:R6"/>
    <mergeCell ref="S6:T6"/>
    <mergeCell ref="Y5:AF5"/>
    <mergeCell ref="Y7:Y8"/>
    <mergeCell ref="Y9:Y10"/>
    <mergeCell ref="Y11:Y12"/>
    <mergeCell ref="Y13:Y14"/>
  </mergeCells>
  <pageMargins left="0.7" right="0.7" top="0.75" bottom="0.75" header="0.3" footer="0.3"/>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2"/>
  <sheetViews>
    <sheetView topLeftCell="E1" workbookViewId="0">
      <selection activeCell="Y7" sqref="Y7:Y14"/>
    </sheetView>
  </sheetViews>
  <sheetFormatPr defaultRowHeight="12.75" x14ac:dyDescent="0.25"/>
  <cols>
    <col min="1" max="1" width="9.42578125" style="14" customWidth="1"/>
    <col min="2" max="2" width="7.7109375" style="14" customWidth="1"/>
    <col min="3" max="3" width="6.42578125" style="14" customWidth="1"/>
    <col min="4" max="4" width="54.85546875" style="14" customWidth="1"/>
    <col min="5" max="5" width="5.42578125" style="14" customWidth="1"/>
    <col min="6" max="6" width="5" style="14" customWidth="1"/>
    <col min="7" max="7" width="5.7109375" style="14" customWidth="1"/>
    <col min="8" max="8" width="4.5703125" style="14" customWidth="1"/>
    <col min="9" max="9" width="5.85546875" style="14" customWidth="1"/>
    <col min="10" max="10" width="5" style="14" customWidth="1"/>
    <col min="11" max="11" width="5.42578125" style="14" customWidth="1"/>
    <col min="12" max="13" width="4.7109375" style="14" customWidth="1"/>
    <col min="14" max="14" width="4.85546875" style="14" customWidth="1"/>
    <col min="15" max="15" width="4.5703125" style="14" customWidth="1"/>
    <col min="16" max="16" width="4.28515625" style="14" customWidth="1"/>
    <col min="17" max="17" width="6" style="14" customWidth="1"/>
    <col min="18" max="18" width="4.85546875" style="14" customWidth="1"/>
    <col min="19" max="19" width="5.85546875" style="14" customWidth="1"/>
    <col min="20" max="20" width="6" style="14" customWidth="1"/>
    <col min="21" max="22" width="8.28515625" style="14" customWidth="1"/>
    <col min="23" max="25" width="9.140625" style="14"/>
    <col min="26" max="26" width="29.5703125" style="14" customWidth="1"/>
    <col min="27" max="27" width="16.7109375" style="14" customWidth="1"/>
    <col min="28" max="28" width="18.85546875" style="14" customWidth="1"/>
    <col min="29" max="256" width="9.140625" style="14"/>
    <col min="257" max="257" width="3.5703125" style="14" customWidth="1"/>
    <col min="258" max="258" width="2.85546875" style="14" customWidth="1"/>
    <col min="259" max="259" width="6.42578125" style="14" customWidth="1"/>
    <col min="260" max="260" width="28.5703125" style="14" customWidth="1"/>
    <col min="261" max="261" width="5.42578125" style="14" customWidth="1"/>
    <col min="262" max="262" width="5" style="14" customWidth="1"/>
    <col min="263" max="263" width="5.7109375" style="14" customWidth="1"/>
    <col min="264" max="264" width="4.5703125" style="14" customWidth="1"/>
    <col min="265" max="265" width="5.85546875" style="14" customWidth="1"/>
    <col min="266" max="266" width="5" style="14" customWidth="1"/>
    <col min="267" max="267" width="5.42578125" style="14" customWidth="1"/>
    <col min="268" max="268" width="4.7109375" style="14" customWidth="1"/>
    <col min="269" max="269" width="4.28515625" style="14" customWidth="1"/>
    <col min="270" max="270" width="4.85546875" style="14" customWidth="1"/>
    <col min="271" max="271" width="4.5703125" style="14" customWidth="1"/>
    <col min="272" max="272" width="4.28515625" style="14" customWidth="1"/>
    <col min="273" max="273" width="6" style="14" customWidth="1"/>
    <col min="274" max="274" width="4.85546875" style="14" customWidth="1"/>
    <col min="275" max="275" width="5.85546875" style="14" customWidth="1"/>
    <col min="276" max="276" width="4.85546875" style="14" customWidth="1"/>
    <col min="277" max="278" width="5.7109375" style="14" customWidth="1"/>
    <col min="279" max="512" width="9.140625" style="14"/>
    <col min="513" max="513" width="3.5703125" style="14" customWidth="1"/>
    <col min="514" max="514" width="2.85546875" style="14" customWidth="1"/>
    <col min="515" max="515" width="6.42578125" style="14" customWidth="1"/>
    <col min="516" max="516" width="28.5703125" style="14" customWidth="1"/>
    <col min="517" max="517" width="5.42578125" style="14" customWidth="1"/>
    <col min="518" max="518" width="5" style="14" customWidth="1"/>
    <col min="519" max="519" width="5.7109375" style="14" customWidth="1"/>
    <col min="520" max="520" width="4.5703125" style="14" customWidth="1"/>
    <col min="521" max="521" width="5.85546875" style="14" customWidth="1"/>
    <col min="522" max="522" width="5" style="14" customWidth="1"/>
    <col min="523" max="523" width="5.42578125" style="14" customWidth="1"/>
    <col min="524" max="524" width="4.7109375" style="14" customWidth="1"/>
    <col min="525" max="525" width="4.28515625" style="14" customWidth="1"/>
    <col min="526" max="526" width="4.85546875" style="14" customWidth="1"/>
    <col min="527" max="527" width="4.5703125" style="14" customWidth="1"/>
    <col min="528" max="528" width="4.28515625" style="14" customWidth="1"/>
    <col min="529" max="529" width="6" style="14" customWidth="1"/>
    <col min="530" max="530" width="4.85546875" style="14" customWidth="1"/>
    <col min="531" max="531" width="5.85546875" style="14" customWidth="1"/>
    <col min="532" max="532" width="4.85546875" style="14" customWidth="1"/>
    <col min="533" max="534" width="5.7109375" style="14" customWidth="1"/>
    <col min="535" max="768" width="9.140625" style="14"/>
    <col min="769" max="769" width="3.5703125" style="14" customWidth="1"/>
    <col min="770" max="770" width="2.85546875" style="14" customWidth="1"/>
    <col min="771" max="771" width="6.42578125" style="14" customWidth="1"/>
    <col min="772" max="772" width="28.5703125" style="14" customWidth="1"/>
    <col min="773" max="773" width="5.42578125" style="14" customWidth="1"/>
    <col min="774" max="774" width="5" style="14" customWidth="1"/>
    <col min="775" max="775" width="5.7109375" style="14" customWidth="1"/>
    <col min="776" max="776" width="4.5703125" style="14" customWidth="1"/>
    <col min="777" max="777" width="5.85546875" style="14" customWidth="1"/>
    <col min="778" max="778" width="5" style="14" customWidth="1"/>
    <col min="779" max="779" width="5.42578125" style="14" customWidth="1"/>
    <col min="780" max="780" width="4.7109375" style="14" customWidth="1"/>
    <col min="781" max="781" width="4.28515625" style="14" customWidth="1"/>
    <col min="782" max="782" width="4.85546875" style="14" customWidth="1"/>
    <col min="783" max="783" width="4.5703125" style="14" customWidth="1"/>
    <col min="784" max="784" width="4.28515625" style="14" customWidth="1"/>
    <col min="785" max="785" width="6" style="14" customWidth="1"/>
    <col min="786" max="786" width="4.85546875" style="14" customWidth="1"/>
    <col min="787" max="787" width="5.85546875" style="14" customWidth="1"/>
    <col min="788" max="788" width="4.85546875" style="14" customWidth="1"/>
    <col min="789" max="790" width="5.7109375" style="14" customWidth="1"/>
    <col min="791" max="1024" width="9.140625" style="14"/>
    <col min="1025" max="1025" width="3.5703125" style="14" customWidth="1"/>
    <col min="1026" max="1026" width="2.85546875" style="14" customWidth="1"/>
    <col min="1027" max="1027" width="6.42578125" style="14" customWidth="1"/>
    <col min="1028" max="1028" width="28.5703125" style="14" customWidth="1"/>
    <col min="1029" max="1029" width="5.42578125" style="14" customWidth="1"/>
    <col min="1030" max="1030" width="5" style="14" customWidth="1"/>
    <col min="1031" max="1031" width="5.7109375" style="14" customWidth="1"/>
    <col min="1032" max="1032" width="4.5703125" style="14" customWidth="1"/>
    <col min="1033" max="1033" width="5.85546875" style="14" customWidth="1"/>
    <col min="1034" max="1034" width="5" style="14" customWidth="1"/>
    <col min="1035" max="1035" width="5.42578125" style="14" customWidth="1"/>
    <col min="1036" max="1036" width="4.7109375" style="14" customWidth="1"/>
    <col min="1037" max="1037" width="4.28515625" style="14" customWidth="1"/>
    <col min="1038" max="1038" width="4.85546875" style="14" customWidth="1"/>
    <col min="1039" max="1039" width="4.5703125" style="14" customWidth="1"/>
    <col min="1040" max="1040" width="4.28515625" style="14" customWidth="1"/>
    <col min="1041" max="1041" width="6" style="14" customWidth="1"/>
    <col min="1042" max="1042" width="4.85546875" style="14" customWidth="1"/>
    <col min="1043" max="1043" width="5.85546875" style="14" customWidth="1"/>
    <col min="1044" max="1044" width="4.85546875" style="14" customWidth="1"/>
    <col min="1045" max="1046" width="5.7109375" style="14" customWidth="1"/>
    <col min="1047" max="1280" width="9.140625" style="14"/>
    <col min="1281" max="1281" width="3.5703125" style="14" customWidth="1"/>
    <col min="1282" max="1282" width="2.85546875" style="14" customWidth="1"/>
    <col min="1283" max="1283" width="6.42578125" style="14" customWidth="1"/>
    <col min="1284" max="1284" width="28.5703125" style="14" customWidth="1"/>
    <col min="1285" max="1285" width="5.42578125" style="14" customWidth="1"/>
    <col min="1286" max="1286" width="5" style="14" customWidth="1"/>
    <col min="1287" max="1287" width="5.7109375" style="14" customWidth="1"/>
    <col min="1288" max="1288" width="4.5703125" style="14" customWidth="1"/>
    <col min="1289" max="1289" width="5.85546875" style="14" customWidth="1"/>
    <col min="1290" max="1290" width="5" style="14" customWidth="1"/>
    <col min="1291" max="1291" width="5.42578125" style="14" customWidth="1"/>
    <col min="1292" max="1292" width="4.7109375" style="14" customWidth="1"/>
    <col min="1293" max="1293" width="4.28515625" style="14" customWidth="1"/>
    <col min="1294" max="1294" width="4.85546875" style="14" customWidth="1"/>
    <col min="1295" max="1295" width="4.5703125" style="14" customWidth="1"/>
    <col min="1296" max="1296" width="4.28515625" style="14" customWidth="1"/>
    <col min="1297" max="1297" width="6" style="14" customWidth="1"/>
    <col min="1298" max="1298" width="4.85546875" style="14" customWidth="1"/>
    <col min="1299" max="1299" width="5.85546875" style="14" customWidth="1"/>
    <col min="1300" max="1300" width="4.85546875" style="14" customWidth="1"/>
    <col min="1301" max="1302" width="5.7109375" style="14" customWidth="1"/>
    <col min="1303" max="1536" width="9.140625" style="14"/>
    <col min="1537" max="1537" width="3.5703125" style="14" customWidth="1"/>
    <col min="1538" max="1538" width="2.85546875" style="14" customWidth="1"/>
    <col min="1539" max="1539" width="6.42578125" style="14" customWidth="1"/>
    <col min="1540" max="1540" width="28.5703125" style="14" customWidth="1"/>
    <col min="1541" max="1541" width="5.42578125" style="14" customWidth="1"/>
    <col min="1542" max="1542" width="5" style="14" customWidth="1"/>
    <col min="1543" max="1543" width="5.7109375" style="14" customWidth="1"/>
    <col min="1544" max="1544" width="4.5703125" style="14" customWidth="1"/>
    <col min="1545" max="1545" width="5.85546875" style="14" customWidth="1"/>
    <col min="1546" max="1546" width="5" style="14" customWidth="1"/>
    <col min="1547" max="1547" width="5.42578125" style="14" customWidth="1"/>
    <col min="1548" max="1548" width="4.7109375" style="14" customWidth="1"/>
    <col min="1549" max="1549" width="4.28515625" style="14" customWidth="1"/>
    <col min="1550" max="1550" width="4.85546875" style="14" customWidth="1"/>
    <col min="1551" max="1551" width="4.5703125" style="14" customWidth="1"/>
    <col min="1552" max="1552" width="4.28515625" style="14" customWidth="1"/>
    <col min="1553" max="1553" width="6" style="14" customWidth="1"/>
    <col min="1554" max="1554" width="4.85546875" style="14" customWidth="1"/>
    <col min="1555" max="1555" width="5.85546875" style="14" customWidth="1"/>
    <col min="1556" max="1556" width="4.85546875" style="14" customWidth="1"/>
    <col min="1557" max="1558" width="5.7109375" style="14" customWidth="1"/>
    <col min="1559" max="1792" width="9.140625" style="14"/>
    <col min="1793" max="1793" width="3.5703125" style="14" customWidth="1"/>
    <col min="1794" max="1794" width="2.85546875" style="14" customWidth="1"/>
    <col min="1795" max="1795" width="6.42578125" style="14" customWidth="1"/>
    <col min="1796" max="1796" width="28.5703125" style="14" customWidth="1"/>
    <col min="1797" max="1797" width="5.42578125" style="14" customWidth="1"/>
    <col min="1798" max="1798" width="5" style="14" customWidth="1"/>
    <col min="1799" max="1799" width="5.7109375" style="14" customWidth="1"/>
    <col min="1800" max="1800" width="4.5703125" style="14" customWidth="1"/>
    <col min="1801" max="1801" width="5.85546875" style="14" customWidth="1"/>
    <col min="1802" max="1802" width="5" style="14" customWidth="1"/>
    <col min="1803" max="1803" width="5.42578125" style="14" customWidth="1"/>
    <col min="1804" max="1804" width="4.7109375" style="14" customWidth="1"/>
    <col min="1805" max="1805" width="4.28515625" style="14" customWidth="1"/>
    <col min="1806" max="1806" width="4.85546875" style="14" customWidth="1"/>
    <col min="1807" max="1807" width="4.5703125" style="14" customWidth="1"/>
    <col min="1808" max="1808" width="4.28515625" style="14" customWidth="1"/>
    <col min="1809" max="1809" width="6" style="14" customWidth="1"/>
    <col min="1810" max="1810" width="4.85546875" style="14" customWidth="1"/>
    <col min="1811" max="1811" width="5.85546875" style="14" customWidth="1"/>
    <col min="1812" max="1812" width="4.85546875" style="14" customWidth="1"/>
    <col min="1813" max="1814" width="5.7109375" style="14" customWidth="1"/>
    <col min="1815" max="2048" width="9.140625" style="14"/>
    <col min="2049" max="2049" width="3.5703125" style="14" customWidth="1"/>
    <col min="2050" max="2050" width="2.85546875" style="14" customWidth="1"/>
    <col min="2051" max="2051" width="6.42578125" style="14" customWidth="1"/>
    <col min="2052" max="2052" width="28.5703125" style="14" customWidth="1"/>
    <col min="2053" max="2053" width="5.42578125" style="14" customWidth="1"/>
    <col min="2054" max="2054" width="5" style="14" customWidth="1"/>
    <col min="2055" max="2055" width="5.7109375" style="14" customWidth="1"/>
    <col min="2056" max="2056" width="4.5703125" style="14" customWidth="1"/>
    <col min="2057" max="2057" width="5.85546875" style="14" customWidth="1"/>
    <col min="2058" max="2058" width="5" style="14" customWidth="1"/>
    <col min="2059" max="2059" width="5.42578125" style="14" customWidth="1"/>
    <col min="2060" max="2060" width="4.7109375" style="14" customWidth="1"/>
    <col min="2061" max="2061" width="4.28515625" style="14" customWidth="1"/>
    <col min="2062" max="2062" width="4.85546875" style="14" customWidth="1"/>
    <col min="2063" max="2063" width="4.5703125" style="14" customWidth="1"/>
    <col min="2064" max="2064" width="4.28515625" style="14" customWidth="1"/>
    <col min="2065" max="2065" width="6" style="14" customWidth="1"/>
    <col min="2066" max="2066" width="4.85546875" style="14" customWidth="1"/>
    <col min="2067" max="2067" width="5.85546875" style="14" customWidth="1"/>
    <col min="2068" max="2068" width="4.85546875" style="14" customWidth="1"/>
    <col min="2069" max="2070" width="5.7109375" style="14" customWidth="1"/>
    <col min="2071" max="2304" width="9.140625" style="14"/>
    <col min="2305" max="2305" width="3.5703125" style="14" customWidth="1"/>
    <col min="2306" max="2306" width="2.85546875" style="14" customWidth="1"/>
    <col min="2307" max="2307" width="6.42578125" style="14" customWidth="1"/>
    <col min="2308" max="2308" width="28.5703125" style="14" customWidth="1"/>
    <col min="2309" max="2309" width="5.42578125" style="14" customWidth="1"/>
    <col min="2310" max="2310" width="5" style="14" customWidth="1"/>
    <col min="2311" max="2311" width="5.7109375" style="14" customWidth="1"/>
    <col min="2312" max="2312" width="4.5703125" style="14" customWidth="1"/>
    <col min="2313" max="2313" width="5.85546875" style="14" customWidth="1"/>
    <col min="2314" max="2314" width="5" style="14" customWidth="1"/>
    <col min="2315" max="2315" width="5.42578125" style="14" customWidth="1"/>
    <col min="2316" max="2316" width="4.7109375" style="14" customWidth="1"/>
    <col min="2317" max="2317" width="4.28515625" style="14" customWidth="1"/>
    <col min="2318" max="2318" width="4.85546875" style="14" customWidth="1"/>
    <col min="2319" max="2319" width="4.5703125" style="14" customWidth="1"/>
    <col min="2320" max="2320" width="4.28515625" style="14" customWidth="1"/>
    <col min="2321" max="2321" width="6" style="14" customWidth="1"/>
    <col min="2322" max="2322" width="4.85546875" style="14" customWidth="1"/>
    <col min="2323" max="2323" width="5.85546875" style="14" customWidth="1"/>
    <col min="2324" max="2324" width="4.85546875" style="14" customWidth="1"/>
    <col min="2325" max="2326" width="5.7109375" style="14" customWidth="1"/>
    <col min="2327" max="2560" width="9.140625" style="14"/>
    <col min="2561" max="2561" width="3.5703125" style="14" customWidth="1"/>
    <col min="2562" max="2562" width="2.85546875" style="14" customWidth="1"/>
    <col min="2563" max="2563" width="6.42578125" style="14" customWidth="1"/>
    <col min="2564" max="2564" width="28.5703125" style="14" customWidth="1"/>
    <col min="2565" max="2565" width="5.42578125" style="14" customWidth="1"/>
    <col min="2566" max="2566" width="5" style="14" customWidth="1"/>
    <col min="2567" max="2567" width="5.7109375" style="14" customWidth="1"/>
    <col min="2568" max="2568" width="4.5703125" style="14" customWidth="1"/>
    <col min="2569" max="2569" width="5.85546875" style="14" customWidth="1"/>
    <col min="2570" max="2570" width="5" style="14" customWidth="1"/>
    <col min="2571" max="2571" width="5.42578125" style="14" customWidth="1"/>
    <col min="2572" max="2572" width="4.7109375" style="14" customWidth="1"/>
    <col min="2573" max="2573" width="4.28515625" style="14" customWidth="1"/>
    <col min="2574" max="2574" width="4.85546875" style="14" customWidth="1"/>
    <col min="2575" max="2575" width="4.5703125" style="14" customWidth="1"/>
    <col min="2576" max="2576" width="4.28515625" style="14" customWidth="1"/>
    <col min="2577" max="2577" width="6" style="14" customWidth="1"/>
    <col min="2578" max="2578" width="4.85546875" style="14" customWidth="1"/>
    <col min="2579" max="2579" width="5.85546875" style="14" customWidth="1"/>
    <col min="2580" max="2580" width="4.85546875" style="14" customWidth="1"/>
    <col min="2581" max="2582" width="5.7109375" style="14" customWidth="1"/>
    <col min="2583" max="2816" width="9.140625" style="14"/>
    <col min="2817" max="2817" width="3.5703125" style="14" customWidth="1"/>
    <col min="2818" max="2818" width="2.85546875" style="14" customWidth="1"/>
    <col min="2819" max="2819" width="6.42578125" style="14" customWidth="1"/>
    <col min="2820" max="2820" width="28.5703125" style="14" customWidth="1"/>
    <col min="2821" max="2821" width="5.42578125" style="14" customWidth="1"/>
    <col min="2822" max="2822" width="5" style="14" customWidth="1"/>
    <col min="2823" max="2823" width="5.7109375" style="14" customWidth="1"/>
    <col min="2824" max="2824" width="4.5703125" style="14" customWidth="1"/>
    <col min="2825" max="2825" width="5.85546875" style="14" customWidth="1"/>
    <col min="2826" max="2826" width="5" style="14" customWidth="1"/>
    <col min="2827" max="2827" width="5.42578125" style="14" customWidth="1"/>
    <col min="2828" max="2828" width="4.7109375" style="14" customWidth="1"/>
    <col min="2829" max="2829" width="4.28515625" style="14" customWidth="1"/>
    <col min="2830" max="2830" width="4.85546875" style="14" customWidth="1"/>
    <col min="2831" max="2831" width="4.5703125" style="14" customWidth="1"/>
    <col min="2832" max="2832" width="4.28515625" style="14" customWidth="1"/>
    <col min="2833" max="2833" width="6" style="14" customWidth="1"/>
    <col min="2834" max="2834" width="4.85546875" style="14" customWidth="1"/>
    <col min="2835" max="2835" width="5.85546875" style="14" customWidth="1"/>
    <col min="2836" max="2836" width="4.85546875" style="14" customWidth="1"/>
    <col min="2837" max="2838" width="5.7109375" style="14" customWidth="1"/>
    <col min="2839" max="3072" width="9.140625" style="14"/>
    <col min="3073" max="3073" width="3.5703125" style="14" customWidth="1"/>
    <col min="3074" max="3074" width="2.85546875" style="14" customWidth="1"/>
    <col min="3075" max="3075" width="6.42578125" style="14" customWidth="1"/>
    <col min="3076" max="3076" width="28.5703125" style="14" customWidth="1"/>
    <col min="3077" max="3077" width="5.42578125" style="14" customWidth="1"/>
    <col min="3078" max="3078" width="5" style="14" customWidth="1"/>
    <col min="3079" max="3079" width="5.7109375" style="14" customWidth="1"/>
    <col min="3080" max="3080" width="4.5703125" style="14" customWidth="1"/>
    <col min="3081" max="3081" width="5.85546875" style="14" customWidth="1"/>
    <col min="3082" max="3082" width="5" style="14" customWidth="1"/>
    <col min="3083" max="3083" width="5.42578125" style="14" customWidth="1"/>
    <col min="3084" max="3084" width="4.7109375" style="14" customWidth="1"/>
    <col min="3085" max="3085" width="4.28515625" style="14" customWidth="1"/>
    <col min="3086" max="3086" width="4.85546875" style="14" customWidth="1"/>
    <col min="3087" max="3087" width="4.5703125" style="14" customWidth="1"/>
    <col min="3088" max="3088" width="4.28515625" style="14" customWidth="1"/>
    <col min="3089" max="3089" width="6" style="14" customWidth="1"/>
    <col min="3090" max="3090" width="4.85546875" style="14" customWidth="1"/>
    <col min="3091" max="3091" width="5.85546875" style="14" customWidth="1"/>
    <col min="3092" max="3092" width="4.85546875" style="14" customWidth="1"/>
    <col min="3093" max="3094" width="5.7109375" style="14" customWidth="1"/>
    <col min="3095" max="3328" width="9.140625" style="14"/>
    <col min="3329" max="3329" width="3.5703125" style="14" customWidth="1"/>
    <col min="3330" max="3330" width="2.85546875" style="14" customWidth="1"/>
    <col min="3331" max="3331" width="6.42578125" style="14" customWidth="1"/>
    <col min="3332" max="3332" width="28.5703125" style="14" customWidth="1"/>
    <col min="3333" max="3333" width="5.42578125" style="14" customWidth="1"/>
    <col min="3334" max="3334" width="5" style="14" customWidth="1"/>
    <col min="3335" max="3335" width="5.7109375" style="14" customWidth="1"/>
    <col min="3336" max="3336" width="4.5703125" style="14" customWidth="1"/>
    <col min="3337" max="3337" width="5.85546875" style="14" customWidth="1"/>
    <col min="3338" max="3338" width="5" style="14" customWidth="1"/>
    <col min="3339" max="3339" width="5.42578125" style="14" customWidth="1"/>
    <col min="3340" max="3340" width="4.7109375" style="14" customWidth="1"/>
    <col min="3341" max="3341" width="4.28515625" style="14" customWidth="1"/>
    <col min="3342" max="3342" width="4.85546875" style="14" customWidth="1"/>
    <col min="3343" max="3343" width="4.5703125" style="14" customWidth="1"/>
    <col min="3344" max="3344" width="4.28515625" style="14" customWidth="1"/>
    <col min="3345" max="3345" width="6" style="14" customWidth="1"/>
    <col min="3346" max="3346" width="4.85546875" style="14" customWidth="1"/>
    <col min="3347" max="3347" width="5.85546875" style="14" customWidth="1"/>
    <col min="3348" max="3348" width="4.85546875" style="14" customWidth="1"/>
    <col min="3349" max="3350" width="5.7109375" style="14" customWidth="1"/>
    <col min="3351" max="3584" width="9.140625" style="14"/>
    <col min="3585" max="3585" width="3.5703125" style="14" customWidth="1"/>
    <col min="3586" max="3586" width="2.85546875" style="14" customWidth="1"/>
    <col min="3587" max="3587" width="6.42578125" style="14" customWidth="1"/>
    <col min="3588" max="3588" width="28.5703125" style="14" customWidth="1"/>
    <col min="3589" max="3589" width="5.42578125" style="14" customWidth="1"/>
    <col min="3590" max="3590" width="5" style="14" customWidth="1"/>
    <col min="3591" max="3591" width="5.7109375" style="14" customWidth="1"/>
    <col min="3592" max="3592" width="4.5703125" style="14" customWidth="1"/>
    <col min="3593" max="3593" width="5.85546875" style="14" customWidth="1"/>
    <col min="3594" max="3594" width="5" style="14" customWidth="1"/>
    <col min="3595" max="3595" width="5.42578125" style="14" customWidth="1"/>
    <col min="3596" max="3596" width="4.7109375" style="14" customWidth="1"/>
    <col min="3597" max="3597" width="4.28515625" style="14" customWidth="1"/>
    <col min="3598" max="3598" width="4.85546875" style="14" customWidth="1"/>
    <col min="3599" max="3599" width="4.5703125" style="14" customWidth="1"/>
    <col min="3600" max="3600" width="4.28515625" style="14" customWidth="1"/>
    <col min="3601" max="3601" width="6" style="14" customWidth="1"/>
    <col min="3602" max="3602" width="4.85546875" style="14" customWidth="1"/>
    <col min="3603" max="3603" width="5.85546875" style="14" customWidth="1"/>
    <col min="3604" max="3604" width="4.85546875" style="14" customWidth="1"/>
    <col min="3605" max="3606" width="5.7109375" style="14" customWidth="1"/>
    <col min="3607" max="3840" width="9.140625" style="14"/>
    <col min="3841" max="3841" width="3.5703125" style="14" customWidth="1"/>
    <col min="3842" max="3842" width="2.85546875" style="14" customWidth="1"/>
    <col min="3843" max="3843" width="6.42578125" style="14" customWidth="1"/>
    <col min="3844" max="3844" width="28.5703125" style="14" customWidth="1"/>
    <col min="3845" max="3845" width="5.42578125" style="14" customWidth="1"/>
    <col min="3846" max="3846" width="5" style="14" customWidth="1"/>
    <col min="3847" max="3847" width="5.7109375" style="14" customWidth="1"/>
    <col min="3848" max="3848" width="4.5703125" style="14" customWidth="1"/>
    <col min="3849" max="3849" width="5.85546875" style="14" customWidth="1"/>
    <col min="3850" max="3850" width="5" style="14" customWidth="1"/>
    <col min="3851" max="3851" width="5.42578125" style="14" customWidth="1"/>
    <col min="3852" max="3852" width="4.7109375" style="14" customWidth="1"/>
    <col min="3853" max="3853" width="4.28515625" style="14" customWidth="1"/>
    <col min="3854" max="3854" width="4.85546875" style="14" customWidth="1"/>
    <col min="3855" max="3855" width="4.5703125" style="14" customWidth="1"/>
    <col min="3856" max="3856" width="4.28515625" style="14" customWidth="1"/>
    <col min="3857" max="3857" width="6" style="14" customWidth="1"/>
    <col min="3858" max="3858" width="4.85546875" style="14" customWidth="1"/>
    <col min="3859" max="3859" width="5.85546875" style="14" customWidth="1"/>
    <col min="3860" max="3860" width="4.85546875" style="14" customWidth="1"/>
    <col min="3861" max="3862" width="5.7109375" style="14" customWidth="1"/>
    <col min="3863" max="4096" width="9.140625" style="14"/>
    <col min="4097" max="4097" width="3.5703125" style="14" customWidth="1"/>
    <col min="4098" max="4098" width="2.85546875" style="14" customWidth="1"/>
    <col min="4099" max="4099" width="6.42578125" style="14" customWidth="1"/>
    <col min="4100" max="4100" width="28.5703125" style="14" customWidth="1"/>
    <col min="4101" max="4101" width="5.42578125" style="14" customWidth="1"/>
    <col min="4102" max="4102" width="5" style="14" customWidth="1"/>
    <col min="4103" max="4103" width="5.7109375" style="14" customWidth="1"/>
    <col min="4104" max="4104" width="4.5703125" style="14" customWidth="1"/>
    <col min="4105" max="4105" width="5.85546875" style="14" customWidth="1"/>
    <col min="4106" max="4106" width="5" style="14" customWidth="1"/>
    <col min="4107" max="4107" width="5.42578125" style="14" customWidth="1"/>
    <col min="4108" max="4108" width="4.7109375" style="14" customWidth="1"/>
    <col min="4109" max="4109" width="4.28515625" style="14" customWidth="1"/>
    <col min="4110" max="4110" width="4.85546875" style="14" customWidth="1"/>
    <col min="4111" max="4111" width="4.5703125" style="14" customWidth="1"/>
    <col min="4112" max="4112" width="4.28515625" style="14" customWidth="1"/>
    <col min="4113" max="4113" width="6" style="14" customWidth="1"/>
    <col min="4114" max="4114" width="4.85546875" style="14" customWidth="1"/>
    <col min="4115" max="4115" width="5.85546875" style="14" customWidth="1"/>
    <col min="4116" max="4116" width="4.85546875" style="14" customWidth="1"/>
    <col min="4117" max="4118" width="5.7109375" style="14" customWidth="1"/>
    <col min="4119" max="4352" width="9.140625" style="14"/>
    <col min="4353" max="4353" width="3.5703125" style="14" customWidth="1"/>
    <col min="4354" max="4354" width="2.85546875" style="14" customWidth="1"/>
    <col min="4355" max="4355" width="6.42578125" style="14" customWidth="1"/>
    <col min="4356" max="4356" width="28.5703125" style="14" customWidth="1"/>
    <col min="4357" max="4357" width="5.42578125" style="14" customWidth="1"/>
    <col min="4358" max="4358" width="5" style="14" customWidth="1"/>
    <col min="4359" max="4359" width="5.7109375" style="14" customWidth="1"/>
    <col min="4360" max="4360" width="4.5703125" style="14" customWidth="1"/>
    <col min="4361" max="4361" width="5.85546875" style="14" customWidth="1"/>
    <col min="4362" max="4362" width="5" style="14" customWidth="1"/>
    <col min="4363" max="4363" width="5.42578125" style="14" customWidth="1"/>
    <col min="4364" max="4364" width="4.7109375" style="14" customWidth="1"/>
    <col min="4365" max="4365" width="4.28515625" style="14" customWidth="1"/>
    <col min="4366" max="4366" width="4.85546875" style="14" customWidth="1"/>
    <col min="4367" max="4367" width="4.5703125" style="14" customWidth="1"/>
    <col min="4368" max="4368" width="4.28515625" style="14" customWidth="1"/>
    <col min="4369" max="4369" width="6" style="14" customWidth="1"/>
    <col min="4370" max="4370" width="4.85546875" style="14" customWidth="1"/>
    <col min="4371" max="4371" width="5.85546875" style="14" customWidth="1"/>
    <col min="4372" max="4372" width="4.85546875" style="14" customWidth="1"/>
    <col min="4373" max="4374" width="5.7109375" style="14" customWidth="1"/>
    <col min="4375" max="4608" width="9.140625" style="14"/>
    <col min="4609" max="4609" width="3.5703125" style="14" customWidth="1"/>
    <col min="4610" max="4610" width="2.85546875" style="14" customWidth="1"/>
    <col min="4611" max="4611" width="6.42578125" style="14" customWidth="1"/>
    <col min="4612" max="4612" width="28.5703125" style="14" customWidth="1"/>
    <col min="4613" max="4613" width="5.42578125" style="14" customWidth="1"/>
    <col min="4614" max="4614" width="5" style="14" customWidth="1"/>
    <col min="4615" max="4615" width="5.7109375" style="14" customWidth="1"/>
    <col min="4616" max="4616" width="4.5703125" style="14" customWidth="1"/>
    <col min="4617" max="4617" width="5.85546875" style="14" customWidth="1"/>
    <col min="4618" max="4618" width="5" style="14" customWidth="1"/>
    <col min="4619" max="4619" width="5.42578125" style="14" customWidth="1"/>
    <col min="4620" max="4620" width="4.7109375" style="14" customWidth="1"/>
    <col min="4621" max="4621" width="4.28515625" style="14" customWidth="1"/>
    <col min="4622" max="4622" width="4.85546875" style="14" customWidth="1"/>
    <col min="4623" max="4623" width="4.5703125" style="14" customWidth="1"/>
    <col min="4624" max="4624" width="4.28515625" style="14" customWidth="1"/>
    <col min="4625" max="4625" width="6" style="14" customWidth="1"/>
    <col min="4626" max="4626" width="4.85546875" style="14" customWidth="1"/>
    <col min="4627" max="4627" width="5.85546875" style="14" customWidth="1"/>
    <col min="4628" max="4628" width="4.85546875" style="14" customWidth="1"/>
    <col min="4629" max="4630" width="5.7109375" style="14" customWidth="1"/>
    <col min="4631" max="4864" width="9.140625" style="14"/>
    <col min="4865" max="4865" width="3.5703125" style="14" customWidth="1"/>
    <col min="4866" max="4866" width="2.85546875" style="14" customWidth="1"/>
    <col min="4867" max="4867" width="6.42578125" style="14" customWidth="1"/>
    <col min="4868" max="4868" width="28.5703125" style="14" customWidth="1"/>
    <col min="4869" max="4869" width="5.42578125" style="14" customWidth="1"/>
    <col min="4870" max="4870" width="5" style="14" customWidth="1"/>
    <col min="4871" max="4871" width="5.7109375" style="14" customWidth="1"/>
    <col min="4872" max="4872" width="4.5703125" style="14" customWidth="1"/>
    <col min="4873" max="4873" width="5.85546875" style="14" customWidth="1"/>
    <col min="4874" max="4874" width="5" style="14" customWidth="1"/>
    <col min="4875" max="4875" width="5.42578125" style="14" customWidth="1"/>
    <col min="4876" max="4876" width="4.7109375" style="14" customWidth="1"/>
    <col min="4877" max="4877" width="4.28515625" style="14" customWidth="1"/>
    <col min="4878" max="4878" width="4.85546875" style="14" customWidth="1"/>
    <col min="4879" max="4879" width="4.5703125" style="14" customWidth="1"/>
    <col min="4880" max="4880" width="4.28515625" style="14" customWidth="1"/>
    <col min="4881" max="4881" width="6" style="14" customWidth="1"/>
    <col min="4882" max="4882" width="4.85546875" style="14" customWidth="1"/>
    <col min="4883" max="4883" width="5.85546875" style="14" customWidth="1"/>
    <col min="4884" max="4884" width="4.85546875" style="14" customWidth="1"/>
    <col min="4885" max="4886" width="5.7109375" style="14" customWidth="1"/>
    <col min="4887" max="5120" width="9.140625" style="14"/>
    <col min="5121" max="5121" width="3.5703125" style="14" customWidth="1"/>
    <col min="5122" max="5122" width="2.85546875" style="14" customWidth="1"/>
    <col min="5123" max="5123" width="6.42578125" style="14" customWidth="1"/>
    <col min="5124" max="5124" width="28.5703125" style="14" customWidth="1"/>
    <col min="5125" max="5125" width="5.42578125" style="14" customWidth="1"/>
    <col min="5126" max="5126" width="5" style="14" customWidth="1"/>
    <col min="5127" max="5127" width="5.7109375" style="14" customWidth="1"/>
    <col min="5128" max="5128" width="4.5703125" style="14" customWidth="1"/>
    <col min="5129" max="5129" width="5.85546875" style="14" customWidth="1"/>
    <col min="5130" max="5130" width="5" style="14" customWidth="1"/>
    <col min="5131" max="5131" width="5.42578125" style="14" customWidth="1"/>
    <col min="5132" max="5132" width="4.7109375" style="14" customWidth="1"/>
    <col min="5133" max="5133" width="4.28515625" style="14" customWidth="1"/>
    <col min="5134" max="5134" width="4.85546875" style="14" customWidth="1"/>
    <col min="5135" max="5135" width="4.5703125" style="14" customWidth="1"/>
    <col min="5136" max="5136" width="4.28515625" style="14" customWidth="1"/>
    <col min="5137" max="5137" width="6" style="14" customWidth="1"/>
    <col min="5138" max="5138" width="4.85546875" style="14" customWidth="1"/>
    <col min="5139" max="5139" width="5.85546875" style="14" customWidth="1"/>
    <col min="5140" max="5140" width="4.85546875" style="14" customWidth="1"/>
    <col min="5141" max="5142" width="5.7109375" style="14" customWidth="1"/>
    <col min="5143" max="5376" width="9.140625" style="14"/>
    <col min="5377" max="5377" width="3.5703125" style="14" customWidth="1"/>
    <col min="5378" max="5378" width="2.85546875" style="14" customWidth="1"/>
    <col min="5379" max="5379" width="6.42578125" style="14" customWidth="1"/>
    <col min="5380" max="5380" width="28.5703125" style="14" customWidth="1"/>
    <col min="5381" max="5381" width="5.42578125" style="14" customWidth="1"/>
    <col min="5382" max="5382" width="5" style="14" customWidth="1"/>
    <col min="5383" max="5383" width="5.7109375" style="14" customWidth="1"/>
    <col min="5384" max="5384" width="4.5703125" style="14" customWidth="1"/>
    <col min="5385" max="5385" width="5.85546875" style="14" customWidth="1"/>
    <col min="5386" max="5386" width="5" style="14" customWidth="1"/>
    <col min="5387" max="5387" width="5.42578125" style="14" customWidth="1"/>
    <col min="5388" max="5388" width="4.7109375" style="14" customWidth="1"/>
    <col min="5389" max="5389" width="4.28515625" style="14" customWidth="1"/>
    <col min="5390" max="5390" width="4.85546875" style="14" customWidth="1"/>
    <col min="5391" max="5391" width="4.5703125" style="14" customWidth="1"/>
    <col min="5392" max="5392" width="4.28515625" style="14" customWidth="1"/>
    <col min="5393" max="5393" width="6" style="14" customWidth="1"/>
    <col min="5394" max="5394" width="4.85546875" style="14" customWidth="1"/>
    <col min="5395" max="5395" width="5.85546875" style="14" customWidth="1"/>
    <col min="5396" max="5396" width="4.85546875" style="14" customWidth="1"/>
    <col min="5397" max="5398" width="5.7109375" style="14" customWidth="1"/>
    <col min="5399" max="5632" width="9.140625" style="14"/>
    <col min="5633" max="5633" width="3.5703125" style="14" customWidth="1"/>
    <col min="5634" max="5634" width="2.85546875" style="14" customWidth="1"/>
    <col min="5635" max="5635" width="6.42578125" style="14" customWidth="1"/>
    <col min="5636" max="5636" width="28.5703125" style="14" customWidth="1"/>
    <col min="5637" max="5637" width="5.42578125" style="14" customWidth="1"/>
    <col min="5638" max="5638" width="5" style="14" customWidth="1"/>
    <col min="5639" max="5639" width="5.7109375" style="14" customWidth="1"/>
    <col min="5640" max="5640" width="4.5703125" style="14" customWidth="1"/>
    <col min="5641" max="5641" width="5.85546875" style="14" customWidth="1"/>
    <col min="5642" max="5642" width="5" style="14" customWidth="1"/>
    <col min="5643" max="5643" width="5.42578125" style="14" customWidth="1"/>
    <col min="5644" max="5644" width="4.7109375" style="14" customWidth="1"/>
    <col min="5645" max="5645" width="4.28515625" style="14" customWidth="1"/>
    <col min="5646" max="5646" width="4.85546875" style="14" customWidth="1"/>
    <col min="5647" max="5647" width="4.5703125" style="14" customWidth="1"/>
    <col min="5648" max="5648" width="4.28515625" style="14" customWidth="1"/>
    <col min="5649" max="5649" width="6" style="14" customWidth="1"/>
    <col min="5650" max="5650" width="4.85546875" style="14" customWidth="1"/>
    <col min="5651" max="5651" width="5.85546875" style="14" customWidth="1"/>
    <col min="5652" max="5652" width="4.85546875" style="14" customWidth="1"/>
    <col min="5653" max="5654" width="5.7109375" style="14" customWidth="1"/>
    <col min="5655" max="5888" width="9.140625" style="14"/>
    <col min="5889" max="5889" width="3.5703125" style="14" customWidth="1"/>
    <col min="5890" max="5890" width="2.85546875" style="14" customWidth="1"/>
    <col min="5891" max="5891" width="6.42578125" style="14" customWidth="1"/>
    <col min="5892" max="5892" width="28.5703125" style="14" customWidth="1"/>
    <col min="5893" max="5893" width="5.42578125" style="14" customWidth="1"/>
    <col min="5894" max="5894" width="5" style="14" customWidth="1"/>
    <col min="5895" max="5895" width="5.7109375" style="14" customWidth="1"/>
    <col min="5896" max="5896" width="4.5703125" style="14" customWidth="1"/>
    <col min="5897" max="5897" width="5.85546875" style="14" customWidth="1"/>
    <col min="5898" max="5898" width="5" style="14" customWidth="1"/>
    <col min="5899" max="5899" width="5.42578125" style="14" customWidth="1"/>
    <col min="5900" max="5900" width="4.7109375" style="14" customWidth="1"/>
    <col min="5901" max="5901" width="4.28515625" style="14" customWidth="1"/>
    <col min="5902" max="5902" width="4.85546875" style="14" customWidth="1"/>
    <col min="5903" max="5903" width="4.5703125" style="14" customWidth="1"/>
    <col min="5904" max="5904" width="4.28515625" style="14" customWidth="1"/>
    <col min="5905" max="5905" width="6" style="14" customWidth="1"/>
    <col min="5906" max="5906" width="4.85546875" style="14" customWidth="1"/>
    <col min="5907" max="5907" width="5.85546875" style="14" customWidth="1"/>
    <col min="5908" max="5908" width="4.85546875" style="14" customWidth="1"/>
    <col min="5909" max="5910" width="5.7109375" style="14" customWidth="1"/>
    <col min="5911" max="6144" width="9.140625" style="14"/>
    <col min="6145" max="6145" width="3.5703125" style="14" customWidth="1"/>
    <col min="6146" max="6146" width="2.85546875" style="14" customWidth="1"/>
    <col min="6147" max="6147" width="6.42578125" style="14" customWidth="1"/>
    <col min="6148" max="6148" width="28.5703125" style="14" customWidth="1"/>
    <col min="6149" max="6149" width="5.42578125" style="14" customWidth="1"/>
    <col min="6150" max="6150" width="5" style="14" customWidth="1"/>
    <col min="6151" max="6151" width="5.7109375" style="14" customWidth="1"/>
    <col min="6152" max="6152" width="4.5703125" style="14" customWidth="1"/>
    <col min="6153" max="6153" width="5.85546875" style="14" customWidth="1"/>
    <col min="6154" max="6154" width="5" style="14" customWidth="1"/>
    <col min="6155" max="6155" width="5.42578125" style="14" customWidth="1"/>
    <col min="6156" max="6156" width="4.7109375" style="14" customWidth="1"/>
    <col min="6157" max="6157" width="4.28515625" style="14" customWidth="1"/>
    <col min="6158" max="6158" width="4.85546875" style="14" customWidth="1"/>
    <col min="6159" max="6159" width="4.5703125" style="14" customWidth="1"/>
    <col min="6160" max="6160" width="4.28515625" style="14" customWidth="1"/>
    <col min="6161" max="6161" width="6" style="14" customWidth="1"/>
    <col min="6162" max="6162" width="4.85546875" style="14" customWidth="1"/>
    <col min="6163" max="6163" width="5.85546875" style="14" customWidth="1"/>
    <col min="6164" max="6164" width="4.85546875" style="14" customWidth="1"/>
    <col min="6165" max="6166" width="5.7109375" style="14" customWidth="1"/>
    <col min="6167" max="6400" width="9.140625" style="14"/>
    <col min="6401" max="6401" width="3.5703125" style="14" customWidth="1"/>
    <col min="6402" max="6402" width="2.85546875" style="14" customWidth="1"/>
    <col min="6403" max="6403" width="6.42578125" style="14" customWidth="1"/>
    <col min="6404" max="6404" width="28.5703125" style="14" customWidth="1"/>
    <col min="6405" max="6405" width="5.42578125" style="14" customWidth="1"/>
    <col min="6406" max="6406" width="5" style="14" customWidth="1"/>
    <col min="6407" max="6407" width="5.7109375" style="14" customWidth="1"/>
    <col min="6408" max="6408" width="4.5703125" style="14" customWidth="1"/>
    <col min="6409" max="6409" width="5.85546875" style="14" customWidth="1"/>
    <col min="6410" max="6410" width="5" style="14" customWidth="1"/>
    <col min="6411" max="6411" width="5.42578125" style="14" customWidth="1"/>
    <col min="6412" max="6412" width="4.7109375" style="14" customWidth="1"/>
    <col min="6413" max="6413" width="4.28515625" style="14" customWidth="1"/>
    <col min="6414" max="6414" width="4.85546875" style="14" customWidth="1"/>
    <col min="6415" max="6415" width="4.5703125" style="14" customWidth="1"/>
    <col min="6416" max="6416" width="4.28515625" style="14" customWidth="1"/>
    <col min="6417" max="6417" width="6" style="14" customWidth="1"/>
    <col min="6418" max="6418" width="4.85546875" style="14" customWidth="1"/>
    <col min="6419" max="6419" width="5.85546875" style="14" customWidth="1"/>
    <col min="6420" max="6420" width="4.85546875" style="14" customWidth="1"/>
    <col min="6421" max="6422" width="5.7109375" style="14" customWidth="1"/>
    <col min="6423" max="6656" width="9.140625" style="14"/>
    <col min="6657" max="6657" width="3.5703125" style="14" customWidth="1"/>
    <col min="6658" max="6658" width="2.85546875" style="14" customWidth="1"/>
    <col min="6659" max="6659" width="6.42578125" style="14" customWidth="1"/>
    <col min="6660" max="6660" width="28.5703125" style="14" customWidth="1"/>
    <col min="6661" max="6661" width="5.42578125" style="14" customWidth="1"/>
    <col min="6662" max="6662" width="5" style="14" customWidth="1"/>
    <col min="6663" max="6663" width="5.7109375" style="14" customWidth="1"/>
    <col min="6664" max="6664" width="4.5703125" style="14" customWidth="1"/>
    <col min="6665" max="6665" width="5.85546875" style="14" customWidth="1"/>
    <col min="6666" max="6666" width="5" style="14" customWidth="1"/>
    <col min="6667" max="6667" width="5.42578125" style="14" customWidth="1"/>
    <col min="6668" max="6668" width="4.7109375" style="14" customWidth="1"/>
    <col min="6669" max="6669" width="4.28515625" style="14" customWidth="1"/>
    <col min="6670" max="6670" width="4.85546875" style="14" customWidth="1"/>
    <col min="6671" max="6671" width="4.5703125" style="14" customWidth="1"/>
    <col min="6672" max="6672" width="4.28515625" style="14" customWidth="1"/>
    <col min="6673" max="6673" width="6" style="14" customWidth="1"/>
    <col min="6674" max="6674" width="4.85546875" style="14" customWidth="1"/>
    <col min="6675" max="6675" width="5.85546875" style="14" customWidth="1"/>
    <col min="6676" max="6676" width="4.85546875" style="14" customWidth="1"/>
    <col min="6677" max="6678" width="5.7109375" style="14" customWidth="1"/>
    <col min="6679" max="6912" width="9.140625" style="14"/>
    <col min="6913" max="6913" width="3.5703125" style="14" customWidth="1"/>
    <col min="6914" max="6914" width="2.85546875" style="14" customWidth="1"/>
    <col min="6915" max="6915" width="6.42578125" style="14" customWidth="1"/>
    <col min="6916" max="6916" width="28.5703125" style="14" customWidth="1"/>
    <col min="6917" max="6917" width="5.42578125" style="14" customWidth="1"/>
    <col min="6918" max="6918" width="5" style="14" customWidth="1"/>
    <col min="6919" max="6919" width="5.7109375" style="14" customWidth="1"/>
    <col min="6920" max="6920" width="4.5703125" style="14" customWidth="1"/>
    <col min="6921" max="6921" width="5.85546875" style="14" customWidth="1"/>
    <col min="6922" max="6922" width="5" style="14" customWidth="1"/>
    <col min="6923" max="6923" width="5.42578125" style="14" customWidth="1"/>
    <col min="6924" max="6924" width="4.7109375" style="14" customWidth="1"/>
    <col min="6925" max="6925" width="4.28515625" style="14" customWidth="1"/>
    <col min="6926" max="6926" width="4.85546875" style="14" customWidth="1"/>
    <col min="6927" max="6927" width="4.5703125" style="14" customWidth="1"/>
    <col min="6928" max="6928" width="4.28515625" style="14" customWidth="1"/>
    <col min="6929" max="6929" width="6" style="14" customWidth="1"/>
    <col min="6930" max="6930" width="4.85546875" style="14" customWidth="1"/>
    <col min="6931" max="6931" width="5.85546875" style="14" customWidth="1"/>
    <col min="6932" max="6932" width="4.85546875" style="14" customWidth="1"/>
    <col min="6933" max="6934" width="5.7109375" style="14" customWidth="1"/>
    <col min="6935" max="7168" width="9.140625" style="14"/>
    <col min="7169" max="7169" width="3.5703125" style="14" customWidth="1"/>
    <col min="7170" max="7170" width="2.85546875" style="14" customWidth="1"/>
    <col min="7171" max="7171" width="6.42578125" style="14" customWidth="1"/>
    <col min="7172" max="7172" width="28.5703125" style="14" customWidth="1"/>
    <col min="7173" max="7173" width="5.42578125" style="14" customWidth="1"/>
    <col min="7174" max="7174" width="5" style="14" customWidth="1"/>
    <col min="7175" max="7175" width="5.7109375" style="14" customWidth="1"/>
    <col min="7176" max="7176" width="4.5703125" style="14" customWidth="1"/>
    <col min="7177" max="7177" width="5.85546875" style="14" customWidth="1"/>
    <col min="7178" max="7178" width="5" style="14" customWidth="1"/>
    <col min="7179" max="7179" width="5.42578125" style="14" customWidth="1"/>
    <col min="7180" max="7180" width="4.7109375" style="14" customWidth="1"/>
    <col min="7181" max="7181" width="4.28515625" style="14" customWidth="1"/>
    <col min="7182" max="7182" width="4.85546875" style="14" customWidth="1"/>
    <col min="7183" max="7183" width="4.5703125" style="14" customWidth="1"/>
    <col min="7184" max="7184" width="4.28515625" style="14" customWidth="1"/>
    <col min="7185" max="7185" width="6" style="14" customWidth="1"/>
    <col min="7186" max="7186" width="4.85546875" style="14" customWidth="1"/>
    <col min="7187" max="7187" width="5.85546875" style="14" customWidth="1"/>
    <col min="7188" max="7188" width="4.85546875" style="14" customWidth="1"/>
    <col min="7189" max="7190" width="5.7109375" style="14" customWidth="1"/>
    <col min="7191" max="7424" width="9.140625" style="14"/>
    <col min="7425" max="7425" width="3.5703125" style="14" customWidth="1"/>
    <col min="7426" max="7426" width="2.85546875" style="14" customWidth="1"/>
    <col min="7427" max="7427" width="6.42578125" style="14" customWidth="1"/>
    <col min="7428" max="7428" width="28.5703125" style="14" customWidth="1"/>
    <col min="7429" max="7429" width="5.42578125" style="14" customWidth="1"/>
    <col min="7430" max="7430" width="5" style="14" customWidth="1"/>
    <col min="7431" max="7431" width="5.7109375" style="14" customWidth="1"/>
    <col min="7432" max="7432" width="4.5703125" style="14" customWidth="1"/>
    <col min="7433" max="7433" width="5.85546875" style="14" customWidth="1"/>
    <col min="7434" max="7434" width="5" style="14" customWidth="1"/>
    <col min="7435" max="7435" width="5.42578125" style="14" customWidth="1"/>
    <col min="7436" max="7436" width="4.7109375" style="14" customWidth="1"/>
    <col min="7437" max="7437" width="4.28515625" style="14" customWidth="1"/>
    <col min="7438" max="7438" width="4.85546875" style="14" customWidth="1"/>
    <col min="7439" max="7439" width="4.5703125" style="14" customWidth="1"/>
    <col min="7440" max="7440" width="4.28515625" style="14" customWidth="1"/>
    <col min="7441" max="7441" width="6" style="14" customWidth="1"/>
    <col min="7442" max="7442" width="4.85546875" style="14" customWidth="1"/>
    <col min="7443" max="7443" width="5.85546875" style="14" customWidth="1"/>
    <col min="7444" max="7444" width="4.85546875" style="14" customWidth="1"/>
    <col min="7445" max="7446" width="5.7109375" style="14" customWidth="1"/>
    <col min="7447" max="7680" width="9.140625" style="14"/>
    <col min="7681" max="7681" width="3.5703125" style="14" customWidth="1"/>
    <col min="7682" max="7682" width="2.85546875" style="14" customWidth="1"/>
    <col min="7683" max="7683" width="6.42578125" style="14" customWidth="1"/>
    <col min="7684" max="7684" width="28.5703125" style="14" customWidth="1"/>
    <col min="7685" max="7685" width="5.42578125" style="14" customWidth="1"/>
    <col min="7686" max="7686" width="5" style="14" customWidth="1"/>
    <col min="7687" max="7687" width="5.7109375" style="14" customWidth="1"/>
    <col min="7688" max="7688" width="4.5703125" style="14" customWidth="1"/>
    <col min="7689" max="7689" width="5.85546875" style="14" customWidth="1"/>
    <col min="7690" max="7690" width="5" style="14" customWidth="1"/>
    <col min="7691" max="7691" width="5.42578125" style="14" customWidth="1"/>
    <col min="7692" max="7692" width="4.7109375" style="14" customWidth="1"/>
    <col min="7693" max="7693" width="4.28515625" style="14" customWidth="1"/>
    <col min="7694" max="7694" width="4.85546875" style="14" customWidth="1"/>
    <col min="7695" max="7695" width="4.5703125" style="14" customWidth="1"/>
    <col min="7696" max="7696" width="4.28515625" style="14" customWidth="1"/>
    <col min="7697" max="7697" width="6" style="14" customWidth="1"/>
    <col min="7698" max="7698" width="4.85546875" style="14" customWidth="1"/>
    <col min="7699" max="7699" width="5.85546875" style="14" customWidth="1"/>
    <col min="7700" max="7700" width="4.85546875" style="14" customWidth="1"/>
    <col min="7701" max="7702" width="5.7109375" style="14" customWidth="1"/>
    <col min="7703" max="7936" width="9.140625" style="14"/>
    <col min="7937" max="7937" width="3.5703125" style="14" customWidth="1"/>
    <col min="7938" max="7938" width="2.85546875" style="14" customWidth="1"/>
    <col min="7939" max="7939" width="6.42578125" style="14" customWidth="1"/>
    <col min="7940" max="7940" width="28.5703125" style="14" customWidth="1"/>
    <col min="7941" max="7941" width="5.42578125" style="14" customWidth="1"/>
    <col min="7942" max="7942" width="5" style="14" customWidth="1"/>
    <col min="7943" max="7943" width="5.7109375" style="14" customWidth="1"/>
    <col min="7944" max="7944" width="4.5703125" style="14" customWidth="1"/>
    <col min="7945" max="7945" width="5.85546875" style="14" customWidth="1"/>
    <col min="7946" max="7946" width="5" style="14" customWidth="1"/>
    <col min="7947" max="7947" width="5.42578125" style="14" customWidth="1"/>
    <col min="7948" max="7948" width="4.7109375" style="14" customWidth="1"/>
    <col min="7949" max="7949" width="4.28515625" style="14" customWidth="1"/>
    <col min="7950" max="7950" width="4.85546875" style="14" customWidth="1"/>
    <col min="7951" max="7951" width="4.5703125" style="14" customWidth="1"/>
    <col min="7952" max="7952" width="4.28515625" style="14" customWidth="1"/>
    <col min="7953" max="7953" width="6" style="14" customWidth="1"/>
    <col min="7954" max="7954" width="4.85546875" style="14" customWidth="1"/>
    <col min="7955" max="7955" width="5.85546875" style="14" customWidth="1"/>
    <col min="7956" max="7956" width="4.85546875" style="14" customWidth="1"/>
    <col min="7957" max="7958" width="5.7109375" style="14" customWidth="1"/>
    <col min="7959" max="8192" width="9.140625" style="14"/>
    <col min="8193" max="8193" width="3.5703125" style="14" customWidth="1"/>
    <col min="8194" max="8194" width="2.85546875" style="14" customWidth="1"/>
    <col min="8195" max="8195" width="6.42578125" style="14" customWidth="1"/>
    <col min="8196" max="8196" width="28.5703125" style="14" customWidth="1"/>
    <col min="8197" max="8197" width="5.42578125" style="14" customWidth="1"/>
    <col min="8198" max="8198" width="5" style="14" customWidth="1"/>
    <col min="8199" max="8199" width="5.7109375" style="14" customWidth="1"/>
    <col min="8200" max="8200" width="4.5703125" style="14" customWidth="1"/>
    <col min="8201" max="8201" width="5.85546875" style="14" customWidth="1"/>
    <col min="8202" max="8202" width="5" style="14" customWidth="1"/>
    <col min="8203" max="8203" width="5.42578125" style="14" customWidth="1"/>
    <col min="8204" max="8204" width="4.7109375" style="14" customWidth="1"/>
    <col min="8205" max="8205" width="4.28515625" style="14" customWidth="1"/>
    <col min="8206" max="8206" width="4.85546875" style="14" customWidth="1"/>
    <col min="8207" max="8207" width="4.5703125" style="14" customWidth="1"/>
    <col min="8208" max="8208" width="4.28515625" style="14" customWidth="1"/>
    <col min="8209" max="8209" width="6" style="14" customWidth="1"/>
    <col min="8210" max="8210" width="4.85546875" style="14" customWidth="1"/>
    <col min="8211" max="8211" width="5.85546875" style="14" customWidth="1"/>
    <col min="8212" max="8212" width="4.85546875" style="14" customWidth="1"/>
    <col min="8213" max="8214" width="5.7109375" style="14" customWidth="1"/>
    <col min="8215" max="8448" width="9.140625" style="14"/>
    <col min="8449" max="8449" width="3.5703125" style="14" customWidth="1"/>
    <col min="8450" max="8450" width="2.85546875" style="14" customWidth="1"/>
    <col min="8451" max="8451" width="6.42578125" style="14" customWidth="1"/>
    <col min="8452" max="8452" width="28.5703125" style="14" customWidth="1"/>
    <col min="8453" max="8453" width="5.42578125" style="14" customWidth="1"/>
    <col min="8454" max="8454" width="5" style="14" customWidth="1"/>
    <col min="8455" max="8455" width="5.7109375" style="14" customWidth="1"/>
    <col min="8456" max="8456" width="4.5703125" style="14" customWidth="1"/>
    <col min="8457" max="8457" width="5.85546875" style="14" customWidth="1"/>
    <col min="8458" max="8458" width="5" style="14" customWidth="1"/>
    <col min="8459" max="8459" width="5.42578125" style="14" customWidth="1"/>
    <col min="8460" max="8460" width="4.7109375" style="14" customWidth="1"/>
    <col min="8461" max="8461" width="4.28515625" style="14" customWidth="1"/>
    <col min="8462" max="8462" width="4.85546875" style="14" customWidth="1"/>
    <col min="8463" max="8463" width="4.5703125" style="14" customWidth="1"/>
    <col min="8464" max="8464" width="4.28515625" style="14" customWidth="1"/>
    <col min="8465" max="8465" width="6" style="14" customWidth="1"/>
    <col min="8466" max="8466" width="4.85546875" style="14" customWidth="1"/>
    <col min="8467" max="8467" width="5.85546875" style="14" customWidth="1"/>
    <col min="8468" max="8468" width="4.85546875" style="14" customWidth="1"/>
    <col min="8469" max="8470" width="5.7109375" style="14" customWidth="1"/>
    <col min="8471" max="8704" width="9.140625" style="14"/>
    <col min="8705" max="8705" width="3.5703125" style="14" customWidth="1"/>
    <col min="8706" max="8706" width="2.85546875" style="14" customWidth="1"/>
    <col min="8707" max="8707" width="6.42578125" style="14" customWidth="1"/>
    <col min="8708" max="8708" width="28.5703125" style="14" customWidth="1"/>
    <col min="8709" max="8709" width="5.42578125" style="14" customWidth="1"/>
    <col min="8710" max="8710" width="5" style="14" customWidth="1"/>
    <col min="8711" max="8711" width="5.7109375" style="14" customWidth="1"/>
    <col min="8712" max="8712" width="4.5703125" style="14" customWidth="1"/>
    <col min="8713" max="8713" width="5.85546875" style="14" customWidth="1"/>
    <col min="8714" max="8714" width="5" style="14" customWidth="1"/>
    <col min="8715" max="8715" width="5.42578125" style="14" customWidth="1"/>
    <col min="8716" max="8716" width="4.7109375" style="14" customWidth="1"/>
    <col min="8717" max="8717" width="4.28515625" style="14" customWidth="1"/>
    <col min="8718" max="8718" width="4.85546875" style="14" customWidth="1"/>
    <col min="8719" max="8719" width="4.5703125" style="14" customWidth="1"/>
    <col min="8720" max="8720" width="4.28515625" style="14" customWidth="1"/>
    <col min="8721" max="8721" width="6" style="14" customWidth="1"/>
    <col min="8722" max="8722" width="4.85546875" style="14" customWidth="1"/>
    <col min="8723" max="8723" width="5.85546875" style="14" customWidth="1"/>
    <col min="8724" max="8724" width="4.85546875" style="14" customWidth="1"/>
    <col min="8725" max="8726" width="5.7109375" style="14" customWidth="1"/>
    <col min="8727" max="8960" width="9.140625" style="14"/>
    <col min="8961" max="8961" width="3.5703125" style="14" customWidth="1"/>
    <col min="8962" max="8962" width="2.85546875" style="14" customWidth="1"/>
    <col min="8963" max="8963" width="6.42578125" style="14" customWidth="1"/>
    <col min="8964" max="8964" width="28.5703125" style="14" customWidth="1"/>
    <col min="8965" max="8965" width="5.42578125" style="14" customWidth="1"/>
    <col min="8966" max="8966" width="5" style="14" customWidth="1"/>
    <col min="8967" max="8967" width="5.7109375" style="14" customWidth="1"/>
    <col min="8968" max="8968" width="4.5703125" style="14" customWidth="1"/>
    <col min="8969" max="8969" width="5.85546875" style="14" customWidth="1"/>
    <col min="8970" max="8970" width="5" style="14" customWidth="1"/>
    <col min="8971" max="8971" width="5.42578125" style="14" customWidth="1"/>
    <col min="8972" max="8972" width="4.7109375" style="14" customWidth="1"/>
    <col min="8973" max="8973" width="4.28515625" style="14" customWidth="1"/>
    <col min="8974" max="8974" width="4.85546875" style="14" customWidth="1"/>
    <col min="8975" max="8975" width="4.5703125" style="14" customWidth="1"/>
    <col min="8976" max="8976" width="4.28515625" style="14" customWidth="1"/>
    <col min="8977" max="8977" width="6" style="14" customWidth="1"/>
    <col min="8978" max="8978" width="4.85546875" style="14" customWidth="1"/>
    <col min="8979" max="8979" width="5.85546875" style="14" customWidth="1"/>
    <col min="8980" max="8980" width="4.85546875" style="14" customWidth="1"/>
    <col min="8981" max="8982" width="5.7109375" style="14" customWidth="1"/>
    <col min="8983" max="9216" width="9.140625" style="14"/>
    <col min="9217" max="9217" width="3.5703125" style="14" customWidth="1"/>
    <col min="9218" max="9218" width="2.85546875" style="14" customWidth="1"/>
    <col min="9219" max="9219" width="6.42578125" style="14" customWidth="1"/>
    <col min="9220" max="9220" width="28.5703125" style="14" customWidth="1"/>
    <col min="9221" max="9221" width="5.42578125" style="14" customWidth="1"/>
    <col min="9222" max="9222" width="5" style="14" customWidth="1"/>
    <col min="9223" max="9223" width="5.7109375" style="14" customWidth="1"/>
    <col min="9224" max="9224" width="4.5703125" style="14" customWidth="1"/>
    <col min="9225" max="9225" width="5.85546875" style="14" customWidth="1"/>
    <col min="9226" max="9226" width="5" style="14" customWidth="1"/>
    <col min="9227" max="9227" width="5.42578125" style="14" customWidth="1"/>
    <col min="9228" max="9228" width="4.7109375" style="14" customWidth="1"/>
    <col min="9229" max="9229" width="4.28515625" style="14" customWidth="1"/>
    <col min="9230" max="9230" width="4.85546875" style="14" customWidth="1"/>
    <col min="9231" max="9231" width="4.5703125" style="14" customWidth="1"/>
    <col min="9232" max="9232" width="4.28515625" style="14" customWidth="1"/>
    <col min="9233" max="9233" width="6" style="14" customWidth="1"/>
    <col min="9234" max="9234" width="4.85546875" style="14" customWidth="1"/>
    <col min="9235" max="9235" width="5.85546875" style="14" customWidth="1"/>
    <col min="9236" max="9236" width="4.85546875" style="14" customWidth="1"/>
    <col min="9237" max="9238" width="5.7109375" style="14" customWidth="1"/>
    <col min="9239" max="9472" width="9.140625" style="14"/>
    <col min="9473" max="9473" width="3.5703125" style="14" customWidth="1"/>
    <col min="9474" max="9474" width="2.85546875" style="14" customWidth="1"/>
    <col min="9475" max="9475" width="6.42578125" style="14" customWidth="1"/>
    <col min="9476" max="9476" width="28.5703125" style="14" customWidth="1"/>
    <col min="9477" max="9477" width="5.42578125" style="14" customWidth="1"/>
    <col min="9478" max="9478" width="5" style="14" customWidth="1"/>
    <col min="9479" max="9479" width="5.7109375" style="14" customWidth="1"/>
    <col min="9480" max="9480" width="4.5703125" style="14" customWidth="1"/>
    <col min="9481" max="9481" width="5.85546875" style="14" customWidth="1"/>
    <col min="9482" max="9482" width="5" style="14" customWidth="1"/>
    <col min="9483" max="9483" width="5.42578125" style="14" customWidth="1"/>
    <col min="9484" max="9484" width="4.7109375" style="14" customWidth="1"/>
    <col min="9485" max="9485" width="4.28515625" style="14" customWidth="1"/>
    <col min="9486" max="9486" width="4.85546875" style="14" customWidth="1"/>
    <col min="9487" max="9487" width="4.5703125" style="14" customWidth="1"/>
    <col min="9488" max="9488" width="4.28515625" style="14" customWidth="1"/>
    <col min="9489" max="9489" width="6" style="14" customWidth="1"/>
    <col min="9490" max="9490" width="4.85546875" style="14" customWidth="1"/>
    <col min="9491" max="9491" width="5.85546875" style="14" customWidth="1"/>
    <col min="9492" max="9492" width="4.85546875" style="14" customWidth="1"/>
    <col min="9493" max="9494" width="5.7109375" style="14" customWidth="1"/>
    <col min="9495" max="9728" width="9.140625" style="14"/>
    <col min="9729" max="9729" width="3.5703125" style="14" customWidth="1"/>
    <col min="9730" max="9730" width="2.85546875" style="14" customWidth="1"/>
    <col min="9731" max="9731" width="6.42578125" style="14" customWidth="1"/>
    <col min="9732" max="9732" width="28.5703125" style="14" customWidth="1"/>
    <col min="9733" max="9733" width="5.42578125" style="14" customWidth="1"/>
    <col min="9734" max="9734" width="5" style="14" customWidth="1"/>
    <col min="9735" max="9735" width="5.7109375" style="14" customWidth="1"/>
    <col min="9736" max="9736" width="4.5703125" style="14" customWidth="1"/>
    <col min="9737" max="9737" width="5.85546875" style="14" customWidth="1"/>
    <col min="9738" max="9738" width="5" style="14" customWidth="1"/>
    <col min="9739" max="9739" width="5.42578125" style="14" customWidth="1"/>
    <col min="9740" max="9740" width="4.7109375" style="14" customWidth="1"/>
    <col min="9741" max="9741" width="4.28515625" style="14" customWidth="1"/>
    <col min="9742" max="9742" width="4.85546875" style="14" customWidth="1"/>
    <col min="9743" max="9743" width="4.5703125" style="14" customWidth="1"/>
    <col min="9744" max="9744" width="4.28515625" style="14" customWidth="1"/>
    <col min="9745" max="9745" width="6" style="14" customWidth="1"/>
    <col min="9746" max="9746" width="4.85546875" style="14" customWidth="1"/>
    <col min="9747" max="9747" width="5.85546875" style="14" customWidth="1"/>
    <col min="9748" max="9748" width="4.85546875" style="14" customWidth="1"/>
    <col min="9749" max="9750" width="5.7109375" style="14" customWidth="1"/>
    <col min="9751" max="9984" width="9.140625" style="14"/>
    <col min="9985" max="9985" width="3.5703125" style="14" customWidth="1"/>
    <col min="9986" max="9986" width="2.85546875" style="14" customWidth="1"/>
    <col min="9987" max="9987" width="6.42578125" style="14" customWidth="1"/>
    <col min="9988" max="9988" width="28.5703125" style="14" customWidth="1"/>
    <col min="9989" max="9989" width="5.42578125" style="14" customWidth="1"/>
    <col min="9990" max="9990" width="5" style="14" customWidth="1"/>
    <col min="9991" max="9991" width="5.7109375" style="14" customWidth="1"/>
    <col min="9992" max="9992" width="4.5703125" style="14" customWidth="1"/>
    <col min="9993" max="9993" width="5.85546875" style="14" customWidth="1"/>
    <col min="9994" max="9994" width="5" style="14" customWidth="1"/>
    <col min="9995" max="9995" width="5.42578125" style="14" customWidth="1"/>
    <col min="9996" max="9996" width="4.7109375" style="14" customWidth="1"/>
    <col min="9997" max="9997" width="4.28515625" style="14" customWidth="1"/>
    <col min="9998" max="9998" width="4.85546875" style="14" customWidth="1"/>
    <col min="9999" max="9999" width="4.5703125" style="14" customWidth="1"/>
    <col min="10000" max="10000" width="4.28515625" style="14" customWidth="1"/>
    <col min="10001" max="10001" width="6" style="14" customWidth="1"/>
    <col min="10002" max="10002" width="4.85546875" style="14" customWidth="1"/>
    <col min="10003" max="10003" width="5.85546875" style="14" customWidth="1"/>
    <col min="10004" max="10004" width="4.85546875" style="14" customWidth="1"/>
    <col min="10005" max="10006" width="5.7109375" style="14" customWidth="1"/>
    <col min="10007" max="10240" width="9.140625" style="14"/>
    <col min="10241" max="10241" width="3.5703125" style="14" customWidth="1"/>
    <col min="10242" max="10242" width="2.85546875" style="14" customWidth="1"/>
    <col min="10243" max="10243" width="6.42578125" style="14" customWidth="1"/>
    <col min="10244" max="10244" width="28.5703125" style="14" customWidth="1"/>
    <col min="10245" max="10245" width="5.42578125" style="14" customWidth="1"/>
    <col min="10246" max="10246" width="5" style="14" customWidth="1"/>
    <col min="10247" max="10247" width="5.7109375" style="14" customWidth="1"/>
    <col min="10248" max="10248" width="4.5703125" style="14" customWidth="1"/>
    <col min="10249" max="10249" width="5.85546875" style="14" customWidth="1"/>
    <col min="10250" max="10250" width="5" style="14" customWidth="1"/>
    <col min="10251" max="10251" width="5.42578125" style="14" customWidth="1"/>
    <col min="10252" max="10252" width="4.7109375" style="14" customWidth="1"/>
    <col min="10253" max="10253" width="4.28515625" style="14" customWidth="1"/>
    <col min="10254" max="10254" width="4.85546875" style="14" customWidth="1"/>
    <col min="10255" max="10255" width="4.5703125" style="14" customWidth="1"/>
    <col min="10256" max="10256" width="4.28515625" style="14" customWidth="1"/>
    <col min="10257" max="10257" width="6" style="14" customWidth="1"/>
    <col min="10258" max="10258" width="4.85546875" style="14" customWidth="1"/>
    <col min="10259" max="10259" width="5.85546875" style="14" customWidth="1"/>
    <col min="10260" max="10260" width="4.85546875" style="14" customWidth="1"/>
    <col min="10261" max="10262" width="5.7109375" style="14" customWidth="1"/>
    <col min="10263" max="10496" width="9.140625" style="14"/>
    <col min="10497" max="10497" width="3.5703125" style="14" customWidth="1"/>
    <col min="10498" max="10498" width="2.85546875" style="14" customWidth="1"/>
    <col min="10499" max="10499" width="6.42578125" style="14" customWidth="1"/>
    <col min="10500" max="10500" width="28.5703125" style="14" customWidth="1"/>
    <col min="10501" max="10501" width="5.42578125" style="14" customWidth="1"/>
    <col min="10502" max="10502" width="5" style="14" customWidth="1"/>
    <col min="10503" max="10503" width="5.7109375" style="14" customWidth="1"/>
    <col min="10504" max="10504" width="4.5703125" style="14" customWidth="1"/>
    <col min="10505" max="10505" width="5.85546875" style="14" customWidth="1"/>
    <col min="10506" max="10506" width="5" style="14" customWidth="1"/>
    <col min="10507" max="10507" width="5.42578125" style="14" customWidth="1"/>
    <col min="10508" max="10508" width="4.7109375" style="14" customWidth="1"/>
    <col min="10509" max="10509" width="4.28515625" style="14" customWidth="1"/>
    <col min="10510" max="10510" width="4.85546875" style="14" customWidth="1"/>
    <col min="10511" max="10511" width="4.5703125" style="14" customWidth="1"/>
    <col min="10512" max="10512" width="4.28515625" style="14" customWidth="1"/>
    <col min="10513" max="10513" width="6" style="14" customWidth="1"/>
    <col min="10514" max="10514" width="4.85546875" style="14" customWidth="1"/>
    <col min="10515" max="10515" width="5.85546875" style="14" customWidth="1"/>
    <col min="10516" max="10516" width="4.85546875" style="14" customWidth="1"/>
    <col min="10517" max="10518" width="5.7109375" style="14" customWidth="1"/>
    <col min="10519" max="10752" width="9.140625" style="14"/>
    <col min="10753" max="10753" width="3.5703125" style="14" customWidth="1"/>
    <col min="10754" max="10754" width="2.85546875" style="14" customWidth="1"/>
    <col min="10755" max="10755" width="6.42578125" style="14" customWidth="1"/>
    <col min="10756" max="10756" width="28.5703125" style="14" customWidth="1"/>
    <col min="10757" max="10757" width="5.42578125" style="14" customWidth="1"/>
    <col min="10758" max="10758" width="5" style="14" customWidth="1"/>
    <col min="10759" max="10759" width="5.7109375" style="14" customWidth="1"/>
    <col min="10760" max="10760" width="4.5703125" style="14" customWidth="1"/>
    <col min="10761" max="10761" width="5.85546875" style="14" customWidth="1"/>
    <col min="10762" max="10762" width="5" style="14" customWidth="1"/>
    <col min="10763" max="10763" width="5.42578125" style="14" customWidth="1"/>
    <col min="10764" max="10764" width="4.7109375" style="14" customWidth="1"/>
    <col min="10765" max="10765" width="4.28515625" style="14" customWidth="1"/>
    <col min="10766" max="10766" width="4.85546875" style="14" customWidth="1"/>
    <col min="10767" max="10767" width="4.5703125" style="14" customWidth="1"/>
    <col min="10768" max="10768" width="4.28515625" style="14" customWidth="1"/>
    <col min="10769" max="10769" width="6" style="14" customWidth="1"/>
    <col min="10770" max="10770" width="4.85546875" style="14" customWidth="1"/>
    <col min="10771" max="10771" width="5.85546875" style="14" customWidth="1"/>
    <col min="10772" max="10772" width="4.85546875" style="14" customWidth="1"/>
    <col min="10773" max="10774" width="5.7109375" style="14" customWidth="1"/>
    <col min="10775" max="11008" width="9.140625" style="14"/>
    <col min="11009" max="11009" width="3.5703125" style="14" customWidth="1"/>
    <col min="11010" max="11010" width="2.85546875" style="14" customWidth="1"/>
    <col min="11011" max="11011" width="6.42578125" style="14" customWidth="1"/>
    <col min="11012" max="11012" width="28.5703125" style="14" customWidth="1"/>
    <col min="11013" max="11013" width="5.42578125" style="14" customWidth="1"/>
    <col min="11014" max="11014" width="5" style="14" customWidth="1"/>
    <col min="11015" max="11015" width="5.7109375" style="14" customWidth="1"/>
    <col min="11016" max="11016" width="4.5703125" style="14" customWidth="1"/>
    <col min="11017" max="11017" width="5.85546875" style="14" customWidth="1"/>
    <col min="11018" max="11018" width="5" style="14" customWidth="1"/>
    <col min="11019" max="11019" width="5.42578125" style="14" customWidth="1"/>
    <col min="11020" max="11020" width="4.7109375" style="14" customWidth="1"/>
    <col min="11021" max="11021" width="4.28515625" style="14" customWidth="1"/>
    <col min="11022" max="11022" width="4.85546875" style="14" customWidth="1"/>
    <col min="11023" max="11023" width="4.5703125" style="14" customWidth="1"/>
    <col min="11024" max="11024" width="4.28515625" style="14" customWidth="1"/>
    <col min="11025" max="11025" width="6" style="14" customWidth="1"/>
    <col min="11026" max="11026" width="4.85546875" style="14" customWidth="1"/>
    <col min="11027" max="11027" width="5.85546875" style="14" customWidth="1"/>
    <col min="11028" max="11028" width="4.85546875" style="14" customWidth="1"/>
    <col min="11029" max="11030" width="5.7109375" style="14" customWidth="1"/>
    <col min="11031" max="11264" width="9.140625" style="14"/>
    <col min="11265" max="11265" width="3.5703125" style="14" customWidth="1"/>
    <col min="11266" max="11266" width="2.85546875" style="14" customWidth="1"/>
    <col min="11267" max="11267" width="6.42578125" style="14" customWidth="1"/>
    <col min="11268" max="11268" width="28.5703125" style="14" customWidth="1"/>
    <col min="11269" max="11269" width="5.42578125" style="14" customWidth="1"/>
    <col min="11270" max="11270" width="5" style="14" customWidth="1"/>
    <col min="11271" max="11271" width="5.7109375" style="14" customWidth="1"/>
    <col min="11272" max="11272" width="4.5703125" style="14" customWidth="1"/>
    <col min="11273" max="11273" width="5.85546875" style="14" customWidth="1"/>
    <col min="11274" max="11274" width="5" style="14" customWidth="1"/>
    <col min="11275" max="11275" width="5.42578125" style="14" customWidth="1"/>
    <col min="11276" max="11276" width="4.7109375" style="14" customWidth="1"/>
    <col min="11277" max="11277" width="4.28515625" style="14" customWidth="1"/>
    <col min="11278" max="11278" width="4.85546875" style="14" customWidth="1"/>
    <col min="11279" max="11279" width="4.5703125" style="14" customWidth="1"/>
    <col min="11280" max="11280" width="4.28515625" style="14" customWidth="1"/>
    <col min="11281" max="11281" width="6" style="14" customWidth="1"/>
    <col min="11282" max="11282" width="4.85546875" style="14" customWidth="1"/>
    <col min="11283" max="11283" width="5.85546875" style="14" customWidth="1"/>
    <col min="11284" max="11284" width="4.85546875" style="14" customWidth="1"/>
    <col min="11285" max="11286" width="5.7109375" style="14" customWidth="1"/>
    <col min="11287" max="11520" width="9.140625" style="14"/>
    <col min="11521" max="11521" width="3.5703125" style="14" customWidth="1"/>
    <col min="11522" max="11522" width="2.85546875" style="14" customWidth="1"/>
    <col min="11523" max="11523" width="6.42578125" style="14" customWidth="1"/>
    <col min="11524" max="11524" width="28.5703125" style="14" customWidth="1"/>
    <col min="11525" max="11525" width="5.42578125" style="14" customWidth="1"/>
    <col min="11526" max="11526" width="5" style="14" customWidth="1"/>
    <col min="11527" max="11527" width="5.7109375" style="14" customWidth="1"/>
    <col min="11528" max="11528" width="4.5703125" style="14" customWidth="1"/>
    <col min="11529" max="11529" width="5.85546875" style="14" customWidth="1"/>
    <col min="11530" max="11530" width="5" style="14" customWidth="1"/>
    <col min="11531" max="11531" width="5.42578125" style="14" customWidth="1"/>
    <col min="11532" max="11532" width="4.7109375" style="14" customWidth="1"/>
    <col min="11533" max="11533" width="4.28515625" style="14" customWidth="1"/>
    <col min="11534" max="11534" width="4.85546875" style="14" customWidth="1"/>
    <col min="11535" max="11535" width="4.5703125" style="14" customWidth="1"/>
    <col min="11536" max="11536" width="4.28515625" style="14" customWidth="1"/>
    <col min="11537" max="11537" width="6" style="14" customWidth="1"/>
    <col min="11538" max="11538" width="4.85546875" style="14" customWidth="1"/>
    <col min="11539" max="11539" width="5.85546875" style="14" customWidth="1"/>
    <col min="11540" max="11540" width="4.85546875" style="14" customWidth="1"/>
    <col min="11541" max="11542" width="5.7109375" style="14" customWidth="1"/>
    <col min="11543" max="11776" width="9.140625" style="14"/>
    <col min="11777" max="11777" width="3.5703125" style="14" customWidth="1"/>
    <col min="11778" max="11778" width="2.85546875" style="14" customWidth="1"/>
    <col min="11779" max="11779" width="6.42578125" style="14" customWidth="1"/>
    <col min="11780" max="11780" width="28.5703125" style="14" customWidth="1"/>
    <col min="11781" max="11781" width="5.42578125" style="14" customWidth="1"/>
    <col min="11782" max="11782" width="5" style="14" customWidth="1"/>
    <col min="11783" max="11783" width="5.7109375" style="14" customWidth="1"/>
    <col min="11784" max="11784" width="4.5703125" style="14" customWidth="1"/>
    <col min="11785" max="11785" width="5.85546875" style="14" customWidth="1"/>
    <col min="11786" max="11786" width="5" style="14" customWidth="1"/>
    <col min="11787" max="11787" width="5.42578125" style="14" customWidth="1"/>
    <col min="11788" max="11788" width="4.7109375" style="14" customWidth="1"/>
    <col min="11789" max="11789" width="4.28515625" style="14" customWidth="1"/>
    <col min="11790" max="11790" width="4.85546875" style="14" customWidth="1"/>
    <col min="11791" max="11791" width="4.5703125" style="14" customWidth="1"/>
    <col min="11792" max="11792" width="4.28515625" style="14" customWidth="1"/>
    <col min="11793" max="11793" width="6" style="14" customWidth="1"/>
    <col min="11794" max="11794" width="4.85546875" style="14" customWidth="1"/>
    <col min="11795" max="11795" width="5.85546875" style="14" customWidth="1"/>
    <col min="11796" max="11796" width="4.85546875" style="14" customWidth="1"/>
    <col min="11797" max="11798" width="5.7109375" style="14" customWidth="1"/>
    <col min="11799" max="12032" width="9.140625" style="14"/>
    <col min="12033" max="12033" width="3.5703125" style="14" customWidth="1"/>
    <col min="12034" max="12034" width="2.85546875" style="14" customWidth="1"/>
    <col min="12035" max="12035" width="6.42578125" style="14" customWidth="1"/>
    <col min="12036" max="12036" width="28.5703125" style="14" customWidth="1"/>
    <col min="12037" max="12037" width="5.42578125" style="14" customWidth="1"/>
    <col min="12038" max="12038" width="5" style="14" customWidth="1"/>
    <col min="12039" max="12039" width="5.7109375" style="14" customWidth="1"/>
    <col min="12040" max="12040" width="4.5703125" style="14" customWidth="1"/>
    <col min="12041" max="12041" width="5.85546875" style="14" customWidth="1"/>
    <col min="12042" max="12042" width="5" style="14" customWidth="1"/>
    <col min="12043" max="12043" width="5.42578125" style="14" customWidth="1"/>
    <col min="12044" max="12044" width="4.7109375" style="14" customWidth="1"/>
    <col min="12045" max="12045" width="4.28515625" style="14" customWidth="1"/>
    <col min="12046" max="12046" width="4.85546875" style="14" customWidth="1"/>
    <col min="12047" max="12047" width="4.5703125" style="14" customWidth="1"/>
    <col min="12048" max="12048" width="4.28515625" style="14" customWidth="1"/>
    <col min="12049" max="12049" width="6" style="14" customWidth="1"/>
    <col min="12050" max="12050" width="4.85546875" style="14" customWidth="1"/>
    <col min="12051" max="12051" width="5.85546875" style="14" customWidth="1"/>
    <col min="12052" max="12052" width="4.85546875" style="14" customWidth="1"/>
    <col min="12053" max="12054" width="5.7109375" style="14" customWidth="1"/>
    <col min="12055" max="12288" width="9.140625" style="14"/>
    <col min="12289" max="12289" width="3.5703125" style="14" customWidth="1"/>
    <col min="12290" max="12290" width="2.85546875" style="14" customWidth="1"/>
    <col min="12291" max="12291" width="6.42578125" style="14" customWidth="1"/>
    <col min="12292" max="12292" width="28.5703125" style="14" customWidth="1"/>
    <col min="12293" max="12293" width="5.42578125" style="14" customWidth="1"/>
    <col min="12294" max="12294" width="5" style="14" customWidth="1"/>
    <col min="12295" max="12295" width="5.7109375" style="14" customWidth="1"/>
    <col min="12296" max="12296" width="4.5703125" style="14" customWidth="1"/>
    <col min="12297" max="12297" width="5.85546875" style="14" customWidth="1"/>
    <col min="12298" max="12298" width="5" style="14" customWidth="1"/>
    <col min="12299" max="12299" width="5.42578125" style="14" customWidth="1"/>
    <col min="12300" max="12300" width="4.7109375" style="14" customWidth="1"/>
    <col min="12301" max="12301" width="4.28515625" style="14" customWidth="1"/>
    <col min="12302" max="12302" width="4.85546875" style="14" customWidth="1"/>
    <col min="12303" max="12303" width="4.5703125" style="14" customWidth="1"/>
    <col min="12304" max="12304" width="4.28515625" style="14" customWidth="1"/>
    <col min="12305" max="12305" width="6" style="14" customWidth="1"/>
    <col min="12306" max="12306" width="4.85546875" style="14" customWidth="1"/>
    <col min="12307" max="12307" width="5.85546875" style="14" customWidth="1"/>
    <col min="12308" max="12308" width="4.85546875" style="14" customWidth="1"/>
    <col min="12309" max="12310" width="5.7109375" style="14" customWidth="1"/>
    <col min="12311" max="12544" width="9.140625" style="14"/>
    <col min="12545" max="12545" width="3.5703125" style="14" customWidth="1"/>
    <col min="12546" max="12546" width="2.85546875" style="14" customWidth="1"/>
    <col min="12547" max="12547" width="6.42578125" style="14" customWidth="1"/>
    <col min="12548" max="12548" width="28.5703125" style="14" customWidth="1"/>
    <col min="12549" max="12549" width="5.42578125" style="14" customWidth="1"/>
    <col min="12550" max="12550" width="5" style="14" customWidth="1"/>
    <col min="12551" max="12551" width="5.7109375" style="14" customWidth="1"/>
    <col min="12552" max="12552" width="4.5703125" style="14" customWidth="1"/>
    <col min="12553" max="12553" width="5.85546875" style="14" customWidth="1"/>
    <col min="12554" max="12554" width="5" style="14" customWidth="1"/>
    <col min="12555" max="12555" width="5.42578125" style="14" customWidth="1"/>
    <col min="12556" max="12556" width="4.7109375" style="14" customWidth="1"/>
    <col min="12557" max="12557" width="4.28515625" style="14" customWidth="1"/>
    <col min="12558" max="12558" width="4.85546875" style="14" customWidth="1"/>
    <col min="12559" max="12559" width="4.5703125" style="14" customWidth="1"/>
    <col min="12560" max="12560" width="4.28515625" style="14" customWidth="1"/>
    <col min="12561" max="12561" width="6" style="14" customWidth="1"/>
    <col min="12562" max="12562" width="4.85546875" style="14" customWidth="1"/>
    <col min="12563" max="12563" width="5.85546875" style="14" customWidth="1"/>
    <col min="12564" max="12564" width="4.85546875" style="14" customWidth="1"/>
    <col min="12565" max="12566" width="5.7109375" style="14" customWidth="1"/>
    <col min="12567" max="12800" width="9.140625" style="14"/>
    <col min="12801" max="12801" width="3.5703125" style="14" customWidth="1"/>
    <col min="12802" max="12802" width="2.85546875" style="14" customWidth="1"/>
    <col min="12803" max="12803" width="6.42578125" style="14" customWidth="1"/>
    <col min="12804" max="12804" width="28.5703125" style="14" customWidth="1"/>
    <col min="12805" max="12805" width="5.42578125" style="14" customWidth="1"/>
    <col min="12806" max="12806" width="5" style="14" customWidth="1"/>
    <col min="12807" max="12807" width="5.7109375" style="14" customWidth="1"/>
    <col min="12808" max="12808" width="4.5703125" style="14" customWidth="1"/>
    <col min="12809" max="12809" width="5.85546875" style="14" customWidth="1"/>
    <col min="12810" max="12810" width="5" style="14" customWidth="1"/>
    <col min="12811" max="12811" width="5.42578125" style="14" customWidth="1"/>
    <col min="12812" max="12812" width="4.7109375" style="14" customWidth="1"/>
    <col min="12813" max="12813" width="4.28515625" style="14" customWidth="1"/>
    <col min="12814" max="12814" width="4.85546875" style="14" customWidth="1"/>
    <col min="12815" max="12815" width="4.5703125" style="14" customWidth="1"/>
    <col min="12816" max="12816" width="4.28515625" style="14" customWidth="1"/>
    <col min="12817" max="12817" width="6" style="14" customWidth="1"/>
    <col min="12818" max="12818" width="4.85546875" style="14" customWidth="1"/>
    <col min="12819" max="12819" width="5.85546875" style="14" customWidth="1"/>
    <col min="12820" max="12820" width="4.85546875" style="14" customWidth="1"/>
    <col min="12821" max="12822" width="5.7109375" style="14" customWidth="1"/>
    <col min="12823" max="13056" width="9.140625" style="14"/>
    <col min="13057" max="13057" width="3.5703125" style="14" customWidth="1"/>
    <col min="13058" max="13058" width="2.85546875" style="14" customWidth="1"/>
    <col min="13059" max="13059" width="6.42578125" style="14" customWidth="1"/>
    <col min="13060" max="13060" width="28.5703125" style="14" customWidth="1"/>
    <col min="13061" max="13061" width="5.42578125" style="14" customWidth="1"/>
    <col min="13062" max="13062" width="5" style="14" customWidth="1"/>
    <col min="13063" max="13063" width="5.7109375" style="14" customWidth="1"/>
    <col min="13064" max="13064" width="4.5703125" style="14" customWidth="1"/>
    <col min="13065" max="13065" width="5.85546875" style="14" customWidth="1"/>
    <col min="13066" max="13066" width="5" style="14" customWidth="1"/>
    <col min="13067" max="13067" width="5.42578125" style="14" customWidth="1"/>
    <col min="13068" max="13068" width="4.7109375" style="14" customWidth="1"/>
    <col min="13069" max="13069" width="4.28515625" style="14" customWidth="1"/>
    <col min="13070" max="13070" width="4.85546875" style="14" customWidth="1"/>
    <col min="13071" max="13071" width="4.5703125" style="14" customWidth="1"/>
    <col min="13072" max="13072" width="4.28515625" style="14" customWidth="1"/>
    <col min="13073" max="13073" width="6" style="14" customWidth="1"/>
    <col min="13074" max="13074" width="4.85546875" style="14" customWidth="1"/>
    <col min="13075" max="13075" width="5.85546875" style="14" customWidth="1"/>
    <col min="13076" max="13076" width="4.85546875" style="14" customWidth="1"/>
    <col min="13077" max="13078" width="5.7109375" style="14" customWidth="1"/>
    <col min="13079" max="13312" width="9.140625" style="14"/>
    <col min="13313" max="13313" width="3.5703125" style="14" customWidth="1"/>
    <col min="13314" max="13314" width="2.85546875" style="14" customWidth="1"/>
    <col min="13315" max="13315" width="6.42578125" style="14" customWidth="1"/>
    <col min="13316" max="13316" width="28.5703125" style="14" customWidth="1"/>
    <col min="13317" max="13317" width="5.42578125" style="14" customWidth="1"/>
    <col min="13318" max="13318" width="5" style="14" customWidth="1"/>
    <col min="13319" max="13319" width="5.7109375" style="14" customWidth="1"/>
    <col min="13320" max="13320" width="4.5703125" style="14" customWidth="1"/>
    <col min="13321" max="13321" width="5.85546875" style="14" customWidth="1"/>
    <col min="13322" max="13322" width="5" style="14" customWidth="1"/>
    <col min="13323" max="13323" width="5.42578125" style="14" customWidth="1"/>
    <col min="13324" max="13324" width="4.7109375" style="14" customWidth="1"/>
    <col min="13325" max="13325" width="4.28515625" style="14" customWidth="1"/>
    <col min="13326" max="13326" width="4.85546875" style="14" customWidth="1"/>
    <col min="13327" max="13327" width="4.5703125" style="14" customWidth="1"/>
    <col min="13328" max="13328" width="4.28515625" style="14" customWidth="1"/>
    <col min="13329" max="13329" width="6" style="14" customWidth="1"/>
    <col min="13330" max="13330" width="4.85546875" style="14" customWidth="1"/>
    <col min="13331" max="13331" width="5.85546875" style="14" customWidth="1"/>
    <col min="13332" max="13332" width="4.85546875" style="14" customWidth="1"/>
    <col min="13333" max="13334" width="5.7109375" style="14" customWidth="1"/>
    <col min="13335" max="13568" width="9.140625" style="14"/>
    <col min="13569" max="13569" width="3.5703125" style="14" customWidth="1"/>
    <col min="13570" max="13570" width="2.85546875" style="14" customWidth="1"/>
    <col min="13571" max="13571" width="6.42578125" style="14" customWidth="1"/>
    <col min="13572" max="13572" width="28.5703125" style="14" customWidth="1"/>
    <col min="13573" max="13573" width="5.42578125" style="14" customWidth="1"/>
    <col min="13574" max="13574" width="5" style="14" customWidth="1"/>
    <col min="13575" max="13575" width="5.7109375" style="14" customWidth="1"/>
    <col min="13576" max="13576" width="4.5703125" style="14" customWidth="1"/>
    <col min="13577" max="13577" width="5.85546875" style="14" customWidth="1"/>
    <col min="13578" max="13578" width="5" style="14" customWidth="1"/>
    <col min="13579" max="13579" width="5.42578125" style="14" customWidth="1"/>
    <col min="13580" max="13580" width="4.7109375" style="14" customWidth="1"/>
    <col min="13581" max="13581" width="4.28515625" style="14" customWidth="1"/>
    <col min="13582" max="13582" width="4.85546875" style="14" customWidth="1"/>
    <col min="13583" max="13583" width="4.5703125" style="14" customWidth="1"/>
    <col min="13584" max="13584" width="4.28515625" style="14" customWidth="1"/>
    <col min="13585" max="13585" width="6" style="14" customWidth="1"/>
    <col min="13586" max="13586" width="4.85546875" style="14" customWidth="1"/>
    <col min="13587" max="13587" width="5.85546875" style="14" customWidth="1"/>
    <col min="13588" max="13588" width="4.85546875" style="14" customWidth="1"/>
    <col min="13589" max="13590" width="5.7109375" style="14" customWidth="1"/>
    <col min="13591" max="13824" width="9.140625" style="14"/>
    <col min="13825" max="13825" width="3.5703125" style="14" customWidth="1"/>
    <col min="13826" max="13826" width="2.85546875" style="14" customWidth="1"/>
    <col min="13827" max="13827" width="6.42578125" style="14" customWidth="1"/>
    <col min="13828" max="13828" width="28.5703125" style="14" customWidth="1"/>
    <col min="13829" max="13829" width="5.42578125" style="14" customWidth="1"/>
    <col min="13830" max="13830" width="5" style="14" customWidth="1"/>
    <col min="13831" max="13831" width="5.7109375" style="14" customWidth="1"/>
    <col min="13832" max="13832" width="4.5703125" style="14" customWidth="1"/>
    <col min="13833" max="13833" width="5.85546875" style="14" customWidth="1"/>
    <col min="13834" max="13834" width="5" style="14" customWidth="1"/>
    <col min="13835" max="13835" width="5.42578125" style="14" customWidth="1"/>
    <col min="13836" max="13836" width="4.7109375" style="14" customWidth="1"/>
    <col min="13837" max="13837" width="4.28515625" style="14" customWidth="1"/>
    <col min="13838" max="13838" width="4.85546875" style="14" customWidth="1"/>
    <col min="13839" max="13839" width="4.5703125" style="14" customWidth="1"/>
    <col min="13840" max="13840" width="4.28515625" style="14" customWidth="1"/>
    <col min="13841" max="13841" width="6" style="14" customWidth="1"/>
    <col min="13842" max="13842" width="4.85546875" style="14" customWidth="1"/>
    <col min="13843" max="13843" width="5.85546875" style="14" customWidth="1"/>
    <col min="13844" max="13844" width="4.85546875" style="14" customWidth="1"/>
    <col min="13845" max="13846" width="5.7109375" style="14" customWidth="1"/>
    <col min="13847" max="14080" width="9.140625" style="14"/>
    <col min="14081" max="14081" width="3.5703125" style="14" customWidth="1"/>
    <col min="14082" max="14082" width="2.85546875" style="14" customWidth="1"/>
    <col min="14083" max="14083" width="6.42578125" style="14" customWidth="1"/>
    <col min="14084" max="14084" width="28.5703125" style="14" customWidth="1"/>
    <col min="14085" max="14085" width="5.42578125" style="14" customWidth="1"/>
    <col min="14086" max="14086" width="5" style="14" customWidth="1"/>
    <col min="14087" max="14087" width="5.7109375" style="14" customWidth="1"/>
    <col min="14088" max="14088" width="4.5703125" style="14" customWidth="1"/>
    <col min="14089" max="14089" width="5.85546875" style="14" customWidth="1"/>
    <col min="14090" max="14090" width="5" style="14" customWidth="1"/>
    <col min="14091" max="14091" width="5.42578125" style="14" customWidth="1"/>
    <col min="14092" max="14092" width="4.7109375" style="14" customWidth="1"/>
    <col min="14093" max="14093" width="4.28515625" style="14" customWidth="1"/>
    <col min="14094" max="14094" width="4.85546875" style="14" customWidth="1"/>
    <col min="14095" max="14095" width="4.5703125" style="14" customWidth="1"/>
    <col min="14096" max="14096" width="4.28515625" style="14" customWidth="1"/>
    <col min="14097" max="14097" width="6" style="14" customWidth="1"/>
    <col min="14098" max="14098" width="4.85546875" style="14" customWidth="1"/>
    <col min="14099" max="14099" width="5.85546875" style="14" customWidth="1"/>
    <col min="14100" max="14100" width="4.85546875" style="14" customWidth="1"/>
    <col min="14101" max="14102" width="5.7109375" style="14" customWidth="1"/>
    <col min="14103" max="14336" width="9.140625" style="14"/>
    <col min="14337" max="14337" width="3.5703125" style="14" customWidth="1"/>
    <col min="14338" max="14338" width="2.85546875" style="14" customWidth="1"/>
    <col min="14339" max="14339" width="6.42578125" style="14" customWidth="1"/>
    <col min="14340" max="14340" width="28.5703125" style="14" customWidth="1"/>
    <col min="14341" max="14341" width="5.42578125" style="14" customWidth="1"/>
    <col min="14342" max="14342" width="5" style="14" customWidth="1"/>
    <col min="14343" max="14343" width="5.7109375" style="14" customWidth="1"/>
    <col min="14344" max="14344" width="4.5703125" style="14" customWidth="1"/>
    <col min="14345" max="14345" width="5.85546875" style="14" customWidth="1"/>
    <col min="14346" max="14346" width="5" style="14" customWidth="1"/>
    <col min="14347" max="14347" width="5.42578125" style="14" customWidth="1"/>
    <col min="14348" max="14348" width="4.7109375" style="14" customWidth="1"/>
    <col min="14349" max="14349" width="4.28515625" style="14" customWidth="1"/>
    <col min="14350" max="14350" width="4.85546875" style="14" customWidth="1"/>
    <col min="14351" max="14351" width="4.5703125" style="14" customWidth="1"/>
    <col min="14352" max="14352" width="4.28515625" style="14" customWidth="1"/>
    <col min="14353" max="14353" width="6" style="14" customWidth="1"/>
    <col min="14354" max="14354" width="4.85546875" style="14" customWidth="1"/>
    <col min="14355" max="14355" width="5.85546875" style="14" customWidth="1"/>
    <col min="14356" max="14356" width="4.85546875" style="14" customWidth="1"/>
    <col min="14357" max="14358" width="5.7109375" style="14" customWidth="1"/>
    <col min="14359" max="14592" width="9.140625" style="14"/>
    <col min="14593" max="14593" width="3.5703125" style="14" customWidth="1"/>
    <col min="14594" max="14594" width="2.85546875" style="14" customWidth="1"/>
    <col min="14595" max="14595" width="6.42578125" style="14" customWidth="1"/>
    <col min="14596" max="14596" width="28.5703125" style="14" customWidth="1"/>
    <col min="14597" max="14597" width="5.42578125" style="14" customWidth="1"/>
    <col min="14598" max="14598" width="5" style="14" customWidth="1"/>
    <col min="14599" max="14599" width="5.7109375" style="14" customWidth="1"/>
    <col min="14600" max="14600" width="4.5703125" style="14" customWidth="1"/>
    <col min="14601" max="14601" width="5.85546875" style="14" customWidth="1"/>
    <col min="14602" max="14602" width="5" style="14" customWidth="1"/>
    <col min="14603" max="14603" width="5.42578125" style="14" customWidth="1"/>
    <col min="14604" max="14604" width="4.7109375" style="14" customWidth="1"/>
    <col min="14605" max="14605" width="4.28515625" style="14" customWidth="1"/>
    <col min="14606" max="14606" width="4.85546875" style="14" customWidth="1"/>
    <col min="14607" max="14607" width="4.5703125" style="14" customWidth="1"/>
    <col min="14608" max="14608" width="4.28515625" style="14" customWidth="1"/>
    <col min="14609" max="14609" width="6" style="14" customWidth="1"/>
    <col min="14610" max="14610" width="4.85546875" style="14" customWidth="1"/>
    <col min="14611" max="14611" width="5.85546875" style="14" customWidth="1"/>
    <col min="14612" max="14612" width="4.85546875" style="14" customWidth="1"/>
    <col min="14613" max="14614" width="5.7109375" style="14" customWidth="1"/>
    <col min="14615" max="14848" width="9.140625" style="14"/>
    <col min="14849" max="14849" width="3.5703125" style="14" customWidth="1"/>
    <col min="14850" max="14850" width="2.85546875" style="14" customWidth="1"/>
    <col min="14851" max="14851" width="6.42578125" style="14" customWidth="1"/>
    <col min="14852" max="14852" width="28.5703125" style="14" customWidth="1"/>
    <col min="14853" max="14853" width="5.42578125" style="14" customWidth="1"/>
    <col min="14854" max="14854" width="5" style="14" customWidth="1"/>
    <col min="14855" max="14855" width="5.7109375" style="14" customWidth="1"/>
    <col min="14856" max="14856" width="4.5703125" style="14" customWidth="1"/>
    <col min="14857" max="14857" width="5.85546875" style="14" customWidth="1"/>
    <col min="14858" max="14858" width="5" style="14" customWidth="1"/>
    <col min="14859" max="14859" width="5.42578125" style="14" customWidth="1"/>
    <col min="14860" max="14860" width="4.7109375" style="14" customWidth="1"/>
    <col min="14861" max="14861" width="4.28515625" style="14" customWidth="1"/>
    <col min="14862" max="14862" width="4.85546875" style="14" customWidth="1"/>
    <col min="14863" max="14863" width="4.5703125" style="14" customWidth="1"/>
    <col min="14864" max="14864" width="4.28515625" style="14" customWidth="1"/>
    <col min="14865" max="14865" width="6" style="14" customWidth="1"/>
    <col min="14866" max="14866" width="4.85546875" style="14" customWidth="1"/>
    <col min="14867" max="14867" width="5.85546875" style="14" customWidth="1"/>
    <col min="14868" max="14868" width="4.85546875" style="14" customWidth="1"/>
    <col min="14869" max="14870" width="5.7109375" style="14" customWidth="1"/>
    <col min="14871" max="15104" width="9.140625" style="14"/>
    <col min="15105" max="15105" width="3.5703125" style="14" customWidth="1"/>
    <col min="15106" max="15106" width="2.85546875" style="14" customWidth="1"/>
    <col min="15107" max="15107" width="6.42578125" style="14" customWidth="1"/>
    <col min="15108" max="15108" width="28.5703125" style="14" customWidth="1"/>
    <col min="15109" max="15109" width="5.42578125" style="14" customWidth="1"/>
    <col min="15110" max="15110" width="5" style="14" customWidth="1"/>
    <col min="15111" max="15111" width="5.7109375" style="14" customWidth="1"/>
    <col min="15112" max="15112" width="4.5703125" style="14" customWidth="1"/>
    <col min="15113" max="15113" width="5.85546875" style="14" customWidth="1"/>
    <col min="15114" max="15114" width="5" style="14" customWidth="1"/>
    <col min="15115" max="15115" width="5.42578125" style="14" customWidth="1"/>
    <col min="15116" max="15116" width="4.7109375" style="14" customWidth="1"/>
    <col min="15117" max="15117" width="4.28515625" style="14" customWidth="1"/>
    <col min="15118" max="15118" width="4.85546875" style="14" customWidth="1"/>
    <col min="15119" max="15119" width="4.5703125" style="14" customWidth="1"/>
    <col min="15120" max="15120" width="4.28515625" style="14" customWidth="1"/>
    <col min="15121" max="15121" width="6" style="14" customWidth="1"/>
    <col min="15122" max="15122" width="4.85546875" style="14" customWidth="1"/>
    <col min="15123" max="15123" width="5.85546875" style="14" customWidth="1"/>
    <col min="15124" max="15124" width="4.85546875" style="14" customWidth="1"/>
    <col min="15125" max="15126" width="5.7109375" style="14" customWidth="1"/>
    <col min="15127" max="15360" width="9.140625" style="14"/>
    <col min="15361" max="15361" width="3.5703125" style="14" customWidth="1"/>
    <col min="15362" max="15362" width="2.85546875" style="14" customWidth="1"/>
    <col min="15363" max="15363" width="6.42578125" style="14" customWidth="1"/>
    <col min="15364" max="15364" width="28.5703125" style="14" customWidth="1"/>
    <col min="15365" max="15365" width="5.42578125" style="14" customWidth="1"/>
    <col min="15366" max="15366" width="5" style="14" customWidth="1"/>
    <col min="15367" max="15367" width="5.7109375" style="14" customWidth="1"/>
    <col min="15368" max="15368" width="4.5703125" style="14" customWidth="1"/>
    <col min="15369" max="15369" width="5.85546875" style="14" customWidth="1"/>
    <col min="15370" max="15370" width="5" style="14" customWidth="1"/>
    <col min="15371" max="15371" width="5.42578125" style="14" customWidth="1"/>
    <col min="15372" max="15372" width="4.7109375" style="14" customWidth="1"/>
    <col min="15373" max="15373" width="4.28515625" style="14" customWidth="1"/>
    <col min="15374" max="15374" width="4.85546875" style="14" customWidth="1"/>
    <col min="15375" max="15375" width="4.5703125" style="14" customWidth="1"/>
    <col min="15376" max="15376" width="4.28515625" style="14" customWidth="1"/>
    <col min="15377" max="15377" width="6" style="14" customWidth="1"/>
    <col min="15378" max="15378" width="4.85546875" style="14" customWidth="1"/>
    <col min="15379" max="15379" width="5.85546875" style="14" customWidth="1"/>
    <col min="15380" max="15380" width="4.85546875" style="14" customWidth="1"/>
    <col min="15381" max="15382" width="5.7109375" style="14" customWidth="1"/>
    <col min="15383" max="15616" width="9.140625" style="14"/>
    <col min="15617" max="15617" width="3.5703125" style="14" customWidth="1"/>
    <col min="15618" max="15618" width="2.85546875" style="14" customWidth="1"/>
    <col min="15619" max="15619" width="6.42578125" style="14" customWidth="1"/>
    <col min="15620" max="15620" width="28.5703125" style="14" customWidth="1"/>
    <col min="15621" max="15621" width="5.42578125" style="14" customWidth="1"/>
    <col min="15622" max="15622" width="5" style="14" customWidth="1"/>
    <col min="15623" max="15623" width="5.7109375" style="14" customWidth="1"/>
    <col min="15624" max="15624" width="4.5703125" style="14" customWidth="1"/>
    <col min="15625" max="15625" width="5.85546875" style="14" customWidth="1"/>
    <col min="15626" max="15626" width="5" style="14" customWidth="1"/>
    <col min="15627" max="15627" width="5.42578125" style="14" customWidth="1"/>
    <col min="15628" max="15628" width="4.7109375" style="14" customWidth="1"/>
    <col min="15629" max="15629" width="4.28515625" style="14" customWidth="1"/>
    <col min="15630" max="15630" width="4.85546875" style="14" customWidth="1"/>
    <col min="15631" max="15631" width="4.5703125" style="14" customWidth="1"/>
    <col min="15632" max="15632" width="4.28515625" style="14" customWidth="1"/>
    <col min="15633" max="15633" width="6" style="14" customWidth="1"/>
    <col min="15634" max="15634" width="4.85546875" style="14" customWidth="1"/>
    <col min="15635" max="15635" width="5.85546875" style="14" customWidth="1"/>
    <col min="15636" max="15636" width="4.85546875" style="14" customWidth="1"/>
    <col min="15637" max="15638" width="5.7109375" style="14" customWidth="1"/>
    <col min="15639" max="15872" width="9.140625" style="14"/>
    <col min="15873" max="15873" width="3.5703125" style="14" customWidth="1"/>
    <col min="15874" max="15874" width="2.85546875" style="14" customWidth="1"/>
    <col min="15875" max="15875" width="6.42578125" style="14" customWidth="1"/>
    <col min="15876" max="15876" width="28.5703125" style="14" customWidth="1"/>
    <col min="15877" max="15877" width="5.42578125" style="14" customWidth="1"/>
    <col min="15878" max="15878" width="5" style="14" customWidth="1"/>
    <col min="15879" max="15879" width="5.7109375" style="14" customWidth="1"/>
    <col min="15880" max="15880" width="4.5703125" style="14" customWidth="1"/>
    <col min="15881" max="15881" width="5.85546875" style="14" customWidth="1"/>
    <col min="15882" max="15882" width="5" style="14" customWidth="1"/>
    <col min="15883" max="15883" width="5.42578125" style="14" customWidth="1"/>
    <col min="15884" max="15884" width="4.7109375" style="14" customWidth="1"/>
    <col min="15885" max="15885" width="4.28515625" style="14" customWidth="1"/>
    <col min="15886" max="15886" width="4.85546875" style="14" customWidth="1"/>
    <col min="15887" max="15887" width="4.5703125" style="14" customWidth="1"/>
    <col min="15888" max="15888" width="4.28515625" style="14" customWidth="1"/>
    <col min="15889" max="15889" width="6" style="14" customWidth="1"/>
    <col min="15890" max="15890" width="4.85546875" style="14" customWidth="1"/>
    <col min="15891" max="15891" width="5.85546875" style="14" customWidth="1"/>
    <col min="15892" max="15892" width="4.85546875" style="14" customWidth="1"/>
    <col min="15893" max="15894" width="5.7109375" style="14" customWidth="1"/>
    <col min="15895" max="16128" width="9.140625" style="14"/>
    <col min="16129" max="16129" width="3.5703125" style="14" customWidth="1"/>
    <col min="16130" max="16130" width="2.85546875" style="14" customWidth="1"/>
    <col min="16131" max="16131" width="6.42578125" style="14" customWidth="1"/>
    <col min="16132" max="16132" width="28.5703125" style="14" customWidth="1"/>
    <col min="16133" max="16133" width="5.42578125" style="14" customWidth="1"/>
    <col min="16134" max="16134" width="5" style="14" customWidth="1"/>
    <col min="16135" max="16135" width="5.7109375" style="14" customWidth="1"/>
    <col min="16136" max="16136" width="4.5703125" style="14" customWidth="1"/>
    <col min="16137" max="16137" width="5.85546875" style="14" customWidth="1"/>
    <col min="16138" max="16138" width="5" style="14" customWidth="1"/>
    <col min="16139" max="16139" width="5.42578125" style="14" customWidth="1"/>
    <col min="16140" max="16140" width="4.7109375" style="14" customWidth="1"/>
    <col min="16141" max="16141" width="4.28515625" style="14" customWidth="1"/>
    <col min="16142" max="16142" width="4.85546875" style="14" customWidth="1"/>
    <col min="16143" max="16143" width="4.5703125" style="14" customWidth="1"/>
    <col min="16144" max="16144" width="4.28515625" style="14" customWidth="1"/>
    <col min="16145" max="16145" width="6" style="14" customWidth="1"/>
    <col min="16146" max="16146" width="4.85546875" style="14" customWidth="1"/>
    <col min="16147" max="16147" width="5.85546875" style="14" customWidth="1"/>
    <col min="16148" max="16148" width="4.85546875" style="14" customWidth="1"/>
    <col min="16149" max="16150" width="5.7109375" style="14" customWidth="1"/>
    <col min="16151" max="16384" width="9.140625" style="14"/>
  </cols>
  <sheetData>
    <row r="1" spans="1:30" ht="15.6" customHeight="1" x14ac:dyDescent="0.25">
      <c r="A1" s="1359" t="s">
        <v>717</v>
      </c>
      <c r="B1" s="1360"/>
      <c r="C1" s="1360"/>
      <c r="D1" s="1360"/>
      <c r="E1" s="1360"/>
      <c r="F1" s="1360"/>
      <c r="G1" s="1360"/>
      <c r="H1" s="1360"/>
      <c r="I1" s="1360"/>
      <c r="J1" s="1360"/>
      <c r="K1" s="1360"/>
      <c r="L1" s="1360"/>
      <c r="M1" s="1360"/>
      <c r="N1" s="1360"/>
      <c r="O1" s="1360"/>
      <c r="P1" s="1360"/>
      <c r="Q1" s="1360"/>
      <c r="R1" s="1360"/>
      <c r="S1" s="1360"/>
      <c r="T1" s="1360"/>
      <c r="U1" s="1360"/>
      <c r="V1" s="1360"/>
    </row>
    <row r="2" spans="1:30" ht="15.6" customHeight="1" x14ac:dyDescent="0.25">
      <c r="A2" s="1359" t="s">
        <v>718</v>
      </c>
      <c r="B2" s="1359"/>
      <c r="C2" s="1359"/>
      <c r="D2" s="1359"/>
      <c r="E2" s="1359"/>
      <c r="F2" s="1359"/>
      <c r="G2" s="1359"/>
      <c r="H2" s="1359"/>
      <c r="I2" s="1359"/>
      <c r="J2" s="1359"/>
      <c r="K2" s="1359"/>
      <c r="L2" s="1359"/>
      <c r="M2" s="1359"/>
      <c r="N2" s="1359"/>
      <c r="O2" s="1359"/>
      <c r="P2" s="1359"/>
      <c r="Q2" s="1359"/>
      <c r="R2" s="1359"/>
      <c r="S2" s="1359"/>
      <c r="T2" s="1359"/>
      <c r="U2" s="1359"/>
      <c r="V2" s="1359"/>
    </row>
    <row r="3" spans="1:30" ht="15.75" customHeight="1" x14ac:dyDescent="0.25">
      <c r="A3" s="1359" t="s">
        <v>719</v>
      </c>
      <c r="B3" s="1359"/>
      <c r="C3" s="1359"/>
      <c r="D3" s="1359"/>
      <c r="E3" s="1359"/>
      <c r="F3" s="1359"/>
      <c r="G3" s="1359"/>
      <c r="H3" s="1359"/>
      <c r="I3" s="1359"/>
      <c r="J3" s="1359"/>
      <c r="K3" s="1359"/>
      <c r="L3" s="1359"/>
      <c r="M3" s="1359"/>
      <c r="N3" s="1359"/>
      <c r="O3" s="1359"/>
      <c r="P3" s="1359"/>
      <c r="Q3" s="1359"/>
      <c r="R3" s="1359"/>
      <c r="S3" s="1359"/>
      <c r="T3" s="1359"/>
      <c r="U3" s="1359"/>
      <c r="V3" s="1359"/>
    </row>
    <row r="4" spans="1:30" ht="15.75" x14ac:dyDescent="0.25">
      <c r="A4" s="89"/>
      <c r="B4" s="89"/>
      <c r="C4" s="89"/>
      <c r="D4" s="89"/>
      <c r="E4" s="89"/>
      <c r="F4" s="89"/>
      <c r="G4" s="89"/>
      <c r="H4" s="89"/>
      <c r="I4" s="89"/>
      <c r="J4" s="89"/>
      <c r="K4" s="89"/>
      <c r="L4" s="89"/>
      <c r="M4" s="89"/>
      <c r="N4" s="89"/>
      <c r="O4" s="89"/>
      <c r="P4" s="89"/>
      <c r="Q4" s="89"/>
      <c r="R4" s="89"/>
      <c r="S4" s="89"/>
      <c r="T4" s="89"/>
      <c r="U4" s="89"/>
      <c r="V4" s="89"/>
      <c r="W4" s="69"/>
      <c r="X4" s="69"/>
      <c r="Y4" s="69"/>
      <c r="Z4" s="69"/>
      <c r="AA4" s="69"/>
      <c r="AB4" s="69"/>
      <c r="AC4" s="69"/>
      <c r="AD4" s="69"/>
    </row>
    <row r="5" spans="1:30" ht="33.75" customHeight="1" x14ac:dyDescent="0.25">
      <c r="A5" s="1450" t="s">
        <v>720</v>
      </c>
      <c r="B5" s="1365"/>
      <c r="C5" s="1365"/>
      <c r="D5" s="1365"/>
      <c r="E5" s="1365"/>
      <c r="F5" s="1365"/>
      <c r="G5" s="1365"/>
      <c r="H5" s="1365"/>
      <c r="I5" s="1365"/>
      <c r="J5" s="1365"/>
      <c r="K5" s="1365"/>
      <c r="L5" s="1365"/>
      <c r="M5" s="1365"/>
      <c r="N5" s="1365"/>
      <c r="O5" s="1365"/>
      <c r="P5" s="1365"/>
      <c r="Q5" s="1365"/>
      <c r="R5" s="1365"/>
      <c r="S5" s="1365"/>
      <c r="T5" s="1365"/>
      <c r="U5" s="1365"/>
      <c r="V5" s="1365"/>
      <c r="W5" s="69"/>
      <c r="X5" s="69"/>
      <c r="Y5" s="149" t="s">
        <v>721</v>
      </c>
      <c r="Z5" s="150"/>
      <c r="AA5" s="150"/>
      <c r="AB5" s="150"/>
      <c r="AC5" s="69"/>
      <c r="AD5" s="69"/>
    </row>
    <row r="6" spans="1:30" ht="52.5" customHeight="1" x14ac:dyDescent="0.25">
      <c r="A6" s="1451" t="s">
        <v>267</v>
      </c>
      <c r="B6" s="1451" t="s">
        <v>419</v>
      </c>
      <c r="C6" s="1451" t="s">
        <v>299</v>
      </c>
      <c r="D6" s="1452" t="s">
        <v>571</v>
      </c>
      <c r="E6" s="1452" t="s">
        <v>436</v>
      </c>
      <c r="F6" s="1452"/>
      <c r="G6" s="1452" t="s">
        <v>437</v>
      </c>
      <c r="H6" s="1452"/>
      <c r="I6" s="1452" t="s">
        <v>438</v>
      </c>
      <c r="J6" s="1452"/>
      <c r="K6" s="1452" t="s">
        <v>439</v>
      </c>
      <c r="L6" s="1452"/>
      <c r="M6" s="1452" t="s">
        <v>440</v>
      </c>
      <c r="N6" s="1452"/>
      <c r="O6" s="1452" t="s">
        <v>441</v>
      </c>
      <c r="P6" s="1452"/>
      <c r="Q6" s="1452" t="s">
        <v>274</v>
      </c>
      <c r="R6" s="1452"/>
      <c r="S6" s="1453" t="s">
        <v>442</v>
      </c>
      <c r="T6" s="1454"/>
      <c r="U6" s="1455" t="s">
        <v>443</v>
      </c>
      <c r="V6" s="1456"/>
      <c r="W6" s="69"/>
      <c r="X6" s="69"/>
      <c r="Y6" s="151"/>
      <c r="Z6" s="152" t="s">
        <v>444</v>
      </c>
      <c r="AA6" s="152" t="s">
        <v>445</v>
      </c>
      <c r="AB6" s="152" t="s">
        <v>446</v>
      </c>
      <c r="AC6" s="69"/>
      <c r="AD6" s="69"/>
    </row>
    <row r="7" spans="1:30" ht="36.75" customHeight="1" x14ac:dyDescent="0.2">
      <c r="A7" s="1451"/>
      <c r="B7" s="1451"/>
      <c r="C7" s="1451"/>
      <c r="D7" s="1452"/>
      <c r="E7" s="153" t="s">
        <v>274</v>
      </c>
      <c r="F7" s="154" t="s">
        <v>306</v>
      </c>
      <c r="G7" s="153" t="s">
        <v>274</v>
      </c>
      <c r="H7" s="154" t="s">
        <v>306</v>
      </c>
      <c r="I7" s="153" t="s">
        <v>274</v>
      </c>
      <c r="J7" s="154" t="s">
        <v>306</v>
      </c>
      <c r="K7" s="153" t="s">
        <v>274</v>
      </c>
      <c r="L7" s="154" t="s">
        <v>306</v>
      </c>
      <c r="M7" s="153" t="s">
        <v>274</v>
      </c>
      <c r="N7" s="154" t="s">
        <v>306</v>
      </c>
      <c r="O7" s="153" t="s">
        <v>274</v>
      </c>
      <c r="P7" s="154" t="s">
        <v>306</v>
      </c>
      <c r="Q7" s="153" t="s">
        <v>274</v>
      </c>
      <c r="R7" s="154" t="s">
        <v>306</v>
      </c>
      <c r="S7" s="1066" t="s">
        <v>274</v>
      </c>
      <c r="T7" s="154" t="s">
        <v>306</v>
      </c>
      <c r="U7" s="153" t="s">
        <v>274</v>
      </c>
      <c r="V7" s="154" t="s">
        <v>306</v>
      </c>
      <c r="W7" s="69"/>
      <c r="X7" s="69"/>
      <c r="Y7" s="1444" t="s">
        <v>447</v>
      </c>
      <c r="Z7" s="155" t="s">
        <v>448</v>
      </c>
      <c r="AA7" s="156">
        <v>2.09</v>
      </c>
      <c r="AB7" s="156">
        <v>1</v>
      </c>
      <c r="AC7" s="69"/>
      <c r="AD7" s="69"/>
    </row>
    <row r="8" spans="1:30" x14ac:dyDescent="0.2">
      <c r="A8" s="107" t="s">
        <v>722</v>
      </c>
      <c r="B8" s="107" t="s">
        <v>723</v>
      </c>
      <c r="C8" s="107" t="s">
        <v>450</v>
      </c>
      <c r="D8" s="107" t="s">
        <v>724</v>
      </c>
      <c r="E8" s="109">
        <v>0</v>
      </c>
      <c r="F8" s="109">
        <v>0</v>
      </c>
      <c r="G8" s="109">
        <v>0</v>
      </c>
      <c r="H8" s="109">
        <v>0</v>
      </c>
      <c r="I8" s="109">
        <v>17</v>
      </c>
      <c r="J8" s="109">
        <v>10</v>
      </c>
      <c r="K8" s="109">
        <v>0</v>
      </c>
      <c r="L8" s="109">
        <v>0</v>
      </c>
      <c r="M8" s="109">
        <v>0</v>
      </c>
      <c r="N8" s="109">
        <v>0</v>
      </c>
      <c r="O8" s="109">
        <v>0</v>
      </c>
      <c r="P8" s="109">
        <v>0</v>
      </c>
      <c r="Q8" s="109">
        <v>17</v>
      </c>
      <c r="R8" s="109">
        <v>10</v>
      </c>
      <c r="S8" s="110">
        <v>6</v>
      </c>
      <c r="T8" s="110">
        <v>1</v>
      </c>
      <c r="U8" s="111">
        <f t="shared" ref="U8:U39" si="0">S8/Q8</f>
        <v>0.35294117647058826</v>
      </c>
      <c r="V8" s="111">
        <f t="shared" ref="V8:V39" si="1">IF(T8=0,"0,00%",T8/R8)</f>
        <v>0.1</v>
      </c>
      <c r="W8" s="69"/>
      <c r="X8" s="69"/>
      <c r="Y8" s="1445"/>
      <c r="Z8" s="155" t="s">
        <v>452</v>
      </c>
      <c r="AA8" s="156">
        <v>1.72</v>
      </c>
      <c r="AB8" s="156">
        <v>1</v>
      </c>
      <c r="AC8" s="69"/>
      <c r="AD8" s="69"/>
    </row>
    <row r="9" spans="1:30" x14ac:dyDescent="0.2">
      <c r="A9" s="107" t="s">
        <v>722</v>
      </c>
      <c r="B9" s="107" t="s">
        <v>723</v>
      </c>
      <c r="C9" s="107" t="s">
        <v>450</v>
      </c>
      <c r="D9" s="107" t="s">
        <v>725</v>
      </c>
      <c r="E9" s="109">
        <v>6</v>
      </c>
      <c r="F9" s="109">
        <v>3</v>
      </c>
      <c r="G9" s="109">
        <v>0</v>
      </c>
      <c r="H9" s="109">
        <v>0</v>
      </c>
      <c r="I9" s="109">
        <v>4</v>
      </c>
      <c r="J9" s="109">
        <v>4</v>
      </c>
      <c r="K9" s="109">
        <v>0</v>
      </c>
      <c r="L9" s="109">
        <v>0</v>
      </c>
      <c r="M9" s="109">
        <v>0</v>
      </c>
      <c r="N9" s="109">
        <v>0</v>
      </c>
      <c r="O9" s="109">
        <v>0</v>
      </c>
      <c r="P9" s="109">
        <v>0</v>
      </c>
      <c r="Q9" s="109">
        <v>10</v>
      </c>
      <c r="R9" s="109">
        <v>7</v>
      </c>
      <c r="S9" s="110">
        <v>1</v>
      </c>
      <c r="T9" s="110">
        <v>1</v>
      </c>
      <c r="U9" s="111">
        <f t="shared" si="0"/>
        <v>0.1</v>
      </c>
      <c r="V9" s="111">
        <f t="shared" si="1"/>
        <v>0.14285714285714285</v>
      </c>
      <c r="W9" s="69"/>
      <c r="X9" s="69"/>
      <c r="Y9" s="1444" t="s">
        <v>454</v>
      </c>
      <c r="Z9" s="155" t="s">
        <v>448</v>
      </c>
      <c r="AA9" s="156">
        <v>2.88</v>
      </c>
      <c r="AB9" s="156">
        <v>1</v>
      </c>
      <c r="AC9" s="69"/>
      <c r="AD9" s="69"/>
    </row>
    <row r="10" spans="1:30" x14ac:dyDescent="0.2">
      <c r="A10" s="107" t="s">
        <v>722</v>
      </c>
      <c r="B10" s="107" t="s">
        <v>723</v>
      </c>
      <c r="C10" s="107" t="s">
        <v>450</v>
      </c>
      <c r="D10" s="108" t="s">
        <v>726</v>
      </c>
      <c r="E10" s="109">
        <v>0</v>
      </c>
      <c r="F10" s="109">
        <v>0</v>
      </c>
      <c r="G10" s="109">
        <v>17</v>
      </c>
      <c r="H10" s="109">
        <v>2</v>
      </c>
      <c r="I10" s="109">
        <v>9</v>
      </c>
      <c r="J10" s="109">
        <v>0</v>
      </c>
      <c r="K10" s="109">
        <v>0</v>
      </c>
      <c r="L10" s="109">
        <v>0</v>
      </c>
      <c r="M10" s="109">
        <v>0</v>
      </c>
      <c r="N10" s="109">
        <v>0</v>
      </c>
      <c r="O10" s="109">
        <v>0</v>
      </c>
      <c r="P10" s="109">
        <v>0</v>
      </c>
      <c r="Q10" s="109">
        <v>26</v>
      </c>
      <c r="R10" s="109">
        <v>2</v>
      </c>
      <c r="S10" s="110">
        <v>7</v>
      </c>
      <c r="T10" s="110">
        <v>1</v>
      </c>
      <c r="U10" s="111">
        <f t="shared" si="0"/>
        <v>0.26923076923076922</v>
      </c>
      <c r="V10" s="111">
        <f t="shared" si="1"/>
        <v>0.5</v>
      </c>
      <c r="W10" s="69"/>
      <c r="X10" s="69"/>
      <c r="Y10" s="1445"/>
      <c r="Z10" s="155" t="s">
        <v>452</v>
      </c>
      <c r="AA10" s="156">
        <v>1.9</v>
      </c>
      <c r="AB10" s="156">
        <v>1</v>
      </c>
      <c r="AC10" s="69"/>
      <c r="AD10" s="69"/>
    </row>
    <row r="11" spans="1:30" x14ac:dyDescent="0.2">
      <c r="A11" s="107" t="s">
        <v>722</v>
      </c>
      <c r="B11" s="107" t="s">
        <v>723</v>
      </c>
      <c r="C11" s="107" t="s">
        <v>450</v>
      </c>
      <c r="D11" s="108" t="s">
        <v>727</v>
      </c>
      <c r="E11" s="109">
        <v>0</v>
      </c>
      <c r="F11" s="109">
        <v>0</v>
      </c>
      <c r="G11" s="109">
        <v>8</v>
      </c>
      <c r="H11" s="109">
        <v>7</v>
      </c>
      <c r="I11" s="109">
        <v>0</v>
      </c>
      <c r="J11" s="109">
        <v>0</v>
      </c>
      <c r="K11" s="109">
        <v>0</v>
      </c>
      <c r="L11" s="109">
        <v>0</v>
      </c>
      <c r="M11" s="109">
        <v>0</v>
      </c>
      <c r="N11" s="109">
        <v>0</v>
      </c>
      <c r="O11" s="109">
        <v>0</v>
      </c>
      <c r="P11" s="109">
        <v>0</v>
      </c>
      <c r="Q11" s="109">
        <v>8</v>
      </c>
      <c r="R11" s="109">
        <v>7</v>
      </c>
      <c r="S11" s="110">
        <v>0</v>
      </c>
      <c r="T11" s="110">
        <v>0</v>
      </c>
      <c r="U11" s="111">
        <f t="shared" si="0"/>
        <v>0</v>
      </c>
      <c r="V11" s="111" t="str">
        <f t="shared" si="1"/>
        <v>0,00%</v>
      </c>
      <c r="W11" s="69"/>
      <c r="X11" s="69"/>
      <c r="Y11" s="1444" t="s">
        <v>455</v>
      </c>
      <c r="Z11" s="155" t="s">
        <v>448</v>
      </c>
      <c r="AA11" s="156">
        <v>1</v>
      </c>
      <c r="AB11" s="156">
        <v>1</v>
      </c>
      <c r="AC11" s="69"/>
      <c r="AD11" s="69"/>
    </row>
    <row r="12" spans="1:30" x14ac:dyDescent="0.2">
      <c r="A12" s="107" t="s">
        <v>722</v>
      </c>
      <c r="B12" s="107" t="s">
        <v>723</v>
      </c>
      <c r="C12" s="107" t="s">
        <v>450</v>
      </c>
      <c r="D12" s="108" t="s">
        <v>728</v>
      </c>
      <c r="E12" s="109">
        <v>11</v>
      </c>
      <c r="F12" s="109">
        <v>10</v>
      </c>
      <c r="G12" s="109">
        <v>30</v>
      </c>
      <c r="H12" s="109">
        <v>30</v>
      </c>
      <c r="I12" s="109">
        <v>14</v>
      </c>
      <c r="J12" s="109">
        <v>14</v>
      </c>
      <c r="K12" s="109">
        <v>0</v>
      </c>
      <c r="L12" s="109">
        <v>0</v>
      </c>
      <c r="M12" s="109">
        <v>0</v>
      </c>
      <c r="N12" s="109">
        <v>0</v>
      </c>
      <c r="O12" s="109">
        <v>0</v>
      </c>
      <c r="P12" s="109">
        <v>0</v>
      </c>
      <c r="Q12" s="109">
        <v>55</v>
      </c>
      <c r="R12" s="109">
        <v>54</v>
      </c>
      <c r="S12" s="110">
        <v>5</v>
      </c>
      <c r="T12" s="110">
        <v>5</v>
      </c>
      <c r="U12" s="111">
        <f t="shared" si="0"/>
        <v>9.0909090909090912E-2</v>
      </c>
      <c r="V12" s="111">
        <f t="shared" si="1"/>
        <v>9.2592592592592587E-2</v>
      </c>
      <c r="W12" s="69"/>
      <c r="X12" s="69"/>
      <c r="Y12" s="1445"/>
      <c r="Z12" s="155" t="s">
        <v>452</v>
      </c>
      <c r="AA12" s="156">
        <v>1</v>
      </c>
      <c r="AB12" s="156">
        <v>1</v>
      </c>
      <c r="AC12" s="69"/>
      <c r="AD12" s="69"/>
    </row>
    <row r="13" spans="1:30" x14ac:dyDescent="0.2">
      <c r="A13" s="107" t="s">
        <v>722</v>
      </c>
      <c r="B13" s="107" t="s">
        <v>723</v>
      </c>
      <c r="C13" s="107" t="s">
        <v>450</v>
      </c>
      <c r="D13" s="108" t="s">
        <v>729</v>
      </c>
      <c r="E13" s="109">
        <v>116</v>
      </c>
      <c r="F13" s="109">
        <v>115</v>
      </c>
      <c r="G13" s="109">
        <v>88</v>
      </c>
      <c r="H13" s="109">
        <v>88</v>
      </c>
      <c r="I13" s="109">
        <v>74</v>
      </c>
      <c r="J13" s="109">
        <v>74</v>
      </c>
      <c r="K13" s="109">
        <v>0</v>
      </c>
      <c r="L13" s="109">
        <v>0</v>
      </c>
      <c r="M13" s="109">
        <v>0</v>
      </c>
      <c r="N13" s="109">
        <v>0</v>
      </c>
      <c r="O13" s="109">
        <v>0</v>
      </c>
      <c r="P13" s="109">
        <v>0</v>
      </c>
      <c r="Q13" s="109">
        <v>278</v>
      </c>
      <c r="R13" s="109">
        <v>277</v>
      </c>
      <c r="S13" s="110">
        <v>13</v>
      </c>
      <c r="T13" s="110">
        <v>13</v>
      </c>
      <c r="U13" s="111">
        <f t="shared" si="0"/>
        <v>4.6762589928057555E-2</v>
      </c>
      <c r="V13" s="111">
        <f t="shared" si="1"/>
        <v>4.6931407942238268E-2</v>
      </c>
      <c r="W13" s="69"/>
      <c r="X13" s="69"/>
      <c r="Y13" s="1446" t="s">
        <v>416</v>
      </c>
      <c r="Z13" s="157" t="s">
        <v>448</v>
      </c>
      <c r="AA13" s="158">
        <v>1.99</v>
      </c>
      <c r="AB13" s="158">
        <v>1</v>
      </c>
      <c r="AC13" s="69"/>
      <c r="AD13" s="69"/>
    </row>
    <row r="14" spans="1:30" x14ac:dyDescent="0.2">
      <c r="A14" s="107" t="s">
        <v>722</v>
      </c>
      <c r="B14" s="107" t="s">
        <v>723</v>
      </c>
      <c r="C14" s="107" t="s">
        <v>450</v>
      </c>
      <c r="D14" s="107" t="s">
        <v>730</v>
      </c>
      <c r="E14" s="109">
        <v>44</v>
      </c>
      <c r="F14" s="109">
        <v>13</v>
      </c>
      <c r="G14" s="109">
        <v>18</v>
      </c>
      <c r="H14" s="109">
        <v>3</v>
      </c>
      <c r="I14" s="109">
        <v>22</v>
      </c>
      <c r="J14" s="109">
        <v>2</v>
      </c>
      <c r="K14" s="109">
        <v>0</v>
      </c>
      <c r="L14" s="109">
        <v>0</v>
      </c>
      <c r="M14" s="109">
        <v>0</v>
      </c>
      <c r="N14" s="109">
        <v>0</v>
      </c>
      <c r="O14" s="109">
        <v>0</v>
      </c>
      <c r="P14" s="109">
        <v>0</v>
      </c>
      <c r="Q14" s="109">
        <v>84</v>
      </c>
      <c r="R14" s="109">
        <v>18</v>
      </c>
      <c r="S14" s="110">
        <v>10</v>
      </c>
      <c r="T14" s="110">
        <v>10</v>
      </c>
      <c r="U14" s="111">
        <f t="shared" si="0"/>
        <v>0.11904761904761904</v>
      </c>
      <c r="V14" s="111">
        <f t="shared" si="1"/>
        <v>0.55555555555555558</v>
      </c>
      <c r="W14" s="69"/>
      <c r="X14" s="69"/>
      <c r="Y14" s="1446"/>
      <c r="Z14" s="157" t="s">
        <v>452</v>
      </c>
      <c r="AA14" s="158">
        <v>1.54</v>
      </c>
      <c r="AB14" s="158">
        <v>1</v>
      </c>
      <c r="AC14" s="69"/>
      <c r="AD14" s="69"/>
    </row>
    <row r="15" spans="1:30" x14ac:dyDescent="0.2">
      <c r="A15" s="107" t="s">
        <v>722</v>
      </c>
      <c r="B15" s="107" t="s">
        <v>723</v>
      </c>
      <c r="C15" s="107" t="s">
        <v>450</v>
      </c>
      <c r="D15" s="107" t="s">
        <v>731</v>
      </c>
      <c r="E15" s="109">
        <v>30</v>
      </c>
      <c r="F15" s="109">
        <v>29</v>
      </c>
      <c r="G15" s="109">
        <v>18</v>
      </c>
      <c r="H15" s="109">
        <v>18</v>
      </c>
      <c r="I15" s="109">
        <v>19</v>
      </c>
      <c r="J15" s="109">
        <v>18</v>
      </c>
      <c r="K15" s="109">
        <v>0</v>
      </c>
      <c r="L15" s="109">
        <v>0</v>
      </c>
      <c r="M15" s="109">
        <v>0</v>
      </c>
      <c r="N15" s="109">
        <v>0</v>
      </c>
      <c r="O15" s="109">
        <v>0</v>
      </c>
      <c r="P15" s="109">
        <v>0</v>
      </c>
      <c r="Q15" s="109">
        <v>67</v>
      </c>
      <c r="R15" s="109">
        <v>65</v>
      </c>
      <c r="S15" s="110">
        <v>4</v>
      </c>
      <c r="T15" s="110">
        <v>4</v>
      </c>
      <c r="U15" s="111">
        <f t="shared" si="0"/>
        <v>5.9701492537313432E-2</v>
      </c>
      <c r="V15" s="111">
        <f t="shared" si="1"/>
        <v>6.1538461538461542E-2</v>
      </c>
      <c r="W15" s="69"/>
      <c r="X15" s="69"/>
      <c r="Y15" s="69"/>
      <c r="Z15" s="69"/>
      <c r="AA15" s="69"/>
      <c r="AB15" s="69"/>
      <c r="AC15" s="69"/>
      <c r="AD15" s="69"/>
    </row>
    <row r="16" spans="1:30" x14ac:dyDescent="0.2">
      <c r="A16" s="107" t="s">
        <v>722</v>
      </c>
      <c r="B16" s="107" t="s">
        <v>723</v>
      </c>
      <c r="C16" s="107" t="s">
        <v>450</v>
      </c>
      <c r="D16" s="107" t="s">
        <v>732</v>
      </c>
      <c r="E16" s="109">
        <v>46</v>
      </c>
      <c r="F16" s="109">
        <v>34</v>
      </c>
      <c r="G16" s="109">
        <v>23</v>
      </c>
      <c r="H16" s="109">
        <v>14</v>
      </c>
      <c r="I16" s="109">
        <v>15</v>
      </c>
      <c r="J16" s="109">
        <v>8</v>
      </c>
      <c r="K16" s="109">
        <v>0</v>
      </c>
      <c r="L16" s="109">
        <v>0</v>
      </c>
      <c r="M16" s="109">
        <v>0</v>
      </c>
      <c r="N16" s="109">
        <v>0</v>
      </c>
      <c r="O16" s="109">
        <v>0</v>
      </c>
      <c r="P16" s="109">
        <v>0</v>
      </c>
      <c r="Q16" s="109">
        <v>84</v>
      </c>
      <c r="R16" s="109">
        <v>56</v>
      </c>
      <c r="S16" s="110">
        <v>11</v>
      </c>
      <c r="T16" s="110">
        <v>4</v>
      </c>
      <c r="U16" s="111">
        <f t="shared" si="0"/>
        <v>0.13095238095238096</v>
      </c>
      <c r="V16" s="111">
        <f t="shared" si="1"/>
        <v>7.1428571428571425E-2</v>
      </c>
      <c r="W16" s="69"/>
      <c r="X16" s="69"/>
      <c r="Y16" s="69"/>
      <c r="Z16" s="69"/>
      <c r="AA16" s="69"/>
      <c r="AB16" s="69"/>
      <c r="AC16" s="69"/>
      <c r="AD16" s="69"/>
    </row>
    <row r="17" spans="1:46" x14ac:dyDescent="0.2">
      <c r="A17" s="107" t="s">
        <v>722</v>
      </c>
      <c r="B17" s="107" t="s">
        <v>723</v>
      </c>
      <c r="C17" s="107" t="s">
        <v>450</v>
      </c>
      <c r="D17" s="107" t="s">
        <v>733</v>
      </c>
      <c r="E17" s="109">
        <v>6</v>
      </c>
      <c r="F17" s="109">
        <v>6</v>
      </c>
      <c r="G17" s="109">
        <v>5</v>
      </c>
      <c r="H17" s="109">
        <v>5</v>
      </c>
      <c r="I17" s="109">
        <v>0</v>
      </c>
      <c r="J17" s="109">
        <v>0</v>
      </c>
      <c r="K17" s="109">
        <v>0</v>
      </c>
      <c r="L17" s="109">
        <v>0</v>
      </c>
      <c r="M17" s="109">
        <v>0</v>
      </c>
      <c r="N17" s="109">
        <v>0</v>
      </c>
      <c r="O17" s="109">
        <v>0</v>
      </c>
      <c r="P17" s="109">
        <v>0</v>
      </c>
      <c r="Q17" s="109">
        <v>11</v>
      </c>
      <c r="R17" s="109">
        <v>11</v>
      </c>
      <c r="S17" s="110">
        <v>0</v>
      </c>
      <c r="T17" s="110">
        <v>0</v>
      </c>
      <c r="U17" s="111">
        <f t="shared" si="0"/>
        <v>0</v>
      </c>
      <c r="V17" s="111" t="str">
        <f t="shared" si="1"/>
        <v>0,00%</v>
      </c>
      <c r="W17" s="69"/>
      <c r="X17" s="69"/>
      <c r="Y17" s="69"/>
      <c r="Z17" s="69"/>
      <c r="AA17" s="69"/>
      <c r="AB17" s="69"/>
      <c r="AC17" s="69"/>
      <c r="AD17" s="69"/>
    </row>
    <row r="18" spans="1:46" x14ac:dyDescent="0.2">
      <c r="A18" s="107" t="s">
        <v>722</v>
      </c>
      <c r="B18" s="107" t="s">
        <v>723</v>
      </c>
      <c r="C18" s="107" t="s">
        <v>450</v>
      </c>
      <c r="D18" s="107" t="s">
        <v>734</v>
      </c>
      <c r="E18" s="109">
        <v>0</v>
      </c>
      <c r="F18" s="109">
        <v>0</v>
      </c>
      <c r="G18" s="109">
        <v>9</v>
      </c>
      <c r="H18" s="109">
        <v>9</v>
      </c>
      <c r="I18" s="109">
        <v>7</v>
      </c>
      <c r="J18" s="109">
        <v>7</v>
      </c>
      <c r="K18" s="109">
        <v>0</v>
      </c>
      <c r="L18" s="109">
        <v>0</v>
      </c>
      <c r="M18" s="109">
        <v>0</v>
      </c>
      <c r="N18" s="109">
        <v>0</v>
      </c>
      <c r="O18" s="109">
        <v>0</v>
      </c>
      <c r="P18" s="109">
        <v>0</v>
      </c>
      <c r="Q18" s="109">
        <v>16</v>
      </c>
      <c r="R18" s="109">
        <v>16</v>
      </c>
      <c r="S18" s="110">
        <v>2</v>
      </c>
      <c r="T18" s="110">
        <v>2</v>
      </c>
      <c r="U18" s="111">
        <f t="shared" si="0"/>
        <v>0.125</v>
      </c>
      <c r="V18" s="111">
        <f t="shared" si="1"/>
        <v>0.125</v>
      </c>
      <c r="W18" s="69"/>
      <c r="X18" s="69"/>
      <c r="Y18" s="69"/>
      <c r="Z18" s="69"/>
      <c r="AA18" s="159"/>
      <c r="AB18" s="159"/>
      <c r="AC18" s="159"/>
      <c r="AD18" s="160"/>
      <c r="AE18" s="41"/>
      <c r="AF18" s="41"/>
      <c r="AG18" s="41"/>
      <c r="AH18" s="41"/>
      <c r="AI18" s="41"/>
      <c r="AJ18" s="41"/>
      <c r="AK18" s="41"/>
      <c r="AL18" s="41"/>
      <c r="AM18" s="41"/>
      <c r="AN18" s="41"/>
      <c r="AO18" s="41"/>
      <c r="AP18" s="41"/>
      <c r="AQ18" s="42"/>
      <c r="AR18" s="42"/>
      <c r="AS18" s="43"/>
      <c r="AT18" s="43"/>
    </row>
    <row r="19" spans="1:46" x14ac:dyDescent="0.2">
      <c r="A19" s="107" t="s">
        <v>722</v>
      </c>
      <c r="B19" s="107" t="s">
        <v>723</v>
      </c>
      <c r="C19" s="107" t="s">
        <v>450</v>
      </c>
      <c r="D19" s="107" t="s">
        <v>735</v>
      </c>
      <c r="E19" s="109">
        <v>0</v>
      </c>
      <c r="F19" s="109">
        <v>0</v>
      </c>
      <c r="G19" s="109">
        <v>1</v>
      </c>
      <c r="H19" s="109">
        <v>1</v>
      </c>
      <c r="I19" s="109">
        <v>0</v>
      </c>
      <c r="J19" s="109">
        <v>0</v>
      </c>
      <c r="K19" s="109">
        <v>0</v>
      </c>
      <c r="L19" s="109">
        <v>0</v>
      </c>
      <c r="M19" s="109">
        <v>0</v>
      </c>
      <c r="N19" s="109">
        <v>0</v>
      </c>
      <c r="O19" s="109">
        <v>0</v>
      </c>
      <c r="P19" s="109">
        <v>0</v>
      </c>
      <c r="Q19" s="109">
        <v>1</v>
      </c>
      <c r="R19" s="109">
        <v>1</v>
      </c>
      <c r="S19" s="110">
        <v>0</v>
      </c>
      <c r="T19" s="110">
        <v>0</v>
      </c>
      <c r="U19" s="111">
        <f t="shared" si="0"/>
        <v>0</v>
      </c>
      <c r="V19" s="111" t="str">
        <f t="shared" si="1"/>
        <v>0,00%</v>
      </c>
      <c r="W19" s="69"/>
      <c r="X19" s="69"/>
      <c r="Y19" s="69"/>
      <c r="Z19" s="69"/>
      <c r="AA19" s="159"/>
      <c r="AB19" s="159"/>
      <c r="AC19" s="161"/>
      <c r="AD19" s="160"/>
      <c r="AE19" s="41"/>
      <c r="AF19" s="41"/>
      <c r="AG19" s="41"/>
      <c r="AH19" s="41"/>
      <c r="AI19" s="41"/>
      <c r="AJ19" s="41"/>
      <c r="AK19" s="41"/>
      <c r="AL19" s="41"/>
      <c r="AM19" s="41"/>
      <c r="AN19" s="41"/>
      <c r="AO19" s="41"/>
      <c r="AP19" s="41"/>
      <c r="AQ19" s="42"/>
      <c r="AR19" s="42"/>
      <c r="AS19" s="43"/>
      <c r="AT19" s="43"/>
    </row>
    <row r="20" spans="1:46" x14ac:dyDescent="0.2">
      <c r="A20" s="107" t="s">
        <v>722</v>
      </c>
      <c r="B20" s="107" t="s">
        <v>723</v>
      </c>
      <c r="C20" s="107" t="s">
        <v>450</v>
      </c>
      <c r="D20" s="107" t="s">
        <v>736</v>
      </c>
      <c r="E20" s="109">
        <v>1</v>
      </c>
      <c r="F20" s="109">
        <v>1</v>
      </c>
      <c r="G20" s="109">
        <v>0</v>
      </c>
      <c r="H20" s="109">
        <v>0</v>
      </c>
      <c r="I20" s="109">
        <v>0</v>
      </c>
      <c r="J20" s="109">
        <v>0</v>
      </c>
      <c r="K20" s="109">
        <v>0</v>
      </c>
      <c r="L20" s="109">
        <v>0</v>
      </c>
      <c r="M20" s="109">
        <v>0</v>
      </c>
      <c r="N20" s="109">
        <v>0</v>
      </c>
      <c r="O20" s="109">
        <v>0</v>
      </c>
      <c r="P20" s="109">
        <v>0</v>
      </c>
      <c r="Q20" s="109">
        <v>1</v>
      </c>
      <c r="R20" s="109">
        <v>1</v>
      </c>
      <c r="S20" s="110">
        <v>1</v>
      </c>
      <c r="T20" s="110">
        <v>1</v>
      </c>
      <c r="U20" s="111">
        <f t="shared" si="0"/>
        <v>1</v>
      </c>
      <c r="V20" s="111">
        <f t="shared" si="1"/>
        <v>1</v>
      </c>
      <c r="W20" s="69"/>
      <c r="X20" s="69"/>
      <c r="Y20" s="69"/>
      <c r="Z20" s="69"/>
      <c r="AA20" s="159"/>
      <c r="AB20" s="159"/>
      <c r="AC20" s="159"/>
      <c r="AD20" s="160"/>
      <c r="AE20" s="41"/>
      <c r="AF20" s="41"/>
      <c r="AG20" s="41"/>
      <c r="AH20" s="41"/>
      <c r="AI20" s="41"/>
      <c r="AJ20" s="41"/>
      <c r="AK20" s="41"/>
      <c r="AL20" s="41"/>
      <c r="AM20" s="41"/>
      <c r="AN20" s="41"/>
      <c r="AO20" s="41"/>
      <c r="AP20" s="41"/>
      <c r="AQ20" s="42"/>
      <c r="AR20" s="42"/>
      <c r="AS20" s="43"/>
      <c r="AT20" s="43"/>
    </row>
    <row r="21" spans="1:46" x14ac:dyDescent="0.2">
      <c r="A21" s="107" t="s">
        <v>722</v>
      </c>
      <c r="B21" s="107" t="s">
        <v>723</v>
      </c>
      <c r="C21" s="107" t="s">
        <v>450</v>
      </c>
      <c r="D21" s="107" t="s">
        <v>737</v>
      </c>
      <c r="E21" s="109">
        <v>1</v>
      </c>
      <c r="F21" s="109">
        <v>1</v>
      </c>
      <c r="G21" s="109">
        <v>0</v>
      </c>
      <c r="H21" s="109">
        <v>0</v>
      </c>
      <c r="I21" s="109">
        <v>0</v>
      </c>
      <c r="J21" s="109">
        <v>0</v>
      </c>
      <c r="K21" s="109">
        <v>0</v>
      </c>
      <c r="L21" s="109">
        <v>0</v>
      </c>
      <c r="M21" s="109">
        <v>0</v>
      </c>
      <c r="N21" s="109">
        <v>0</v>
      </c>
      <c r="O21" s="109">
        <v>0</v>
      </c>
      <c r="P21" s="109">
        <v>0</v>
      </c>
      <c r="Q21" s="109">
        <v>1</v>
      </c>
      <c r="R21" s="109">
        <v>1</v>
      </c>
      <c r="S21" s="110">
        <v>0</v>
      </c>
      <c r="T21" s="110">
        <v>0</v>
      </c>
      <c r="U21" s="111">
        <f t="shared" si="0"/>
        <v>0</v>
      </c>
      <c r="V21" s="111" t="str">
        <f t="shared" si="1"/>
        <v>0,00%</v>
      </c>
      <c r="W21" s="69"/>
      <c r="X21" s="69"/>
      <c r="Y21" s="69"/>
      <c r="Z21" s="69"/>
      <c r="AA21" s="159"/>
      <c r="AB21" s="159"/>
      <c r="AC21" s="159"/>
      <c r="AD21" s="159"/>
      <c r="AE21" s="41"/>
      <c r="AF21" s="41"/>
      <c r="AG21" s="41"/>
      <c r="AH21" s="41"/>
      <c r="AI21" s="41"/>
      <c r="AJ21" s="41"/>
      <c r="AK21" s="41"/>
      <c r="AL21" s="41"/>
      <c r="AM21" s="41"/>
      <c r="AN21" s="41"/>
      <c r="AO21" s="41"/>
      <c r="AP21" s="41"/>
      <c r="AQ21" s="42"/>
      <c r="AR21" s="42"/>
      <c r="AS21" s="43"/>
      <c r="AT21" s="43"/>
    </row>
    <row r="22" spans="1:46" x14ac:dyDescent="0.2">
      <c r="A22" s="107" t="s">
        <v>722</v>
      </c>
      <c r="B22" s="107" t="s">
        <v>723</v>
      </c>
      <c r="C22" s="107" t="s">
        <v>450</v>
      </c>
      <c r="D22" s="107" t="s">
        <v>738</v>
      </c>
      <c r="E22" s="109">
        <v>0</v>
      </c>
      <c r="F22" s="109">
        <v>0</v>
      </c>
      <c r="G22" s="109">
        <v>0</v>
      </c>
      <c r="H22" s="109">
        <v>0</v>
      </c>
      <c r="I22" s="109">
        <v>1</v>
      </c>
      <c r="J22" s="109">
        <v>1</v>
      </c>
      <c r="K22" s="109">
        <v>0</v>
      </c>
      <c r="L22" s="109">
        <v>0</v>
      </c>
      <c r="M22" s="109">
        <v>0</v>
      </c>
      <c r="N22" s="109">
        <v>0</v>
      </c>
      <c r="O22" s="109">
        <v>0</v>
      </c>
      <c r="P22" s="109">
        <v>0</v>
      </c>
      <c r="Q22" s="109">
        <v>1</v>
      </c>
      <c r="R22" s="109">
        <v>1</v>
      </c>
      <c r="S22" s="110">
        <v>0</v>
      </c>
      <c r="T22" s="110">
        <v>0</v>
      </c>
      <c r="U22" s="111">
        <f t="shared" si="0"/>
        <v>0</v>
      </c>
      <c r="V22" s="111" t="str">
        <f t="shared" si="1"/>
        <v>0,00%</v>
      </c>
      <c r="W22" s="69"/>
      <c r="X22" s="69"/>
      <c r="Y22" s="69"/>
      <c r="Z22" s="69"/>
      <c r="AA22" s="159"/>
      <c r="AB22" s="159"/>
      <c r="AC22" s="159"/>
      <c r="AD22" s="159"/>
      <c r="AE22" s="41"/>
      <c r="AF22" s="41"/>
      <c r="AG22" s="41"/>
      <c r="AH22" s="41"/>
      <c r="AI22" s="41"/>
      <c r="AJ22" s="41"/>
      <c r="AK22" s="41"/>
      <c r="AL22" s="41"/>
      <c r="AM22" s="41"/>
      <c r="AN22" s="41"/>
      <c r="AO22" s="41"/>
      <c r="AP22" s="41"/>
      <c r="AQ22" s="42"/>
      <c r="AR22" s="42"/>
      <c r="AS22" s="43"/>
      <c r="AT22" s="43"/>
    </row>
    <row r="23" spans="1:46" x14ac:dyDescent="0.2">
      <c r="A23" s="107" t="s">
        <v>722</v>
      </c>
      <c r="B23" s="107" t="s">
        <v>723</v>
      </c>
      <c r="C23" s="107" t="s">
        <v>450</v>
      </c>
      <c r="D23" s="107" t="s">
        <v>739</v>
      </c>
      <c r="E23" s="109">
        <v>2</v>
      </c>
      <c r="F23" s="109">
        <v>1</v>
      </c>
      <c r="G23" s="109">
        <v>1</v>
      </c>
      <c r="H23" s="109">
        <v>1</v>
      </c>
      <c r="I23" s="109">
        <v>0</v>
      </c>
      <c r="J23" s="109">
        <v>0</v>
      </c>
      <c r="K23" s="109">
        <v>0</v>
      </c>
      <c r="L23" s="109">
        <v>0</v>
      </c>
      <c r="M23" s="109">
        <v>0</v>
      </c>
      <c r="N23" s="109">
        <v>0</v>
      </c>
      <c r="O23" s="109">
        <v>0</v>
      </c>
      <c r="P23" s="109">
        <v>0</v>
      </c>
      <c r="Q23" s="109">
        <v>3</v>
      </c>
      <c r="R23" s="109">
        <v>2</v>
      </c>
      <c r="S23" s="110">
        <v>0</v>
      </c>
      <c r="T23" s="110">
        <v>0</v>
      </c>
      <c r="U23" s="111">
        <f t="shared" si="0"/>
        <v>0</v>
      </c>
      <c r="V23" s="111" t="str">
        <f t="shared" si="1"/>
        <v>0,00%</v>
      </c>
      <c r="W23" s="69"/>
      <c r="X23" s="69"/>
      <c r="Y23" s="69"/>
      <c r="Z23" s="69"/>
      <c r="AA23" s="159"/>
      <c r="AB23" s="159"/>
      <c r="AC23" s="159"/>
      <c r="AD23" s="159"/>
      <c r="AE23" s="41"/>
      <c r="AF23" s="41"/>
      <c r="AG23" s="41"/>
      <c r="AH23" s="41"/>
      <c r="AI23" s="41"/>
      <c r="AJ23" s="41"/>
      <c r="AK23" s="41"/>
      <c r="AL23" s="41"/>
      <c r="AM23" s="41"/>
      <c r="AN23" s="41"/>
      <c r="AO23" s="41"/>
      <c r="AP23" s="41"/>
      <c r="AQ23" s="42"/>
      <c r="AR23" s="42"/>
      <c r="AS23" s="43"/>
      <c r="AT23" s="43"/>
    </row>
    <row r="24" spans="1:46" x14ac:dyDescent="0.2">
      <c r="A24" s="107" t="s">
        <v>722</v>
      </c>
      <c r="B24" s="107" t="s">
        <v>723</v>
      </c>
      <c r="C24" s="107" t="s">
        <v>450</v>
      </c>
      <c r="D24" s="107" t="s">
        <v>740</v>
      </c>
      <c r="E24" s="109">
        <v>0</v>
      </c>
      <c r="F24" s="109">
        <v>0</v>
      </c>
      <c r="G24" s="109">
        <v>1</v>
      </c>
      <c r="H24" s="109">
        <v>1</v>
      </c>
      <c r="I24" s="109">
        <v>0</v>
      </c>
      <c r="J24" s="109">
        <v>0</v>
      </c>
      <c r="K24" s="109">
        <v>0</v>
      </c>
      <c r="L24" s="109">
        <v>0</v>
      </c>
      <c r="M24" s="109">
        <v>0</v>
      </c>
      <c r="N24" s="109">
        <v>0</v>
      </c>
      <c r="O24" s="109">
        <v>0</v>
      </c>
      <c r="P24" s="109">
        <v>0</v>
      </c>
      <c r="Q24" s="109">
        <v>1</v>
      </c>
      <c r="R24" s="109">
        <v>1</v>
      </c>
      <c r="S24" s="110">
        <v>0</v>
      </c>
      <c r="T24" s="110">
        <v>0</v>
      </c>
      <c r="U24" s="111">
        <f t="shared" si="0"/>
        <v>0</v>
      </c>
      <c r="V24" s="111" t="str">
        <f t="shared" si="1"/>
        <v>0,00%</v>
      </c>
      <c r="W24" s="69"/>
      <c r="X24" s="69"/>
      <c r="Y24" s="69"/>
      <c r="Z24" s="69"/>
      <c r="AA24" s="159"/>
      <c r="AB24" s="159"/>
      <c r="AC24" s="159"/>
      <c r="AD24" s="159"/>
      <c r="AE24" s="41"/>
      <c r="AF24" s="41"/>
      <c r="AG24" s="41"/>
      <c r="AH24" s="41"/>
      <c r="AI24" s="41"/>
      <c r="AJ24" s="41"/>
      <c r="AK24" s="41"/>
      <c r="AL24" s="41"/>
      <c r="AM24" s="41"/>
      <c r="AN24" s="41"/>
      <c r="AO24" s="41"/>
      <c r="AP24" s="41"/>
      <c r="AQ24" s="42"/>
      <c r="AR24" s="42"/>
      <c r="AS24" s="43"/>
      <c r="AT24" s="43"/>
    </row>
    <row r="25" spans="1:46" x14ac:dyDescent="0.2">
      <c r="A25" s="107" t="s">
        <v>722</v>
      </c>
      <c r="B25" s="107" t="s">
        <v>723</v>
      </c>
      <c r="C25" s="107" t="s">
        <v>450</v>
      </c>
      <c r="D25" s="107" t="s">
        <v>741</v>
      </c>
      <c r="E25" s="109">
        <v>1</v>
      </c>
      <c r="F25" s="109">
        <v>1</v>
      </c>
      <c r="G25" s="109">
        <v>2</v>
      </c>
      <c r="H25" s="109">
        <v>2</v>
      </c>
      <c r="I25" s="109">
        <v>1</v>
      </c>
      <c r="J25" s="109">
        <v>1</v>
      </c>
      <c r="K25" s="109">
        <v>0</v>
      </c>
      <c r="L25" s="109">
        <v>0</v>
      </c>
      <c r="M25" s="109">
        <v>0</v>
      </c>
      <c r="N25" s="109">
        <v>0</v>
      </c>
      <c r="O25" s="109">
        <v>0</v>
      </c>
      <c r="P25" s="109">
        <v>0</v>
      </c>
      <c r="Q25" s="109">
        <v>4</v>
      </c>
      <c r="R25" s="109">
        <v>4</v>
      </c>
      <c r="S25" s="110">
        <v>1</v>
      </c>
      <c r="T25" s="110">
        <v>1</v>
      </c>
      <c r="U25" s="111">
        <f t="shared" si="0"/>
        <v>0.25</v>
      </c>
      <c r="V25" s="111">
        <f t="shared" si="1"/>
        <v>0.25</v>
      </c>
      <c r="W25" s="69"/>
      <c r="X25" s="69"/>
      <c r="Y25" s="69"/>
      <c r="Z25" s="69"/>
      <c r="AA25" s="159"/>
      <c r="AB25" s="159"/>
      <c r="AC25" s="159"/>
      <c r="AD25" s="159"/>
      <c r="AE25" s="41"/>
      <c r="AF25" s="41"/>
      <c r="AG25" s="41"/>
      <c r="AH25" s="41"/>
      <c r="AI25" s="41"/>
      <c r="AJ25" s="41"/>
      <c r="AK25" s="41"/>
      <c r="AL25" s="41"/>
      <c r="AM25" s="41"/>
      <c r="AN25" s="41"/>
      <c r="AO25" s="41"/>
      <c r="AP25" s="41"/>
      <c r="AQ25" s="42"/>
      <c r="AR25" s="42"/>
      <c r="AS25" s="43"/>
      <c r="AT25" s="43"/>
    </row>
    <row r="26" spans="1:46" x14ac:dyDescent="0.2">
      <c r="A26" s="107" t="s">
        <v>722</v>
      </c>
      <c r="B26" s="107" t="s">
        <v>723</v>
      </c>
      <c r="C26" s="107" t="s">
        <v>450</v>
      </c>
      <c r="D26" s="107" t="s">
        <v>742</v>
      </c>
      <c r="E26" s="109">
        <v>1</v>
      </c>
      <c r="F26" s="109">
        <v>0</v>
      </c>
      <c r="G26" s="109">
        <v>0</v>
      </c>
      <c r="H26" s="109">
        <v>0</v>
      </c>
      <c r="I26" s="109">
        <v>0</v>
      </c>
      <c r="J26" s="109">
        <v>0</v>
      </c>
      <c r="K26" s="109">
        <v>0</v>
      </c>
      <c r="L26" s="109">
        <v>0</v>
      </c>
      <c r="M26" s="109">
        <v>0</v>
      </c>
      <c r="N26" s="109">
        <v>0</v>
      </c>
      <c r="O26" s="109">
        <v>0</v>
      </c>
      <c r="P26" s="109">
        <v>0</v>
      </c>
      <c r="Q26" s="109">
        <v>1</v>
      </c>
      <c r="R26" s="109">
        <v>0</v>
      </c>
      <c r="S26" s="110">
        <v>1</v>
      </c>
      <c r="T26" s="110">
        <v>0</v>
      </c>
      <c r="U26" s="111">
        <f t="shared" si="0"/>
        <v>1</v>
      </c>
      <c r="V26" s="111" t="str">
        <f t="shared" si="1"/>
        <v>0,00%</v>
      </c>
      <c r="W26" s="69"/>
      <c r="X26" s="69"/>
      <c r="Y26" s="69"/>
      <c r="Z26" s="69"/>
      <c r="AA26" s="159"/>
      <c r="AB26" s="159"/>
      <c r="AC26" s="159"/>
      <c r="AD26" s="159"/>
      <c r="AE26" s="41"/>
      <c r="AF26" s="41"/>
      <c r="AG26" s="41"/>
      <c r="AH26" s="41"/>
      <c r="AI26" s="41"/>
      <c r="AJ26" s="41"/>
      <c r="AK26" s="41"/>
      <c r="AL26" s="41"/>
      <c r="AM26" s="41"/>
      <c r="AN26" s="41"/>
      <c r="AO26" s="41"/>
      <c r="AP26" s="41"/>
      <c r="AQ26" s="42"/>
      <c r="AR26" s="42"/>
      <c r="AS26" s="43"/>
      <c r="AT26" s="43"/>
    </row>
    <row r="27" spans="1:46" x14ac:dyDescent="0.2">
      <c r="A27" s="107" t="s">
        <v>722</v>
      </c>
      <c r="B27" s="107" t="s">
        <v>723</v>
      </c>
      <c r="C27" s="107" t="s">
        <v>450</v>
      </c>
      <c r="D27" s="107" t="s">
        <v>743</v>
      </c>
      <c r="E27" s="109">
        <v>36</v>
      </c>
      <c r="F27" s="109">
        <v>12</v>
      </c>
      <c r="G27" s="109">
        <v>5</v>
      </c>
      <c r="H27" s="109">
        <v>2</v>
      </c>
      <c r="I27" s="109">
        <v>4</v>
      </c>
      <c r="J27" s="109">
        <v>2</v>
      </c>
      <c r="K27" s="109">
        <v>0</v>
      </c>
      <c r="L27" s="109">
        <v>0</v>
      </c>
      <c r="M27" s="109">
        <v>0</v>
      </c>
      <c r="N27" s="109">
        <v>0</v>
      </c>
      <c r="O27" s="109">
        <v>0</v>
      </c>
      <c r="P27" s="109">
        <v>0</v>
      </c>
      <c r="Q27" s="109">
        <v>45</v>
      </c>
      <c r="R27" s="109">
        <v>16</v>
      </c>
      <c r="S27" s="110">
        <v>5</v>
      </c>
      <c r="T27" s="110">
        <v>2</v>
      </c>
      <c r="U27" s="111">
        <f t="shared" si="0"/>
        <v>0.1111111111111111</v>
      </c>
      <c r="V27" s="111">
        <f t="shared" si="1"/>
        <v>0.125</v>
      </c>
      <c r="W27" s="69"/>
      <c r="X27" s="69"/>
      <c r="Y27" s="69"/>
      <c r="Z27" s="69"/>
      <c r="AA27" s="159"/>
      <c r="AB27" s="159"/>
      <c r="AC27" s="159"/>
      <c r="AD27" s="159"/>
      <c r="AE27" s="41"/>
      <c r="AF27" s="41"/>
      <c r="AG27" s="41"/>
      <c r="AH27" s="41"/>
      <c r="AI27" s="41"/>
      <c r="AJ27" s="41"/>
      <c r="AK27" s="41"/>
      <c r="AL27" s="41"/>
      <c r="AM27" s="41"/>
      <c r="AN27" s="41"/>
      <c r="AO27" s="41"/>
      <c r="AP27" s="41"/>
      <c r="AQ27" s="42"/>
      <c r="AR27" s="42"/>
      <c r="AS27" s="43"/>
      <c r="AT27" s="43"/>
    </row>
    <row r="28" spans="1:46" x14ac:dyDescent="0.2">
      <c r="A28" s="107" t="s">
        <v>722</v>
      </c>
      <c r="B28" s="107" t="s">
        <v>723</v>
      </c>
      <c r="C28" s="107" t="s">
        <v>450</v>
      </c>
      <c r="D28" s="107" t="s">
        <v>744</v>
      </c>
      <c r="E28" s="109">
        <v>0</v>
      </c>
      <c r="F28" s="109">
        <v>0</v>
      </c>
      <c r="G28" s="109">
        <v>1</v>
      </c>
      <c r="H28" s="109">
        <v>1</v>
      </c>
      <c r="I28" s="109">
        <v>0</v>
      </c>
      <c r="J28" s="109">
        <v>0</v>
      </c>
      <c r="K28" s="109">
        <v>0</v>
      </c>
      <c r="L28" s="109">
        <v>0</v>
      </c>
      <c r="M28" s="109">
        <v>0</v>
      </c>
      <c r="N28" s="109">
        <v>0</v>
      </c>
      <c r="O28" s="109">
        <v>0</v>
      </c>
      <c r="P28" s="109">
        <v>0</v>
      </c>
      <c r="Q28" s="109">
        <v>1</v>
      </c>
      <c r="R28" s="109">
        <v>1</v>
      </c>
      <c r="S28" s="110">
        <v>0</v>
      </c>
      <c r="T28" s="110">
        <v>0</v>
      </c>
      <c r="U28" s="111">
        <f t="shared" si="0"/>
        <v>0</v>
      </c>
      <c r="V28" s="111" t="str">
        <f t="shared" si="1"/>
        <v>0,00%</v>
      </c>
      <c r="W28" s="69"/>
      <c r="X28" s="69"/>
      <c r="Y28" s="69"/>
      <c r="Z28" s="69"/>
      <c r="AA28" s="159"/>
      <c r="AB28" s="159"/>
      <c r="AC28" s="159"/>
      <c r="AD28" s="159"/>
      <c r="AE28" s="41"/>
      <c r="AF28" s="41"/>
      <c r="AG28" s="41"/>
      <c r="AH28" s="41"/>
      <c r="AI28" s="41"/>
      <c r="AJ28" s="41"/>
      <c r="AK28" s="41"/>
      <c r="AL28" s="41"/>
      <c r="AM28" s="41"/>
      <c r="AN28" s="41"/>
      <c r="AO28" s="41"/>
      <c r="AP28" s="41"/>
      <c r="AQ28" s="42"/>
      <c r="AR28" s="42"/>
      <c r="AS28" s="43"/>
      <c r="AT28" s="43"/>
    </row>
    <row r="29" spans="1:46" x14ac:dyDescent="0.2">
      <c r="A29" s="107" t="s">
        <v>722</v>
      </c>
      <c r="B29" s="107" t="s">
        <v>723</v>
      </c>
      <c r="C29" s="107" t="s">
        <v>450</v>
      </c>
      <c r="D29" s="107" t="s">
        <v>745</v>
      </c>
      <c r="E29" s="109">
        <v>1</v>
      </c>
      <c r="F29" s="109">
        <v>1</v>
      </c>
      <c r="G29" s="109">
        <v>3</v>
      </c>
      <c r="H29" s="109">
        <v>2</v>
      </c>
      <c r="I29" s="109">
        <v>1</v>
      </c>
      <c r="J29" s="109">
        <v>1</v>
      </c>
      <c r="K29" s="109">
        <v>0</v>
      </c>
      <c r="L29" s="109">
        <v>0</v>
      </c>
      <c r="M29" s="109">
        <v>0</v>
      </c>
      <c r="N29" s="109">
        <v>0</v>
      </c>
      <c r="O29" s="109">
        <v>0</v>
      </c>
      <c r="P29" s="109">
        <v>0</v>
      </c>
      <c r="Q29" s="109">
        <v>5</v>
      </c>
      <c r="R29" s="109">
        <v>4</v>
      </c>
      <c r="S29" s="110">
        <v>0</v>
      </c>
      <c r="T29" s="110">
        <v>0</v>
      </c>
      <c r="U29" s="111">
        <f t="shared" si="0"/>
        <v>0</v>
      </c>
      <c r="V29" s="111" t="str">
        <f t="shared" si="1"/>
        <v>0,00%</v>
      </c>
      <c r="W29" s="69"/>
      <c r="X29" s="69"/>
      <c r="Y29" s="69"/>
      <c r="Z29" s="69"/>
      <c r="AA29" s="159"/>
      <c r="AB29" s="159"/>
      <c r="AC29" s="159"/>
      <c r="AD29" s="159"/>
      <c r="AE29" s="41"/>
      <c r="AF29" s="41"/>
      <c r="AG29" s="41"/>
      <c r="AH29" s="41"/>
      <c r="AI29" s="41"/>
      <c r="AJ29" s="41"/>
      <c r="AK29" s="41"/>
      <c r="AL29" s="41"/>
      <c r="AM29" s="41"/>
      <c r="AN29" s="41"/>
      <c r="AO29" s="41"/>
      <c r="AP29" s="41"/>
      <c r="AQ29" s="42"/>
      <c r="AR29" s="42"/>
      <c r="AS29" s="43"/>
      <c r="AT29" s="43"/>
    </row>
    <row r="30" spans="1:46" x14ac:dyDescent="0.2">
      <c r="A30" s="107" t="s">
        <v>722</v>
      </c>
      <c r="B30" s="107" t="s">
        <v>723</v>
      </c>
      <c r="C30" s="107" t="s">
        <v>450</v>
      </c>
      <c r="D30" s="107" t="s">
        <v>746</v>
      </c>
      <c r="E30" s="109">
        <v>1</v>
      </c>
      <c r="F30" s="109">
        <v>0</v>
      </c>
      <c r="G30" s="109">
        <v>1</v>
      </c>
      <c r="H30" s="109">
        <v>0</v>
      </c>
      <c r="I30" s="109">
        <v>0</v>
      </c>
      <c r="J30" s="109">
        <v>0</v>
      </c>
      <c r="K30" s="109">
        <v>0</v>
      </c>
      <c r="L30" s="109">
        <v>0</v>
      </c>
      <c r="M30" s="109">
        <v>0</v>
      </c>
      <c r="N30" s="109">
        <v>0</v>
      </c>
      <c r="O30" s="109">
        <v>0</v>
      </c>
      <c r="P30" s="109">
        <v>0</v>
      </c>
      <c r="Q30" s="109">
        <v>2</v>
      </c>
      <c r="R30" s="109">
        <v>0</v>
      </c>
      <c r="S30" s="110">
        <v>0</v>
      </c>
      <c r="T30" s="110">
        <v>0</v>
      </c>
      <c r="U30" s="111">
        <f t="shared" si="0"/>
        <v>0</v>
      </c>
      <c r="V30" s="111" t="str">
        <f t="shared" si="1"/>
        <v>0,00%</v>
      </c>
      <c r="W30" s="69"/>
      <c r="X30" s="69"/>
      <c r="Y30" s="69"/>
      <c r="Z30" s="69"/>
      <c r="AA30" s="159"/>
      <c r="AB30" s="159"/>
      <c r="AC30" s="159"/>
      <c r="AD30" s="159"/>
      <c r="AE30" s="41"/>
      <c r="AF30" s="41"/>
      <c r="AG30" s="41"/>
      <c r="AH30" s="41"/>
      <c r="AI30" s="41"/>
      <c r="AJ30" s="41"/>
      <c r="AK30" s="41"/>
      <c r="AL30" s="41"/>
      <c r="AM30" s="41"/>
      <c r="AN30" s="41"/>
      <c r="AO30" s="41"/>
      <c r="AP30" s="41"/>
      <c r="AQ30" s="42"/>
      <c r="AR30" s="42"/>
      <c r="AS30" s="43"/>
      <c r="AT30" s="43"/>
    </row>
    <row r="31" spans="1:46" x14ac:dyDescent="0.2">
      <c r="A31" s="107" t="s">
        <v>722</v>
      </c>
      <c r="B31" s="107" t="s">
        <v>723</v>
      </c>
      <c r="C31" s="107" t="s">
        <v>450</v>
      </c>
      <c r="D31" s="107" t="s">
        <v>747</v>
      </c>
      <c r="E31" s="109">
        <v>0</v>
      </c>
      <c r="F31" s="109">
        <v>0</v>
      </c>
      <c r="G31" s="109">
        <v>1</v>
      </c>
      <c r="H31" s="109">
        <v>1</v>
      </c>
      <c r="I31" s="109">
        <v>0</v>
      </c>
      <c r="J31" s="109">
        <v>0</v>
      </c>
      <c r="K31" s="109">
        <v>0</v>
      </c>
      <c r="L31" s="109">
        <v>0</v>
      </c>
      <c r="M31" s="109">
        <v>0</v>
      </c>
      <c r="N31" s="109">
        <v>0</v>
      </c>
      <c r="O31" s="109">
        <v>0</v>
      </c>
      <c r="P31" s="109">
        <v>0</v>
      </c>
      <c r="Q31" s="109">
        <v>1</v>
      </c>
      <c r="R31" s="109">
        <v>1</v>
      </c>
      <c r="S31" s="110">
        <v>0</v>
      </c>
      <c r="T31" s="110">
        <v>0</v>
      </c>
      <c r="U31" s="111">
        <f t="shared" si="0"/>
        <v>0</v>
      </c>
      <c r="V31" s="111" t="str">
        <f t="shared" si="1"/>
        <v>0,00%</v>
      </c>
      <c r="W31" s="69"/>
      <c r="X31" s="69"/>
      <c r="Y31" s="69"/>
      <c r="Z31" s="69"/>
      <c r="AA31" s="159"/>
      <c r="AB31" s="159"/>
      <c r="AC31" s="159"/>
      <c r="AD31" s="159"/>
      <c r="AE31" s="41"/>
      <c r="AF31" s="41"/>
      <c r="AG31" s="41"/>
      <c r="AH31" s="41"/>
      <c r="AI31" s="41"/>
      <c r="AJ31" s="41"/>
      <c r="AK31" s="41"/>
      <c r="AL31" s="41"/>
      <c r="AM31" s="41"/>
      <c r="AN31" s="41"/>
      <c r="AO31" s="41"/>
      <c r="AP31" s="41"/>
      <c r="AQ31" s="42"/>
      <c r="AR31" s="42"/>
      <c r="AS31" s="43"/>
      <c r="AT31" s="43"/>
    </row>
    <row r="32" spans="1:46" x14ac:dyDescent="0.2">
      <c r="A32" s="107" t="s">
        <v>722</v>
      </c>
      <c r="B32" s="107" t="s">
        <v>723</v>
      </c>
      <c r="C32" s="107" t="s">
        <v>450</v>
      </c>
      <c r="D32" s="107" t="s">
        <v>748</v>
      </c>
      <c r="E32" s="109">
        <v>8</v>
      </c>
      <c r="F32" s="109">
        <v>8</v>
      </c>
      <c r="G32" s="109">
        <v>0</v>
      </c>
      <c r="H32" s="109">
        <v>0</v>
      </c>
      <c r="I32" s="109">
        <v>2</v>
      </c>
      <c r="J32" s="109">
        <v>2</v>
      </c>
      <c r="K32" s="109">
        <v>0</v>
      </c>
      <c r="L32" s="109">
        <v>0</v>
      </c>
      <c r="M32" s="109">
        <v>0</v>
      </c>
      <c r="N32" s="109">
        <v>0</v>
      </c>
      <c r="O32" s="109">
        <v>0</v>
      </c>
      <c r="P32" s="109">
        <v>0</v>
      </c>
      <c r="Q32" s="109">
        <v>10</v>
      </c>
      <c r="R32" s="109">
        <v>10</v>
      </c>
      <c r="S32" s="110">
        <v>1</v>
      </c>
      <c r="T32" s="110">
        <v>1</v>
      </c>
      <c r="U32" s="111">
        <f t="shared" si="0"/>
        <v>0.1</v>
      </c>
      <c r="V32" s="111">
        <f t="shared" si="1"/>
        <v>0.1</v>
      </c>
      <c r="W32" s="69"/>
      <c r="X32" s="69"/>
      <c r="Y32" s="69"/>
      <c r="Z32" s="69"/>
      <c r="AA32" s="159"/>
      <c r="AB32" s="159"/>
      <c r="AC32" s="159"/>
      <c r="AD32" s="159"/>
      <c r="AE32" s="41"/>
      <c r="AF32" s="41"/>
      <c r="AG32" s="41"/>
      <c r="AH32" s="41"/>
      <c r="AI32" s="41"/>
      <c r="AJ32" s="41"/>
      <c r="AK32" s="41"/>
      <c r="AL32" s="41"/>
      <c r="AM32" s="41"/>
      <c r="AN32" s="41"/>
      <c r="AO32" s="41"/>
      <c r="AP32" s="41"/>
      <c r="AQ32" s="42"/>
      <c r="AR32" s="42"/>
      <c r="AS32" s="43"/>
      <c r="AT32" s="43"/>
    </row>
    <row r="33" spans="1:46" x14ac:dyDescent="0.2">
      <c r="A33" s="107" t="s">
        <v>722</v>
      </c>
      <c r="B33" s="107" t="s">
        <v>723</v>
      </c>
      <c r="C33" s="107" t="s">
        <v>450</v>
      </c>
      <c r="D33" s="107" t="s">
        <v>749</v>
      </c>
      <c r="E33" s="109">
        <v>3</v>
      </c>
      <c r="F33" s="109">
        <v>1</v>
      </c>
      <c r="G33" s="109">
        <v>0</v>
      </c>
      <c r="H33" s="109">
        <v>0</v>
      </c>
      <c r="I33" s="109">
        <v>0</v>
      </c>
      <c r="J33" s="109">
        <v>0</v>
      </c>
      <c r="K33" s="109">
        <v>0</v>
      </c>
      <c r="L33" s="109">
        <v>0</v>
      </c>
      <c r="M33" s="109">
        <v>0</v>
      </c>
      <c r="N33" s="109">
        <v>0</v>
      </c>
      <c r="O33" s="109">
        <v>0</v>
      </c>
      <c r="P33" s="109">
        <v>0</v>
      </c>
      <c r="Q33" s="109">
        <v>3</v>
      </c>
      <c r="R33" s="109">
        <v>1</v>
      </c>
      <c r="S33" s="110">
        <v>0</v>
      </c>
      <c r="T33" s="110">
        <v>0</v>
      </c>
      <c r="U33" s="111">
        <f t="shared" si="0"/>
        <v>0</v>
      </c>
      <c r="V33" s="111" t="str">
        <f t="shared" si="1"/>
        <v>0,00%</v>
      </c>
      <c r="W33" s="69"/>
      <c r="X33" s="69"/>
      <c r="Y33" s="69"/>
      <c r="Z33" s="69"/>
      <c r="AA33" s="159"/>
      <c r="AB33" s="159"/>
      <c r="AC33" s="159"/>
      <c r="AD33" s="159"/>
      <c r="AE33" s="41"/>
      <c r="AF33" s="41"/>
      <c r="AG33" s="41"/>
      <c r="AH33" s="41"/>
      <c r="AI33" s="41"/>
      <c r="AJ33" s="41"/>
      <c r="AK33" s="41"/>
      <c r="AL33" s="41"/>
      <c r="AM33" s="41"/>
      <c r="AN33" s="41"/>
      <c r="AO33" s="41"/>
      <c r="AP33" s="41"/>
      <c r="AQ33" s="42"/>
      <c r="AR33" s="42"/>
      <c r="AS33" s="43"/>
      <c r="AT33" s="43"/>
    </row>
    <row r="34" spans="1:46" x14ac:dyDescent="0.2">
      <c r="A34" s="107" t="s">
        <v>722</v>
      </c>
      <c r="B34" s="107" t="s">
        <v>723</v>
      </c>
      <c r="C34" s="107" t="s">
        <v>450</v>
      </c>
      <c r="D34" s="107" t="s">
        <v>750</v>
      </c>
      <c r="E34" s="109">
        <v>2</v>
      </c>
      <c r="F34" s="109">
        <v>1</v>
      </c>
      <c r="G34" s="109">
        <v>0</v>
      </c>
      <c r="H34" s="109">
        <v>0</v>
      </c>
      <c r="I34" s="109">
        <v>0</v>
      </c>
      <c r="J34" s="109">
        <v>0</v>
      </c>
      <c r="K34" s="109">
        <v>0</v>
      </c>
      <c r="L34" s="109">
        <v>0</v>
      </c>
      <c r="M34" s="109">
        <v>0</v>
      </c>
      <c r="N34" s="109">
        <v>0</v>
      </c>
      <c r="O34" s="109">
        <v>0</v>
      </c>
      <c r="P34" s="109">
        <v>0</v>
      </c>
      <c r="Q34" s="109">
        <v>2</v>
      </c>
      <c r="R34" s="109">
        <v>1</v>
      </c>
      <c r="S34" s="110">
        <v>0</v>
      </c>
      <c r="T34" s="110">
        <v>0</v>
      </c>
      <c r="U34" s="111">
        <f t="shared" si="0"/>
        <v>0</v>
      </c>
      <c r="V34" s="111" t="str">
        <f t="shared" si="1"/>
        <v>0,00%</v>
      </c>
      <c r="W34" s="69"/>
      <c r="X34" s="69"/>
      <c r="Y34" s="69"/>
      <c r="Z34" s="69"/>
      <c r="AA34" s="159"/>
      <c r="AB34" s="159"/>
      <c r="AC34" s="159"/>
      <c r="AD34" s="159"/>
      <c r="AE34" s="41"/>
      <c r="AF34" s="41"/>
      <c r="AG34" s="41"/>
      <c r="AH34" s="41"/>
      <c r="AI34" s="41"/>
      <c r="AJ34" s="41"/>
      <c r="AK34" s="41"/>
      <c r="AL34" s="41"/>
      <c r="AM34" s="41"/>
      <c r="AN34" s="41"/>
      <c r="AO34" s="41"/>
      <c r="AP34" s="41"/>
      <c r="AQ34" s="42"/>
      <c r="AR34" s="42"/>
      <c r="AS34" s="43"/>
      <c r="AT34" s="43"/>
    </row>
    <row r="35" spans="1:46" x14ac:dyDescent="0.2">
      <c r="A35" s="107" t="s">
        <v>722</v>
      </c>
      <c r="B35" s="107" t="s">
        <v>723</v>
      </c>
      <c r="C35" s="107" t="s">
        <v>450</v>
      </c>
      <c r="D35" s="107" t="s">
        <v>751</v>
      </c>
      <c r="E35" s="109">
        <v>1</v>
      </c>
      <c r="F35" s="109">
        <v>1</v>
      </c>
      <c r="G35" s="109">
        <v>0</v>
      </c>
      <c r="H35" s="109">
        <v>0</v>
      </c>
      <c r="I35" s="109">
        <v>0</v>
      </c>
      <c r="J35" s="109">
        <v>0</v>
      </c>
      <c r="K35" s="109">
        <v>0</v>
      </c>
      <c r="L35" s="109">
        <v>0</v>
      </c>
      <c r="M35" s="109">
        <v>0</v>
      </c>
      <c r="N35" s="109">
        <v>0</v>
      </c>
      <c r="O35" s="109">
        <v>0</v>
      </c>
      <c r="P35" s="109">
        <v>0</v>
      </c>
      <c r="Q35" s="109">
        <v>1</v>
      </c>
      <c r="R35" s="109">
        <v>1</v>
      </c>
      <c r="S35" s="110">
        <v>0</v>
      </c>
      <c r="T35" s="110">
        <v>0</v>
      </c>
      <c r="U35" s="111">
        <f t="shared" si="0"/>
        <v>0</v>
      </c>
      <c r="V35" s="111" t="str">
        <f t="shared" si="1"/>
        <v>0,00%</v>
      </c>
      <c r="W35" s="69"/>
      <c r="X35" s="69"/>
      <c r="Y35" s="69"/>
      <c r="Z35" s="69"/>
      <c r="AA35" s="159"/>
      <c r="AB35" s="159"/>
      <c r="AC35" s="159"/>
      <c r="AD35" s="159"/>
      <c r="AE35" s="41"/>
      <c r="AF35" s="41"/>
      <c r="AG35" s="41"/>
      <c r="AH35" s="41"/>
      <c r="AI35" s="41"/>
      <c r="AJ35" s="41"/>
      <c r="AK35" s="41"/>
      <c r="AL35" s="41"/>
      <c r="AM35" s="41"/>
      <c r="AN35" s="41"/>
      <c r="AO35" s="41"/>
      <c r="AP35" s="41"/>
      <c r="AQ35" s="42"/>
      <c r="AR35" s="42"/>
      <c r="AS35" s="43"/>
      <c r="AT35" s="43"/>
    </row>
    <row r="36" spans="1:46" x14ac:dyDescent="0.2">
      <c r="A36" s="107" t="s">
        <v>722</v>
      </c>
      <c r="B36" s="107" t="s">
        <v>723</v>
      </c>
      <c r="C36" s="107" t="s">
        <v>450</v>
      </c>
      <c r="D36" s="107" t="s">
        <v>752</v>
      </c>
      <c r="E36" s="109">
        <v>6</v>
      </c>
      <c r="F36" s="109">
        <v>1</v>
      </c>
      <c r="G36" s="109">
        <v>3</v>
      </c>
      <c r="H36" s="109">
        <v>0</v>
      </c>
      <c r="I36" s="109">
        <v>5</v>
      </c>
      <c r="J36" s="109">
        <v>4</v>
      </c>
      <c r="K36" s="109">
        <v>0</v>
      </c>
      <c r="L36" s="109">
        <v>0</v>
      </c>
      <c r="M36" s="109">
        <v>0</v>
      </c>
      <c r="N36" s="109">
        <v>0</v>
      </c>
      <c r="O36" s="109">
        <v>0</v>
      </c>
      <c r="P36" s="109">
        <v>0</v>
      </c>
      <c r="Q36" s="109">
        <v>14</v>
      </c>
      <c r="R36" s="109">
        <v>5</v>
      </c>
      <c r="S36" s="110">
        <v>1</v>
      </c>
      <c r="T36" s="110">
        <v>0</v>
      </c>
      <c r="U36" s="111">
        <f t="shared" si="0"/>
        <v>7.1428571428571425E-2</v>
      </c>
      <c r="V36" s="111" t="str">
        <f t="shared" si="1"/>
        <v>0,00%</v>
      </c>
      <c r="W36" s="69"/>
      <c r="X36" s="69"/>
      <c r="Y36" s="69"/>
      <c r="Z36" s="69"/>
      <c r="AA36" s="159"/>
      <c r="AB36" s="159"/>
      <c r="AC36" s="159"/>
      <c r="AD36" s="159"/>
      <c r="AE36" s="41"/>
      <c r="AF36" s="41"/>
      <c r="AG36" s="41"/>
      <c r="AH36" s="41"/>
      <c r="AI36" s="41"/>
      <c r="AJ36" s="41"/>
      <c r="AK36" s="41"/>
      <c r="AL36" s="41"/>
      <c r="AM36" s="41"/>
      <c r="AN36" s="41"/>
      <c r="AO36" s="41"/>
      <c r="AP36" s="41"/>
      <c r="AQ36" s="42"/>
      <c r="AR36" s="42"/>
      <c r="AS36" s="43"/>
      <c r="AT36" s="43"/>
    </row>
    <row r="37" spans="1:46" x14ac:dyDescent="0.2">
      <c r="A37" s="107" t="s">
        <v>722</v>
      </c>
      <c r="B37" s="107" t="s">
        <v>723</v>
      </c>
      <c r="C37" s="107" t="s">
        <v>450</v>
      </c>
      <c r="D37" s="107" t="s">
        <v>753</v>
      </c>
      <c r="E37" s="109">
        <v>12</v>
      </c>
      <c r="F37" s="109">
        <v>10</v>
      </c>
      <c r="G37" s="109">
        <v>2</v>
      </c>
      <c r="H37" s="109">
        <v>1</v>
      </c>
      <c r="I37" s="109">
        <v>10</v>
      </c>
      <c r="J37" s="109">
        <v>7</v>
      </c>
      <c r="K37" s="109">
        <v>0</v>
      </c>
      <c r="L37" s="109">
        <v>0</v>
      </c>
      <c r="M37" s="109">
        <v>0</v>
      </c>
      <c r="N37" s="109">
        <v>0</v>
      </c>
      <c r="O37" s="109">
        <v>0</v>
      </c>
      <c r="P37" s="109">
        <v>0</v>
      </c>
      <c r="Q37" s="109">
        <v>24</v>
      </c>
      <c r="R37" s="109">
        <v>18</v>
      </c>
      <c r="S37" s="110">
        <v>2</v>
      </c>
      <c r="T37" s="110">
        <v>0</v>
      </c>
      <c r="U37" s="111">
        <f t="shared" si="0"/>
        <v>8.3333333333333329E-2</v>
      </c>
      <c r="V37" s="111" t="str">
        <f t="shared" si="1"/>
        <v>0,00%</v>
      </c>
      <c r="W37" s="69"/>
      <c r="X37" s="69"/>
      <c r="Y37" s="69"/>
      <c r="Z37" s="69"/>
      <c r="AA37" s="159"/>
      <c r="AB37" s="159"/>
      <c r="AC37" s="159"/>
      <c r="AD37" s="159"/>
      <c r="AE37" s="41"/>
      <c r="AF37" s="41"/>
      <c r="AG37" s="41"/>
      <c r="AH37" s="41"/>
      <c r="AI37" s="41"/>
      <c r="AJ37" s="41"/>
      <c r="AK37" s="41"/>
      <c r="AL37" s="41"/>
      <c r="AM37" s="41"/>
      <c r="AN37" s="41"/>
      <c r="AO37" s="41"/>
      <c r="AP37" s="41"/>
      <c r="AQ37" s="42"/>
      <c r="AR37" s="42"/>
      <c r="AS37" s="43"/>
      <c r="AT37" s="43"/>
    </row>
    <row r="38" spans="1:46" x14ac:dyDescent="0.2">
      <c r="A38" s="107" t="s">
        <v>722</v>
      </c>
      <c r="B38" s="107" t="s">
        <v>723</v>
      </c>
      <c r="C38" s="107" t="s">
        <v>450</v>
      </c>
      <c r="D38" s="107" t="s">
        <v>754</v>
      </c>
      <c r="E38" s="109">
        <v>1</v>
      </c>
      <c r="F38" s="109">
        <v>1</v>
      </c>
      <c r="G38" s="109">
        <v>1</v>
      </c>
      <c r="H38" s="109">
        <v>1</v>
      </c>
      <c r="I38" s="109">
        <v>0</v>
      </c>
      <c r="J38" s="109">
        <v>0</v>
      </c>
      <c r="K38" s="109">
        <v>0</v>
      </c>
      <c r="L38" s="109">
        <v>0</v>
      </c>
      <c r="M38" s="109">
        <v>0</v>
      </c>
      <c r="N38" s="109">
        <v>0</v>
      </c>
      <c r="O38" s="109">
        <v>0</v>
      </c>
      <c r="P38" s="109">
        <v>0</v>
      </c>
      <c r="Q38" s="109">
        <v>2</v>
      </c>
      <c r="R38" s="109">
        <v>2</v>
      </c>
      <c r="S38" s="110">
        <v>0</v>
      </c>
      <c r="T38" s="110">
        <v>0</v>
      </c>
      <c r="U38" s="111">
        <f t="shared" si="0"/>
        <v>0</v>
      </c>
      <c r="V38" s="111" t="str">
        <f t="shared" si="1"/>
        <v>0,00%</v>
      </c>
      <c r="W38" s="69"/>
      <c r="X38" s="69"/>
      <c r="Y38" s="69"/>
      <c r="Z38" s="69"/>
      <c r="AA38" s="159"/>
      <c r="AB38" s="159"/>
      <c r="AC38" s="159"/>
      <c r="AD38" s="159"/>
      <c r="AE38" s="41"/>
      <c r="AF38" s="41"/>
      <c r="AG38" s="41"/>
      <c r="AH38" s="41"/>
      <c r="AI38" s="41"/>
      <c r="AJ38" s="41"/>
      <c r="AK38" s="41"/>
      <c r="AL38" s="41"/>
      <c r="AM38" s="41"/>
      <c r="AN38" s="41"/>
      <c r="AO38" s="41"/>
      <c r="AP38" s="41"/>
      <c r="AQ38" s="42"/>
      <c r="AR38" s="42"/>
      <c r="AS38" s="43"/>
      <c r="AT38" s="43"/>
    </row>
    <row r="39" spans="1:46" x14ac:dyDescent="0.2">
      <c r="A39" s="107" t="s">
        <v>722</v>
      </c>
      <c r="B39" s="107" t="s">
        <v>723</v>
      </c>
      <c r="C39" s="107" t="s">
        <v>450</v>
      </c>
      <c r="D39" s="107" t="s">
        <v>755</v>
      </c>
      <c r="E39" s="109">
        <v>5</v>
      </c>
      <c r="F39" s="109">
        <v>4</v>
      </c>
      <c r="G39" s="109">
        <v>2</v>
      </c>
      <c r="H39" s="109">
        <v>1</v>
      </c>
      <c r="I39" s="109">
        <v>2</v>
      </c>
      <c r="J39" s="109">
        <v>1</v>
      </c>
      <c r="K39" s="109">
        <v>0</v>
      </c>
      <c r="L39" s="109">
        <v>0</v>
      </c>
      <c r="M39" s="109">
        <v>0</v>
      </c>
      <c r="N39" s="109">
        <v>0</v>
      </c>
      <c r="O39" s="109">
        <v>0</v>
      </c>
      <c r="P39" s="109">
        <v>0</v>
      </c>
      <c r="Q39" s="109">
        <v>9</v>
      </c>
      <c r="R39" s="109">
        <v>6</v>
      </c>
      <c r="S39" s="110">
        <v>2</v>
      </c>
      <c r="T39" s="110">
        <v>1</v>
      </c>
      <c r="U39" s="111">
        <f t="shared" si="0"/>
        <v>0.22222222222222221</v>
      </c>
      <c r="V39" s="111">
        <f t="shared" si="1"/>
        <v>0.16666666666666666</v>
      </c>
      <c r="W39" s="69"/>
      <c r="X39" s="69"/>
      <c r="Y39" s="69"/>
      <c r="Z39" s="69"/>
      <c r="AA39" s="159"/>
      <c r="AB39" s="159"/>
      <c r="AC39" s="159"/>
      <c r="AD39" s="159"/>
      <c r="AE39" s="41"/>
      <c r="AF39" s="41"/>
      <c r="AG39" s="41"/>
      <c r="AH39" s="41"/>
      <c r="AI39" s="41"/>
      <c r="AJ39" s="41"/>
      <c r="AK39" s="41"/>
      <c r="AL39" s="41"/>
      <c r="AM39" s="41"/>
      <c r="AN39" s="41"/>
      <c r="AO39" s="41"/>
      <c r="AP39" s="41"/>
      <c r="AQ39" s="42"/>
      <c r="AR39" s="42"/>
      <c r="AS39" s="43"/>
      <c r="AT39" s="43"/>
    </row>
    <row r="40" spans="1:46" x14ac:dyDescent="0.2">
      <c r="A40" s="107" t="s">
        <v>722</v>
      </c>
      <c r="B40" s="107" t="s">
        <v>723</v>
      </c>
      <c r="C40" s="107" t="s">
        <v>450</v>
      </c>
      <c r="D40" s="107" t="s">
        <v>756</v>
      </c>
      <c r="E40" s="109">
        <v>1</v>
      </c>
      <c r="F40" s="109">
        <v>0</v>
      </c>
      <c r="G40" s="109">
        <v>1</v>
      </c>
      <c r="H40" s="109">
        <v>1</v>
      </c>
      <c r="I40" s="109">
        <v>1</v>
      </c>
      <c r="J40" s="109">
        <v>1</v>
      </c>
      <c r="K40" s="109">
        <v>0</v>
      </c>
      <c r="L40" s="109">
        <v>0</v>
      </c>
      <c r="M40" s="109">
        <v>0</v>
      </c>
      <c r="N40" s="109">
        <v>0</v>
      </c>
      <c r="O40" s="109">
        <v>0</v>
      </c>
      <c r="P40" s="109">
        <v>0</v>
      </c>
      <c r="Q40" s="109">
        <v>3</v>
      </c>
      <c r="R40" s="109">
        <v>2</v>
      </c>
      <c r="S40" s="110">
        <v>1</v>
      </c>
      <c r="T40" s="110">
        <v>1</v>
      </c>
      <c r="U40" s="111">
        <f t="shared" ref="U40:U74" si="2">S40/Q40</f>
        <v>0.33333333333333331</v>
      </c>
      <c r="V40" s="111">
        <f t="shared" ref="V40:V74" si="3">IF(T40=0,"0,00%",T40/R40)</f>
        <v>0.5</v>
      </c>
      <c r="W40" s="69"/>
      <c r="X40" s="69"/>
      <c r="Y40" s="69"/>
      <c r="Z40" s="69"/>
      <c r="AA40" s="159"/>
      <c r="AB40" s="159"/>
      <c r="AC40" s="159"/>
      <c r="AD40" s="159"/>
      <c r="AE40" s="41"/>
      <c r="AF40" s="41"/>
      <c r="AG40" s="41"/>
      <c r="AH40" s="41"/>
      <c r="AI40" s="41"/>
      <c r="AJ40" s="41"/>
      <c r="AK40" s="41"/>
      <c r="AL40" s="41"/>
      <c r="AM40" s="41"/>
      <c r="AN40" s="41"/>
      <c r="AO40" s="41"/>
      <c r="AP40" s="41"/>
      <c r="AQ40" s="42"/>
      <c r="AR40" s="42"/>
      <c r="AS40" s="43"/>
      <c r="AT40" s="43"/>
    </row>
    <row r="41" spans="1:46" x14ac:dyDescent="0.2">
      <c r="A41" s="107" t="s">
        <v>722</v>
      </c>
      <c r="B41" s="107" t="s">
        <v>723</v>
      </c>
      <c r="C41" s="107" t="s">
        <v>450</v>
      </c>
      <c r="D41" s="107" t="s">
        <v>757</v>
      </c>
      <c r="E41" s="109">
        <v>1</v>
      </c>
      <c r="F41" s="109">
        <v>1</v>
      </c>
      <c r="G41" s="109">
        <v>1</v>
      </c>
      <c r="H41" s="109">
        <v>1</v>
      </c>
      <c r="I41" s="109">
        <v>1</v>
      </c>
      <c r="J41" s="109">
        <v>1</v>
      </c>
      <c r="K41" s="109">
        <v>0</v>
      </c>
      <c r="L41" s="109">
        <v>0</v>
      </c>
      <c r="M41" s="109">
        <v>0</v>
      </c>
      <c r="N41" s="109">
        <v>0</v>
      </c>
      <c r="O41" s="109">
        <v>0</v>
      </c>
      <c r="P41" s="109">
        <v>0</v>
      </c>
      <c r="Q41" s="109">
        <v>3</v>
      </c>
      <c r="R41" s="109">
        <v>3</v>
      </c>
      <c r="S41" s="110">
        <v>0</v>
      </c>
      <c r="T41" s="110">
        <v>0</v>
      </c>
      <c r="U41" s="111">
        <f t="shared" si="2"/>
        <v>0</v>
      </c>
      <c r="V41" s="111" t="str">
        <f t="shared" si="3"/>
        <v>0,00%</v>
      </c>
      <c r="W41" s="69"/>
      <c r="X41" s="69"/>
      <c r="Y41" s="69"/>
      <c r="Z41" s="69"/>
      <c r="AA41" s="159"/>
      <c r="AB41" s="159"/>
      <c r="AC41" s="159"/>
      <c r="AD41" s="159"/>
      <c r="AE41" s="41"/>
      <c r="AF41" s="41"/>
      <c r="AG41" s="41"/>
      <c r="AH41" s="41"/>
      <c r="AI41" s="41"/>
      <c r="AJ41" s="41"/>
      <c r="AK41" s="41"/>
      <c r="AL41" s="41"/>
      <c r="AM41" s="41"/>
      <c r="AN41" s="41"/>
      <c r="AO41" s="41"/>
      <c r="AP41" s="41"/>
      <c r="AQ41" s="42"/>
      <c r="AR41" s="42"/>
      <c r="AS41" s="43"/>
      <c r="AT41" s="43"/>
    </row>
    <row r="42" spans="1:46" x14ac:dyDescent="0.2">
      <c r="A42" s="107" t="s">
        <v>722</v>
      </c>
      <c r="B42" s="107" t="s">
        <v>723</v>
      </c>
      <c r="C42" s="107" t="s">
        <v>450</v>
      </c>
      <c r="D42" s="107" t="s">
        <v>758</v>
      </c>
      <c r="E42" s="109">
        <v>12</v>
      </c>
      <c r="F42" s="109">
        <v>11</v>
      </c>
      <c r="G42" s="109">
        <v>3</v>
      </c>
      <c r="H42" s="109">
        <v>3</v>
      </c>
      <c r="I42" s="109">
        <v>2</v>
      </c>
      <c r="J42" s="109">
        <v>2</v>
      </c>
      <c r="K42" s="109">
        <v>0</v>
      </c>
      <c r="L42" s="109">
        <v>0</v>
      </c>
      <c r="M42" s="109">
        <v>0</v>
      </c>
      <c r="N42" s="109">
        <v>0</v>
      </c>
      <c r="O42" s="109">
        <v>0</v>
      </c>
      <c r="P42" s="109">
        <v>0</v>
      </c>
      <c r="Q42" s="109">
        <v>17</v>
      </c>
      <c r="R42" s="109">
        <v>16</v>
      </c>
      <c r="S42" s="110">
        <v>0</v>
      </c>
      <c r="T42" s="110">
        <v>0</v>
      </c>
      <c r="U42" s="111">
        <f t="shared" si="2"/>
        <v>0</v>
      </c>
      <c r="V42" s="111" t="str">
        <f t="shared" si="3"/>
        <v>0,00%</v>
      </c>
      <c r="W42" s="69"/>
      <c r="X42" s="69"/>
      <c r="Y42" s="69"/>
      <c r="Z42" s="69"/>
      <c r="AA42" s="159"/>
      <c r="AB42" s="159"/>
      <c r="AC42" s="159"/>
      <c r="AD42" s="159"/>
      <c r="AE42" s="41"/>
      <c r="AF42" s="41"/>
      <c r="AG42" s="41"/>
      <c r="AH42" s="41"/>
      <c r="AI42" s="41"/>
      <c r="AJ42" s="41"/>
      <c r="AK42" s="41"/>
      <c r="AL42" s="41"/>
      <c r="AM42" s="41"/>
      <c r="AN42" s="41"/>
      <c r="AO42" s="41"/>
      <c r="AP42" s="41"/>
      <c r="AQ42" s="42"/>
      <c r="AR42" s="42"/>
      <c r="AS42" s="43"/>
      <c r="AT42" s="43"/>
    </row>
    <row r="43" spans="1:46" x14ac:dyDescent="0.2">
      <c r="A43" s="107" t="s">
        <v>722</v>
      </c>
      <c r="B43" s="107" t="s">
        <v>723</v>
      </c>
      <c r="C43" s="107" t="s">
        <v>450</v>
      </c>
      <c r="D43" s="107" t="s">
        <v>759</v>
      </c>
      <c r="E43" s="109">
        <v>1</v>
      </c>
      <c r="F43" s="109">
        <v>1</v>
      </c>
      <c r="G43" s="109">
        <v>0</v>
      </c>
      <c r="H43" s="109">
        <v>0</v>
      </c>
      <c r="I43" s="109">
        <v>0</v>
      </c>
      <c r="J43" s="109">
        <v>0</v>
      </c>
      <c r="K43" s="109">
        <v>0</v>
      </c>
      <c r="L43" s="109">
        <v>0</v>
      </c>
      <c r="M43" s="109">
        <v>0</v>
      </c>
      <c r="N43" s="109">
        <v>0</v>
      </c>
      <c r="O43" s="109">
        <v>0</v>
      </c>
      <c r="P43" s="109">
        <v>0</v>
      </c>
      <c r="Q43" s="109">
        <v>1</v>
      </c>
      <c r="R43" s="109">
        <v>1</v>
      </c>
      <c r="S43" s="110">
        <v>0</v>
      </c>
      <c r="T43" s="110">
        <v>0</v>
      </c>
      <c r="U43" s="111">
        <f t="shared" si="2"/>
        <v>0</v>
      </c>
      <c r="V43" s="111" t="str">
        <f t="shared" si="3"/>
        <v>0,00%</v>
      </c>
      <c r="W43" s="69"/>
      <c r="X43" s="69"/>
      <c r="Y43" s="69"/>
      <c r="Z43" s="69"/>
      <c r="AA43" s="159"/>
      <c r="AB43" s="159"/>
      <c r="AC43" s="159"/>
      <c r="AD43" s="159"/>
      <c r="AE43" s="41"/>
      <c r="AF43" s="41"/>
      <c r="AG43" s="41"/>
      <c r="AH43" s="41"/>
      <c r="AI43" s="41"/>
      <c r="AJ43" s="41"/>
      <c r="AK43" s="41"/>
      <c r="AL43" s="41"/>
      <c r="AM43" s="41"/>
      <c r="AN43" s="41"/>
      <c r="AO43" s="41"/>
      <c r="AP43" s="41"/>
      <c r="AQ43" s="42"/>
      <c r="AR43" s="42"/>
      <c r="AS43" s="43"/>
      <c r="AT43" s="43"/>
    </row>
    <row r="44" spans="1:46" x14ac:dyDescent="0.2">
      <c r="A44" s="107" t="s">
        <v>722</v>
      </c>
      <c r="B44" s="107" t="s">
        <v>723</v>
      </c>
      <c r="C44" s="107" t="s">
        <v>450</v>
      </c>
      <c r="D44" s="107" t="s">
        <v>760</v>
      </c>
      <c r="E44" s="109">
        <v>3</v>
      </c>
      <c r="F44" s="109">
        <v>3</v>
      </c>
      <c r="G44" s="109">
        <v>3</v>
      </c>
      <c r="H44" s="109">
        <v>1</v>
      </c>
      <c r="I44" s="109">
        <v>1</v>
      </c>
      <c r="J44" s="109">
        <v>1</v>
      </c>
      <c r="K44" s="109">
        <v>0</v>
      </c>
      <c r="L44" s="109">
        <v>0</v>
      </c>
      <c r="M44" s="109">
        <v>0</v>
      </c>
      <c r="N44" s="109">
        <v>0</v>
      </c>
      <c r="O44" s="109">
        <v>0</v>
      </c>
      <c r="P44" s="109">
        <v>0</v>
      </c>
      <c r="Q44" s="109">
        <v>7</v>
      </c>
      <c r="R44" s="109">
        <v>5</v>
      </c>
      <c r="S44" s="110">
        <v>0</v>
      </c>
      <c r="T44" s="110">
        <v>0</v>
      </c>
      <c r="U44" s="111">
        <f t="shared" si="2"/>
        <v>0</v>
      </c>
      <c r="V44" s="111" t="str">
        <f t="shared" si="3"/>
        <v>0,00%</v>
      </c>
      <c r="W44" s="69"/>
      <c r="X44" s="69"/>
      <c r="Y44" s="69"/>
      <c r="Z44" s="69"/>
      <c r="AA44" s="159"/>
      <c r="AB44" s="159"/>
      <c r="AC44" s="159"/>
      <c r="AD44" s="159"/>
      <c r="AE44" s="41"/>
      <c r="AF44" s="41"/>
      <c r="AG44" s="41"/>
      <c r="AH44" s="41"/>
      <c r="AI44" s="41"/>
      <c r="AJ44" s="41"/>
      <c r="AK44" s="41"/>
      <c r="AL44" s="41"/>
      <c r="AM44" s="41"/>
      <c r="AN44" s="41"/>
      <c r="AO44" s="41"/>
      <c r="AP44" s="41"/>
      <c r="AQ44" s="42"/>
      <c r="AR44" s="42"/>
      <c r="AS44" s="43"/>
      <c r="AT44" s="43"/>
    </row>
    <row r="45" spans="1:46" x14ac:dyDescent="0.2">
      <c r="A45" s="107" t="s">
        <v>722</v>
      </c>
      <c r="B45" s="107" t="s">
        <v>723</v>
      </c>
      <c r="C45" s="107" t="s">
        <v>450</v>
      </c>
      <c r="D45" s="107" t="s">
        <v>761</v>
      </c>
      <c r="E45" s="109">
        <v>0</v>
      </c>
      <c r="F45" s="109">
        <v>0</v>
      </c>
      <c r="G45" s="109">
        <v>0</v>
      </c>
      <c r="H45" s="109">
        <v>0</v>
      </c>
      <c r="I45" s="109">
        <v>1</v>
      </c>
      <c r="J45" s="109">
        <v>0</v>
      </c>
      <c r="K45" s="109">
        <v>0</v>
      </c>
      <c r="L45" s="109">
        <v>0</v>
      </c>
      <c r="M45" s="109">
        <v>0</v>
      </c>
      <c r="N45" s="109">
        <v>0</v>
      </c>
      <c r="O45" s="109">
        <v>0</v>
      </c>
      <c r="P45" s="109">
        <v>0</v>
      </c>
      <c r="Q45" s="109">
        <v>1</v>
      </c>
      <c r="R45" s="109">
        <v>0</v>
      </c>
      <c r="S45" s="110">
        <v>1</v>
      </c>
      <c r="T45" s="110">
        <v>0</v>
      </c>
      <c r="U45" s="111">
        <f t="shared" si="2"/>
        <v>1</v>
      </c>
      <c r="V45" s="111" t="str">
        <f t="shared" si="3"/>
        <v>0,00%</v>
      </c>
      <c r="W45" s="69"/>
      <c r="X45" s="69"/>
      <c r="Y45" s="69"/>
      <c r="Z45" s="69"/>
      <c r="AA45" s="159"/>
      <c r="AB45" s="159"/>
      <c r="AC45" s="159"/>
      <c r="AD45" s="159"/>
      <c r="AE45" s="41"/>
      <c r="AF45" s="41"/>
      <c r="AG45" s="41"/>
      <c r="AH45" s="41"/>
      <c r="AI45" s="41"/>
      <c r="AJ45" s="41"/>
      <c r="AK45" s="41"/>
      <c r="AL45" s="41"/>
      <c r="AM45" s="41"/>
      <c r="AN45" s="41"/>
      <c r="AO45" s="41"/>
      <c r="AP45" s="41"/>
      <c r="AQ45" s="42"/>
      <c r="AR45" s="42"/>
      <c r="AS45" s="43"/>
      <c r="AT45" s="43"/>
    </row>
    <row r="46" spans="1:46" x14ac:dyDescent="0.2">
      <c r="A46" s="107" t="s">
        <v>722</v>
      </c>
      <c r="B46" s="107" t="s">
        <v>723</v>
      </c>
      <c r="C46" s="107" t="s">
        <v>450</v>
      </c>
      <c r="D46" s="107" t="s">
        <v>762</v>
      </c>
      <c r="E46" s="109">
        <v>0</v>
      </c>
      <c r="F46" s="109">
        <v>0</v>
      </c>
      <c r="G46" s="109">
        <v>0</v>
      </c>
      <c r="H46" s="109">
        <v>0</v>
      </c>
      <c r="I46" s="109">
        <v>1</v>
      </c>
      <c r="J46" s="109">
        <v>0</v>
      </c>
      <c r="K46" s="109">
        <v>0</v>
      </c>
      <c r="L46" s="109">
        <v>0</v>
      </c>
      <c r="M46" s="109">
        <v>0</v>
      </c>
      <c r="N46" s="109">
        <v>0</v>
      </c>
      <c r="O46" s="109">
        <v>0</v>
      </c>
      <c r="P46" s="109">
        <v>0</v>
      </c>
      <c r="Q46" s="109">
        <v>1</v>
      </c>
      <c r="R46" s="109">
        <v>0</v>
      </c>
      <c r="S46" s="110">
        <v>0</v>
      </c>
      <c r="T46" s="110">
        <v>0</v>
      </c>
      <c r="U46" s="111">
        <f t="shared" si="2"/>
        <v>0</v>
      </c>
      <c r="V46" s="111" t="str">
        <f t="shared" si="3"/>
        <v>0,00%</v>
      </c>
      <c r="W46" s="69"/>
      <c r="X46" s="69"/>
      <c r="Y46" s="69"/>
      <c r="Z46" s="69"/>
      <c r="AA46" s="159"/>
      <c r="AB46" s="159"/>
      <c r="AC46" s="159"/>
      <c r="AD46" s="159"/>
      <c r="AE46" s="41"/>
      <c r="AF46" s="41"/>
      <c r="AG46" s="41"/>
      <c r="AH46" s="41"/>
      <c r="AI46" s="41"/>
      <c r="AJ46" s="41"/>
      <c r="AK46" s="41"/>
      <c r="AL46" s="41"/>
      <c r="AM46" s="41"/>
      <c r="AN46" s="41"/>
      <c r="AO46" s="41"/>
      <c r="AP46" s="41"/>
      <c r="AQ46" s="42"/>
      <c r="AR46" s="42"/>
      <c r="AS46" s="43"/>
      <c r="AT46" s="43"/>
    </row>
    <row r="47" spans="1:46" x14ac:dyDescent="0.2">
      <c r="A47" s="107" t="s">
        <v>722</v>
      </c>
      <c r="B47" s="107" t="s">
        <v>723</v>
      </c>
      <c r="C47" s="107" t="s">
        <v>450</v>
      </c>
      <c r="D47" s="107" t="s">
        <v>763</v>
      </c>
      <c r="E47" s="109">
        <v>8</v>
      </c>
      <c r="F47" s="109">
        <v>4</v>
      </c>
      <c r="G47" s="109">
        <v>6</v>
      </c>
      <c r="H47" s="109">
        <v>1</v>
      </c>
      <c r="I47" s="109">
        <v>5</v>
      </c>
      <c r="J47" s="109">
        <v>2</v>
      </c>
      <c r="K47" s="109">
        <v>0</v>
      </c>
      <c r="L47" s="109">
        <v>0</v>
      </c>
      <c r="M47" s="109">
        <v>0</v>
      </c>
      <c r="N47" s="109">
        <v>0</v>
      </c>
      <c r="O47" s="109">
        <v>0</v>
      </c>
      <c r="P47" s="109">
        <v>0</v>
      </c>
      <c r="Q47" s="109">
        <v>19</v>
      </c>
      <c r="R47" s="109">
        <v>7</v>
      </c>
      <c r="S47" s="110">
        <v>1</v>
      </c>
      <c r="T47" s="110">
        <v>0</v>
      </c>
      <c r="U47" s="111">
        <f t="shared" si="2"/>
        <v>5.2631578947368418E-2</v>
      </c>
      <c r="V47" s="111" t="str">
        <f t="shared" si="3"/>
        <v>0,00%</v>
      </c>
      <c r="W47" s="69"/>
      <c r="X47" s="69"/>
      <c r="Y47" s="69"/>
      <c r="Z47" s="69"/>
      <c r="AA47" s="159"/>
      <c r="AB47" s="159"/>
      <c r="AC47" s="159"/>
      <c r="AD47" s="159"/>
      <c r="AE47" s="41"/>
      <c r="AF47" s="41"/>
      <c r="AG47" s="41"/>
      <c r="AH47" s="41"/>
      <c r="AI47" s="41"/>
      <c r="AJ47" s="41"/>
      <c r="AK47" s="41"/>
      <c r="AL47" s="41"/>
      <c r="AM47" s="41"/>
      <c r="AN47" s="41"/>
      <c r="AO47" s="41"/>
      <c r="AP47" s="41"/>
      <c r="AQ47" s="42"/>
      <c r="AR47" s="42"/>
      <c r="AS47" s="43"/>
      <c r="AT47" s="43"/>
    </row>
    <row r="48" spans="1:46" x14ac:dyDescent="0.2">
      <c r="A48" s="107" t="s">
        <v>722</v>
      </c>
      <c r="B48" s="107" t="s">
        <v>723</v>
      </c>
      <c r="C48" s="107" t="s">
        <v>450</v>
      </c>
      <c r="D48" s="107" t="s">
        <v>764</v>
      </c>
      <c r="E48" s="109">
        <v>1</v>
      </c>
      <c r="F48" s="109">
        <v>1</v>
      </c>
      <c r="G48" s="109">
        <v>0</v>
      </c>
      <c r="H48" s="109">
        <v>0</v>
      </c>
      <c r="I48" s="109">
        <v>0</v>
      </c>
      <c r="J48" s="109">
        <v>0</v>
      </c>
      <c r="K48" s="109">
        <v>0</v>
      </c>
      <c r="L48" s="109">
        <v>0</v>
      </c>
      <c r="M48" s="109">
        <v>0</v>
      </c>
      <c r="N48" s="109">
        <v>0</v>
      </c>
      <c r="O48" s="109">
        <v>0</v>
      </c>
      <c r="P48" s="109">
        <v>0</v>
      </c>
      <c r="Q48" s="109">
        <v>1</v>
      </c>
      <c r="R48" s="109">
        <v>1</v>
      </c>
      <c r="S48" s="110">
        <v>0</v>
      </c>
      <c r="T48" s="110">
        <v>0</v>
      </c>
      <c r="U48" s="111">
        <f t="shared" si="2"/>
        <v>0</v>
      </c>
      <c r="V48" s="111" t="str">
        <f t="shared" si="3"/>
        <v>0,00%</v>
      </c>
      <c r="W48" s="69"/>
      <c r="X48" s="69"/>
      <c r="Y48" s="69"/>
      <c r="Z48" s="69"/>
      <c r="AA48" s="159"/>
      <c r="AB48" s="159"/>
      <c r="AC48" s="159"/>
      <c r="AD48" s="159"/>
      <c r="AE48" s="41"/>
      <c r="AF48" s="41"/>
      <c r="AG48" s="41"/>
      <c r="AH48" s="41"/>
      <c r="AI48" s="41"/>
      <c r="AJ48" s="41"/>
      <c r="AK48" s="41"/>
      <c r="AL48" s="41"/>
      <c r="AM48" s="41"/>
      <c r="AN48" s="41"/>
      <c r="AO48" s="41"/>
      <c r="AP48" s="41"/>
      <c r="AQ48" s="42"/>
      <c r="AR48" s="42"/>
      <c r="AS48" s="43"/>
      <c r="AT48" s="43"/>
    </row>
    <row r="49" spans="1:46" x14ac:dyDescent="0.2">
      <c r="A49" s="107" t="s">
        <v>722</v>
      </c>
      <c r="B49" s="107" t="s">
        <v>723</v>
      </c>
      <c r="C49" s="107" t="s">
        <v>450</v>
      </c>
      <c r="D49" s="107" t="s">
        <v>765</v>
      </c>
      <c r="E49" s="109">
        <v>4</v>
      </c>
      <c r="F49" s="109">
        <v>2</v>
      </c>
      <c r="G49" s="109">
        <v>9</v>
      </c>
      <c r="H49" s="109">
        <v>0</v>
      </c>
      <c r="I49" s="109">
        <v>3</v>
      </c>
      <c r="J49" s="109">
        <v>1</v>
      </c>
      <c r="K49" s="109">
        <v>0</v>
      </c>
      <c r="L49" s="109">
        <v>0</v>
      </c>
      <c r="M49" s="109">
        <v>0</v>
      </c>
      <c r="N49" s="109">
        <v>0</v>
      </c>
      <c r="O49" s="109">
        <v>0</v>
      </c>
      <c r="P49" s="109">
        <v>0</v>
      </c>
      <c r="Q49" s="109">
        <v>16</v>
      </c>
      <c r="R49" s="109">
        <v>3</v>
      </c>
      <c r="S49" s="110">
        <v>2</v>
      </c>
      <c r="T49" s="110">
        <v>0</v>
      </c>
      <c r="U49" s="111">
        <f t="shared" si="2"/>
        <v>0.125</v>
      </c>
      <c r="V49" s="111" t="str">
        <f t="shared" si="3"/>
        <v>0,00%</v>
      </c>
      <c r="W49" s="69"/>
      <c r="X49" s="69"/>
      <c r="Y49" s="69"/>
      <c r="Z49" s="69"/>
      <c r="AA49" s="159"/>
      <c r="AB49" s="159"/>
      <c r="AC49" s="159"/>
      <c r="AD49" s="159"/>
      <c r="AE49" s="41"/>
      <c r="AF49" s="41"/>
      <c r="AG49" s="41"/>
      <c r="AH49" s="41"/>
      <c r="AI49" s="41"/>
      <c r="AJ49" s="41"/>
      <c r="AK49" s="41"/>
      <c r="AL49" s="41"/>
      <c r="AM49" s="41"/>
      <c r="AN49" s="41"/>
      <c r="AO49" s="41"/>
      <c r="AP49" s="41"/>
      <c r="AQ49" s="42"/>
      <c r="AR49" s="42"/>
      <c r="AS49" s="43"/>
      <c r="AT49" s="43"/>
    </row>
    <row r="50" spans="1:46" x14ac:dyDescent="0.2">
      <c r="A50" s="107" t="s">
        <v>722</v>
      </c>
      <c r="B50" s="107" t="s">
        <v>723</v>
      </c>
      <c r="C50" s="107" t="s">
        <v>450</v>
      </c>
      <c r="D50" s="107" t="s">
        <v>766</v>
      </c>
      <c r="E50" s="109">
        <v>3</v>
      </c>
      <c r="F50" s="109">
        <v>0</v>
      </c>
      <c r="G50" s="109">
        <v>5</v>
      </c>
      <c r="H50" s="109">
        <v>1</v>
      </c>
      <c r="I50" s="109">
        <v>2</v>
      </c>
      <c r="J50" s="109">
        <v>0</v>
      </c>
      <c r="K50" s="109">
        <v>0</v>
      </c>
      <c r="L50" s="109">
        <v>0</v>
      </c>
      <c r="M50" s="109">
        <v>0</v>
      </c>
      <c r="N50" s="109">
        <v>0</v>
      </c>
      <c r="O50" s="109">
        <v>0</v>
      </c>
      <c r="P50" s="109">
        <v>0</v>
      </c>
      <c r="Q50" s="109">
        <v>10</v>
      </c>
      <c r="R50" s="109">
        <v>1</v>
      </c>
      <c r="S50" s="110">
        <v>0</v>
      </c>
      <c r="T50" s="110">
        <v>0</v>
      </c>
      <c r="U50" s="111">
        <f t="shared" si="2"/>
        <v>0</v>
      </c>
      <c r="V50" s="111" t="str">
        <f t="shared" si="3"/>
        <v>0,00%</v>
      </c>
      <c r="W50" s="69"/>
      <c r="X50" s="69"/>
      <c r="Y50" s="69"/>
      <c r="Z50" s="69"/>
      <c r="AA50" s="159"/>
      <c r="AB50" s="159"/>
      <c r="AC50" s="159"/>
      <c r="AD50" s="159"/>
      <c r="AE50" s="41"/>
      <c r="AF50" s="41"/>
      <c r="AG50" s="41"/>
      <c r="AH50" s="41"/>
      <c r="AI50" s="41"/>
      <c r="AJ50" s="41"/>
      <c r="AK50" s="41"/>
      <c r="AL50" s="41"/>
      <c r="AM50" s="41"/>
      <c r="AN50" s="41"/>
      <c r="AO50" s="41"/>
      <c r="AP50" s="41"/>
      <c r="AQ50" s="42"/>
      <c r="AR50" s="42"/>
      <c r="AS50" s="43"/>
      <c r="AT50" s="43"/>
    </row>
    <row r="51" spans="1:46" x14ac:dyDescent="0.2">
      <c r="A51" s="107" t="s">
        <v>722</v>
      </c>
      <c r="B51" s="107" t="s">
        <v>723</v>
      </c>
      <c r="C51" s="107" t="s">
        <v>450</v>
      </c>
      <c r="D51" s="107" t="s">
        <v>767</v>
      </c>
      <c r="E51" s="109">
        <v>1</v>
      </c>
      <c r="F51" s="109">
        <v>1</v>
      </c>
      <c r="G51" s="109">
        <v>0</v>
      </c>
      <c r="H51" s="109">
        <v>0</v>
      </c>
      <c r="I51" s="109">
        <v>0</v>
      </c>
      <c r="J51" s="109">
        <v>0</v>
      </c>
      <c r="K51" s="109">
        <v>0</v>
      </c>
      <c r="L51" s="109">
        <v>0</v>
      </c>
      <c r="M51" s="109">
        <v>0</v>
      </c>
      <c r="N51" s="109">
        <v>0</v>
      </c>
      <c r="O51" s="109">
        <v>0</v>
      </c>
      <c r="P51" s="109">
        <v>0</v>
      </c>
      <c r="Q51" s="109">
        <v>1</v>
      </c>
      <c r="R51" s="109">
        <v>1</v>
      </c>
      <c r="S51" s="110">
        <v>0</v>
      </c>
      <c r="T51" s="110">
        <v>0</v>
      </c>
      <c r="U51" s="111">
        <f t="shared" si="2"/>
        <v>0</v>
      </c>
      <c r="V51" s="111" t="str">
        <f t="shared" si="3"/>
        <v>0,00%</v>
      </c>
      <c r="W51" s="69"/>
      <c r="X51" s="69"/>
      <c r="Y51" s="69"/>
      <c r="Z51" s="69"/>
      <c r="AA51" s="159"/>
      <c r="AB51" s="159"/>
      <c r="AC51" s="159"/>
      <c r="AD51" s="159"/>
      <c r="AE51" s="41"/>
      <c r="AF51" s="41"/>
      <c r="AG51" s="41"/>
      <c r="AH51" s="41"/>
      <c r="AI51" s="41"/>
      <c r="AJ51" s="41"/>
      <c r="AK51" s="41"/>
      <c r="AL51" s="41"/>
      <c r="AM51" s="41"/>
      <c r="AN51" s="41"/>
      <c r="AO51" s="41"/>
      <c r="AP51" s="41"/>
      <c r="AQ51" s="42"/>
      <c r="AR51" s="42"/>
      <c r="AS51" s="43"/>
      <c r="AT51" s="43"/>
    </row>
    <row r="52" spans="1:46" x14ac:dyDescent="0.2">
      <c r="A52" s="107" t="s">
        <v>722</v>
      </c>
      <c r="B52" s="107" t="s">
        <v>723</v>
      </c>
      <c r="C52" s="107" t="s">
        <v>450</v>
      </c>
      <c r="D52" s="107" t="s">
        <v>768</v>
      </c>
      <c r="E52" s="109">
        <v>1</v>
      </c>
      <c r="F52" s="109">
        <v>0</v>
      </c>
      <c r="G52" s="109">
        <v>1</v>
      </c>
      <c r="H52" s="109">
        <v>0</v>
      </c>
      <c r="I52" s="109">
        <v>0</v>
      </c>
      <c r="J52" s="109">
        <v>0</v>
      </c>
      <c r="K52" s="109">
        <v>0</v>
      </c>
      <c r="L52" s="109">
        <v>0</v>
      </c>
      <c r="M52" s="109">
        <v>0</v>
      </c>
      <c r="N52" s="109">
        <v>0</v>
      </c>
      <c r="O52" s="109">
        <v>0</v>
      </c>
      <c r="P52" s="109">
        <v>0</v>
      </c>
      <c r="Q52" s="109">
        <v>2</v>
      </c>
      <c r="R52" s="109">
        <v>0</v>
      </c>
      <c r="S52" s="110">
        <v>0</v>
      </c>
      <c r="T52" s="110">
        <v>0</v>
      </c>
      <c r="U52" s="111">
        <f t="shared" si="2"/>
        <v>0</v>
      </c>
      <c r="V52" s="111" t="str">
        <f t="shared" si="3"/>
        <v>0,00%</v>
      </c>
      <c r="W52" s="69"/>
      <c r="X52" s="69"/>
      <c r="Y52" s="69"/>
      <c r="Z52" s="69"/>
      <c r="AA52" s="159"/>
      <c r="AB52" s="159"/>
      <c r="AC52" s="159"/>
      <c r="AD52" s="159"/>
      <c r="AE52" s="41"/>
      <c r="AF52" s="41"/>
      <c r="AG52" s="41"/>
      <c r="AH52" s="41"/>
      <c r="AI52" s="41"/>
      <c r="AJ52" s="41"/>
      <c r="AK52" s="41"/>
      <c r="AL52" s="41"/>
      <c r="AM52" s="41"/>
      <c r="AN52" s="41"/>
      <c r="AO52" s="41"/>
      <c r="AP52" s="41"/>
      <c r="AQ52" s="42"/>
      <c r="AR52" s="42"/>
      <c r="AS52" s="43"/>
      <c r="AT52" s="43"/>
    </row>
    <row r="53" spans="1:46" x14ac:dyDescent="0.2">
      <c r="A53" s="107" t="s">
        <v>722</v>
      </c>
      <c r="B53" s="107" t="s">
        <v>723</v>
      </c>
      <c r="C53" s="107" t="s">
        <v>450</v>
      </c>
      <c r="D53" s="107" t="s">
        <v>769</v>
      </c>
      <c r="E53" s="109">
        <v>2</v>
      </c>
      <c r="F53" s="109">
        <v>1</v>
      </c>
      <c r="G53" s="109">
        <v>3</v>
      </c>
      <c r="H53" s="109">
        <v>2</v>
      </c>
      <c r="I53" s="109">
        <v>0</v>
      </c>
      <c r="J53" s="109">
        <v>0</v>
      </c>
      <c r="K53" s="109">
        <v>0</v>
      </c>
      <c r="L53" s="109">
        <v>0</v>
      </c>
      <c r="M53" s="109">
        <v>0</v>
      </c>
      <c r="N53" s="109">
        <v>0</v>
      </c>
      <c r="O53" s="109">
        <v>0</v>
      </c>
      <c r="P53" s="109">
        <v>0</v>
      </c>
      <c r="Q53" s="109">
        <v>5</v>
      </c>
      <c r="R53" s="109">
        <v>3</v>
      </c>
      <c r="S53" s="110">
        <v>0</v>
      </c>
      <c r="T53" s="110">
        <v>0</v>
      </c>
      <c r="U53" s="111">
        <f t="shared" si="2"/>
        <v>0</v>
      </c>
      <c r="V53" s="111" t="str">
        <f t="shared" si="3"/>
        <v>0,00%</v>
      </c>
      <c r="W53" s="69"/>
      <c r="X53" s="69"/>
      <c r="Y53" s="69"/>
      <c r="Z53" s="69"/>
      <c r="AA53" s="159"/>
      <c r="AB53" s="159"/>
      <c r="AC53" s="159"/>
      <c r="AD53" s="159"/>
      <c r="AE53" s="41"/>
      <c r="AF53" s="41"/>
      <c r="AG53" s="41"/>
      <c r="AH53" s="41"/>
      <c r="AI53" s="41"/>
      <c r="AJ53" s="41"/>
      <c r="AK53" s="41"/>
      <c r="AL53" s="41"/>
      <c r="AM53" s="41"/>
      <c r="AN53" s="41"/>
      <c r="AO53" s="41"/>
      <c r="AP53" s="41"/>
      <c r="AQ53" s="42"/>
      <c r="AR53" s="42"/>
      <c r="AS53" s="43"/>
      <c r="AT53" s="43"/>
    </row>
    <row r="54" spans="1:46" x14ac:dyDescent="0.2">
      <c r="A54" s="107" t="s">
        <v>722</v>
      </c>
      <c r="B54" s="107" t="s">
        <v>723</v>
      </c>
      <c r="C54" s="107" t="s">
        <v>450</v>
      </c>
      <c r="D54" s="107" t="s">
        <v>770</v>
      </c>
      <c r="E54" s="109">
        <v>4</v>
      </c>
      <c r="F54" s="109">
        <v>3</v>
      </c>
      <c r="G54" s="109">
        <v>6</v>
      </c>
      <c r="H54" s="109">
        <v>6</v>
      </c>
      <c r="I54" s="109">
        <v>2</v>
      </c>
      <c r="J54" s="109">
        <v>2</v>
      </c>
      <c r="K54" s="109">
        <v>0</v>
      </c>
      <c r="L54" s="109">
        <v>0</v>
      </c>
      <c r="M54" s="109">
        <v>0</v>
      </c>
      <c r="N54" s="109">
        <v>0</v>
      </c>
      <c r="O54" s="109">
        <v>0</v>
      </c>
      <c r="P54" s="109">
        <v>0</v>
      </c>
      <c r="Q54" s="109">
        <v>12</v>
      </c>
      <c r="R54" s="109">
        <v>11</v>
      </c>
      <c r="S54" s="110">
        <v>0</v>
      </c>
      <c r="T54" s="110">
        <v>0</v>
      </c>
      <c r="U54" s="111">
        <f t="shared" si="2"/>
        <v>0</v>
      </c>
      <c r="V54" s="111" t="str">
        <f t="shared" si="3"/>
        <v>0,00%</v>
      </c>
      <c r="W54" s="69"/>
      <c r="X54" s="69"/>
      <c r="Y54" s="69"/>
      <c r="Z54" s="69"/>
      <c r="AA54" s="159"/>
      <c r="AB54" s="159"/>
      <c r="AC54" s="159"/>
      <c r="AD54" s="159"/>
      <c r="AE54" s="41"/>
      <c r="AF54" s="41"/>
      <c r="AG54" s="41"/>
      <c r="AH54" s="41"/>
      <c r="AI54" s="41"/>
      <c r="AJ54" s="41"/>
      <c r="AK54" s="41"/>
      <c r="AL54" s="41"/>
      <c r="AM54" s="41"/>
      <c r="AN54" s="41"/>
      <c r="AO54" s="41"/>
      <c r="AP54" s="41"/>
      <c r="AQ54" s="42"/>
      <c r="AR54" s="42"/>
      <c r="AS54" s="43"/>
      <c r="AT54" s="43"/>
    </row>
    <row r="55" spans="1:46" x14ac:dyDescent="0.2">
      <c r="A55" s="107" t="s">
        <v>722</v>
      </c>
      <c r="B55" s="107" t="s">
        <v>723</v>
      </c>
      <c r="C55" s="107" t="s">
        <v>450</v>
      </c>
      <c r="D55" s="107" t="s">
        <v>771</v>
      </c>
      <c r="E55" s="109">
        <v>2</v>
      </c>
      <c r="F55" s="109">
        <v>2</v>
      </c>
      <c r="G55" s="109">
        <v>0</v>
      </c>
      <c r="H55" s="109">
        <v>0</v>
      </c>
      <c r="I55" s="109">
        <v>1</v>
      </c>
      <c r="J55" s="109">
        <v>1</v>
      </c>
      <c r="K55" s="109">
        <v>0</v>
      </c>
      <c r="L55" s="109">
        <v>0</v>
      </c>
      <c r="M55" s="109">
        <v>0</v>
      </c>
      <c r="N55" s="109">
        <v>0</v>
      </c>
      <c r="O55" s="109">
        <v>0</v>
      </c>
      <c r="P55" s="109">
        <v>0</v>
      </c>
      <c r="Q55" s="109">
        <v>3</v>
      </c>
      <c r="R55" s="109">
        <v>3</v>
      </c>
      <c r="S55" s="110">
        <v>0</v>
      </c>
      <c r="T55" s="110">
        <v>0</v>
      </c>
      <c r="U55" s="111">
        <f t="shared" si="2"/>
        <v>0</v>
      </c>
      <c r="V55" s="111" t="str">
        <f t="shared" si="3"/>
        <v>0,00%</v>
      </c>
      <c r="W55" s="69"/>
      <c r="X55" s="69"/>
      <c r="Y55" s="69"/>
      <c r="Z55" s="69"/>
      <c r="AA55" s="159"/>
      <c r="AB55" s="159"/>
      <c r="AC55" s="159"/>
      <c r="AD55" s="159"/>
      <c r="AE55" s="41"/>
      <c r="AF55" s="41"/>
      <c r="AG55" s="41"/>
      <c r="AH55" s="41"/>
      <c r="AI55" s="41"/>
      <c r="AJ55" s="41"/>
      <c r="AK55" s="41"/>
      <c r="AL55" s="41"/>
      <c r="AM55" s="41"/>
      <c r="AN55" s="41"/>
      <c r="AO55" s="41"/>
      <c r="AP55" s="41"/>
      <c r="AQ55" s="42"/>
      <c r="AR55" s="42"/>
      <c r="AS55" s="43"/>
      <c r="AT55" s="43"/>
    </row>
    <row r="56" spans="1:46" x14ac:dyDescent="0.2">
      <c r="A56" s="107" t="s">
        <v>722</v>
      </c>
      <c r="B56" s="107" t="s">
        <v>723</v>
      </c>
      <c r="C56" s="107" t="s">
        <v>450</v>
      </c>
      <c r="D56" s="107" t="s">
        <v>772</v>
      </c>
      <c r="E56" s="109">
        <v>3</v>
      </c>
      <c r="F56" s="109">
        <v>3</v>
      </c>
      <c r="G56" s="109">
        <v>3</v>
      </c>
      <c r="H56" s="109">
        <v>2</v>
      </c>
      <c r="I56" s="109">
        <v>2</v>
      </c>
      <c r="J56" s="109">
        <v>2</v>
      </c>
      <c r="K56" s="109">
        <v>0</v>
      </c>
      <c r="L56" s="109">
        <v>0</v>
      </c>
      <c r="M56" s="109">
        <v>0</v>
      </c>
      <c r="N56" s="109">
        <v>0</v>
      </c>
      <c r="O56" s="109">
        <v>0</v>
      </c>
      <c r="P56" s="109">
        <v>0</v>
      </c>
      <c r="Q56" s="109">
        <v>8</v>
      </c>
      <c r="R56" s="109">
        <v>7</v>
      </c>
      <c r="S56" s="110">
        <v>0</v>
      </c>
      <c r="T56" s="110">
        <v>0</v>
      </c>
      <c r="U56" s="111">
        <f t="shared" si="2"/>
        <v>0</v>
      </c>
      <c r="V56" s="111" t="str">
        <f t="shared" si="3"/>
        <v>0,00%</v>
      </c>
      <c r="W56" s="69"/>
      <c r="X56" s="69"/>
      <c r="Y56" s="69"/>
      <c r="Z56" s="69"/>
      <c r="AA56" s="159"/>
      <c r="AB56" s="159"/>
      <c r="AC56" s="159"/>
      <c r="AD56" s="159"/>
      <c r="AE56" s="41"/>
      <c r="AF56" s="41"/>
      <c r="AG56" s="41"/>
      <c r="AH56" s="41"/>
      <c r="AI56" s="41"/>
      <c r="AJ56" s="41"/>
      <c r="AK56" s="41"/>
      <c r="AL56" s="41"/>
      <c r="AM56" s="41"/>
      <c r="AN56" s="41"/>
      <c r="AO56" s="41"/>
      <c r="AP56" s="41"/>
      <c r="AQ56" s="42"/>
      <c r="AR56" s="42"/>
      <c r="AS56" s="43"/>
      <c r="AT56" s="43"/>
    </row>
    <row r="57" spans="1:46" x14ac:dyDescent="0.2">
      <c r="A57" s="107" t="s">
        <v>722</v>
      </c>
      <c r="B57" s="107" t="s">
        <v>723</v>
      </c>
      <c r="C57" s="107" t="s">
        <v>450</v>
      </c>
      <c r="D57" s="107" t="s">
        <v>773</v>
      </c>
      <c r="E57" s="109">
        <v>2</v>
      </c>
      <c r="F57" s="109">
        <v>0</v>
      </c>
      <c r="G57" s="109">
        <v>2</v>
      </c>
      <c r="H57" s="109">
        <v>0</v>
      </c>
      <c r="I57" s="109">
        <v>1</v>
      </c>
      <c r="J57" s="109">
        <v>0</v>
      </c>
      <c r="K57" s="109">
        <v>0</v>
      </c>
      <c r="L57" s="109">
        <v>0</v>
      </c>
      <c r="M57" s="109">
        <v>0</v>
      </c>
      <c r="N57" s="109">
        <v>0</v>
      </c>
      <c r="O57" s="109">
        <v>0</v>
      </c>
      <c r="P57" s="109">
        <v>0</v>
      </c>
      <c r="Q57" s="109">
        <v>5</v>
      </c>
      <c r="R57" s="109">
        <v>0</v>
      </c>
      <c r="S57" s="110">
        <v>0</v>
      </c>
      <c r="T57" s="110">
        <v>0</v>
      </c>
      <c r="U57" s="111">
        <f t="shared" si="2"/>
        <v>0</v>
      </c>
      <c r="V57" s="111" t="str">
        <f t="shared" si="3"/>
        <v>0,00%</v>
      </c>
      <c r="W57" s="69"/>
      <c r="X57" s="69"/>
      <c r="Y57" s="69"/>
      <c r="Z57" s="69"/>
      <c r="AA57" s="159"/>
      <c r="AB57" s="159"/>
      <c r="AC57" s="159"/>
      <c r="AD57" s="159"/>
      <c r="AE57" s="41"/>
      <c r="AF57" s="41"/>
      <c r="AG57" s="41"/>
      <c r="AH57" s="41"/>
      <c r="AI57" s="41"/>
      <c r="AJ57" s="41"/>
      <c r="AK57" s="41"/>
      <c r="AL57" s="41"/>
      <c r="AM57" s="41"/>
      <c r="AN57" s="41"/>
      <c r="AO57" s="41"/>
      <c r="AP57" s="41"/>
      <c r="AQ57" s="42"/>
      <c r="AR57" s="42"/>
      <c r="AS57" s="43"/>
      <c r="AT57" s="43"/>
    </row>
    <row r="58" spans="1:46" x14ac:dyDescent="0.2">
      <c r="A58" s="107" t="s">
        <v>722</v>
      </c>
      <c r="B58" s="107" t="s">
        <v>723</v>
      </c>
      <c r="C58" s="107" t="s">
        <v>450</v>
      </c>
      <c r="D58" s="107" t="s">
        <v>774</v>
      </c>
      <c r="E58" s="109">
        <v>5</v>
      </c>
      <c r="F58" s="109">
        <v>2</v>
      </c>
      <c r="G58" s="109">
        <v>4</v>
      </c>
      <c r="H58" s="109">
        <v>3</v>
      </c>
      <c r="I58" s="109">
        <v>2</v>
      </c>
      <c r="J58" s="109">
        <v>1</v>
      </c>
      <c r="K58" s="109">
        <v>0</v>
      </c>
      <c r="L58" s="109">
        <v>0</v>
      </c>
      <c r="M58" s="109">
        <v>0</v>
      </c>
      <c r="N58" s="109">
        <v>0</v>
      </c>
      <c r="O58" s="109">
        <v>0</v>
      </c>
      <c r="P58" s="109">
        <v>0</v>
      </c>
      <c r="Q58" s="109">
        <v>11</v>
      </c>
      <c r="R58" s="109">
        <v>6</v>
      </c>
      <c r="S58" s="110">
        <v>1</v>
      </c>
      <c r="T58" s="110">
        <v>0</v>
      </c>
      <c r="U58" s="111">
        <f t="shared" si="2"/>
        <v>9.0909090909090912E-2</v>
      </c>
      <c r="V58" s="111" t="str">
        <f t="shared" si="3"/>
        <v>0,00%</v>
      </c>
      <c r="W58" s="69"/>
      <c r="X58" s="69"/>
      <c r="Y58" s="69"/>
      <c r="Z58" s="69"/>
      <c r="AA58" s="159"/>
      <c r="AB58" s="159"/>
      <c r="AC58" s="159"/>
      <c r="AD58" s="159"/>
      <c r="AE58" s="41"/>
      <c r="AF58" s="41"/>
      <c r="AG58" s="41"/>
      <c r="AH58" s="41"/>
      <c r="AI58" s="41"/>
      <c r="AJ58" s="41"/>
      <c r="AK58" s="41"/>
      <c r="AL58" s="41"/>
      <c r="AM58" s="41"/>
      <c r="AN58" s="41"/>
      <c r="AO58" s="41"/>
      <c r="AP58" s="41"/>
      <c r="AQ58" s="42"/>
      <c r="AR58" s="42"/>
      <c r="AS58" s="43"/>
      <c r="AT58" s="43"/>
    </row>
    <row r="59" spans="1:46" x14ac:dyDescent="0.2">
      <c r="A59" s="107" t="s">
        <v>722</v>
      </c>
      <c r="B59" s="107" t="s">
        <v>723</v>
      </c>
      <c r="C59" s="107" t="s">
        <v>450</v>
      </c>
      <c r="D59" s="107" t="s">
        <v>775</v>
      </c>
      <c r="E59" s="109">
        <v>4</v>
      </c>
      <c r="F59" s="109">
        <v>4</v>
      </c>
      <c r="G59" s="109">
        <v>3</v>
      </c>
      <c r="H59" s="109">
        <v>2</v>
      </c>
      <c r="I59" s="109">
        <v>1</v>
      </c>
      <c r="J59" s="109">
        <v>1</v>
      </c>
      <c r="K59" s="109">
        <v>0</v>
      </c>
      <c r="L59" s="109">
        <v>0</v>
      </c>
      <c r="M59" s="109">
        <v>0</v>
      </c>
      <c r="N59" s="109">
        <v>0</v>
      </c>
      <c r="O59" s="109">
        <v>0</v>
      </c>
      <c r="P59" s="109">
        <v>0</v>
      </c>
      <c r="Q59" s="109">
        <v>8</v>
      </c>
      <c r="R59" s="109">
        <v>7</v>
      </c>
      <c r="S59" s="110">
        <v>0</v>
      </c>
      <c r="T59" s="110">
        <v>0</v>
      </c>
      <c r="U59" s="111">
        <f t="shared" si="2"/>
        <v>0</v>
      </c>
      <c r="V59" s="111" t="str">
        <f t="shared" si="3"/>
        <v>0,00%</v>
      </c>
      <c r="W59" s="69"/>
      <c r="X59" s="69"/>
      <c r="Y59" s="69"/>
      <c r="Z59" s="69"/>
      <c r="AA59" s="159"/>
      <c r="AB59" s="159"/>
      <c r="AC59" s="159"/>
      <c r="AD59" s="159"/>
      <c r="AE59" s="41"/>
      <c r="AF59" s="41"/>
      <c r="AG59" s="41"/>
      <c r="AH59" s="41"/>
      <c r="AI59" s="41"/>
      <c r="AJ59" s="41"/>
      <c r="AK59" s="41"/>
      <c r="AL59" s="41"/>
      <c r="AM59" s="41"/>
      <c r="AN59" s="41"/>
      <c r="AO59" s="41"/>
      <c r="AP59" s="41"/>
      <c r="AQ59" s="42"/>
      <c r="AR59" s="42"/>
      <c r="AS59" s="43"/>
      <c r="AT59" s="43"/>
    </row>
    <row r="60" spans="1:46" x14ac:dyDescent="0.2">
      <c r="A60" s="107" t="s">
        <v>722</v>
      </c>
      <c r="B60" s="107" t="s">
        <v>723</v>
      </c>
      <c r="C60" s="107" t="s">
        <v>450</v>
      </c>
      <c r="D60" s="107" t="s">
        <v>776</v>
      </c>
      <c r="E60" s="109">
        <v>9</v>
      </c>
      <c r="F60" s="109">
        <v>7</v>
      </c>
      <c r="G60" s="109">
        <v>10</v>
      </c>
      <c r="H60" s="109">
        <v>9</v>
      </c>
      <c r="I60" s="109">
        <v>0</v>
      </c>
      <c r="J60" s="109">
        <v>0</v>
      </c>
      <c r="K60" s="109">
        <v>0</v>
      </c>
      <c r="L60" s="109">
        <v>0</v>
      </c>
      <c r="M60" s="109">
        <v>0</v>
      </c>
      <c r="N60" s="109">
        <v>0</v>
      </c>
      <c r="O60" s="109">
        <v>0</v>
      </c>
      <c r="P60" s="109">
        <v>0</v>
      </c>
      <c r="Q60" s="109">
        <v>19</v>
      </c>
      <c r="R60" s="109">
        <v>16</v>
      </c>
      <c r="S60" s="110">
        <v>3</v>
      </c>
      <c r="T60" s="110">
        <v>2</v>
      </c>
      <c r="U60" s="111">
        <f t="shared" si="2"/>
        <v>0.15789473684210525</v>
      </c>
      <c r="V60" s="111">
        <f t="shared" si="3"/>
        <v>0.125</v>
      </c>
      <c r="W60" s="69"/>
      <c r="X60" s="69"/>
      <c r="Y60" s="69"/>
      <c r="Z60" s="69"/>
      <c r="AA60" s="159"/>
      <c r="AB60" s="159"/>
      <c r="AC60" s="159"/>
      <c r="AD60" s="159"/>
      <c r="AE60" s="41"/>
      <c r="AF60" s="41"/>
      <c r="AG60" s="41"/>
      <c r="AH60" s="41"/>
      <c r="AI60" s="41"/>
      <c r="AJ60" s="41"/>
      <c r="AK60" s="41"/>
      <c r="AL60" s="41"/>
      <c r="AM60" s="41"/>
      <c r="AN60" s="41"/>
      <c r="AO60" s="41"/>
      <c r="AP60" s="41"/>
      <c r="AQ60" s="42"/>
      <c r="AR60" s="42"/>
      <c r="AS60" s="43"/>
      <c r="AT60" s="43"/>
    </row>
    <row r="61" spans="1:46" x14ac:dyDescent="0.2">
      <c r="A61" s="107" t="s">
        <v>722</v>
      </c>
      <c r="B61" s="107" t="s">
        <v>723</v>
      </c>
      <c r="C61" s="107" t="s">
        <v>450</v>
      </c>
      <c r="D61" s="107" t="s">
        <v>777</v>
      </c>
      <c r="E61" s="109">
        <v>10</v>
      </c>
      <c r="F61" s="109">
        <v>9</v>
      </c>
      <c r="G61" s="109">
        <v>7</v>
      </c>
      <c r="H61" s="109">
        <v>5</v>
      </c>
      <c r="I61" s="109">
        <v>6</v>
      </c>
      <c r="J61" s="109">
        <v>6</v>
      </c>
      <c r="K61" s="109">
        <v>0</v>
      </c>
      <c r="L61" s="109">
        <v>0</v>
      </c>
      <c r="M61" s="109">
        <v>0</v>
      </c>
      <c r="N61" s="109">
        <v>0</v>
      </c>
      <c r="O61" s="109">
        <v>0</v>
      </c>
      <c r="P61" s="109">
        <v>0</v>
      </c>
      <c r="Q61" s="109">
        <v>23</v>
      </c>
      <c r="R61" s="109">
        <v>20</v>
      </c>
      <c r="S61" s="110">
        <v>1</v>
      </c>
      <c r="T61" s="110">
        <v>1</v>
      </c>
      <c r="U61" s="111">
        <f t="shared" si="2"/>
        <v>4.3478260869565216E-2</v>
      </c>
      <c r="V61" s="111">
        <f t="shared" si="3"/>
        <v>0.05</v>
      </c>
      <c r="W61" s="69"/>
      <c r="X61" s="69"/>
      <c r="Y61" s="69"/>
      <c r="Z61" s="69"/>
      <c r="AA61" s="159"/>
      <c r="AB61" s="159"/>
      <c r="AC61" s="159"/>
      <c r="AD61" s="159"/>
      <c r="AE61" s="41"/>
      <c r="AF61" s="41"/>
      <c r="AG61" s="41"/>
      <c r="AH61" s="41"/>
      <c r="AI61" s="41"/>
      <c r="AJ61" s="41"/>
      <c r="AK61" s="41"/>
      <c r="AL61" s="41"/>
      <c r="AM61" s="41"/>
      <c r="AN61" s="41"/>
      <c r="AO61" s="41"/>
      <c r="AP61" s="41"/>
      <c r="AQ61" s="42"/>
      <c r="AR61" s="42"/>
      <c r="AS61" s="43"/>
      <c r="AT61" s="43"/>
    </row>
    <row r="62" spans="1:46" x14ac:dyDescent="0.2">
      <c r="A62" s="107" t="s">
        <v>722</v>
      </c>
      <c r="B62" s="107" t="s">
        <v>723</v>
      </c>
      <c r="C62" s="107" t="s">
        <v>450</v>
      </c>
      <c r="D62" s="107" t="s">
        <v>778</v>
      </c>
      <c r="E62" s="109">
        <v>2</v>
      </c>
      <c r="F62" s="109">
        <v>2</v>
      </c>
      <c r="G62" s="109">
        <v>2</v>
      </c>
      <c r="H62" s="109">
        <v>2</v>
      </c>
      <c r="I62" s="109">
        <v>0</v>
      </c>
      <c r="J62" s="109">
        <v>0</v>
      </c>
      <c r="K62" s="109">
        <v>0</v>
      </c>
      <c r="L62" s="109">
        <v>0</v>
      </c>
      <c r="M62" s="109">
        <v>0</v>
      </c>
      <c r="N62" s="109">
        <v>0</v>
      </c>
      <c r="O62" s="109">
        <v>0</v>
      </c>
      <c r="P62" s="109">
        <v>0</v>
      </c>
      <c r="Q62" s="109">
        <v>4</v>
      </c>
      <c r="R62" s="109">
        <v>4</v>
      </c>
      <c r="S62" s="110">
        <v>0</v>
      </c>
      <c r="T62" s="110">
        <v>0</v>
      </c>
      <c r="U62" s="111">
        <f t="shared" si="2"/>
        <v>0</v>
      </c>
      <c r="V62" s="111" t="str">
        <f t="shared" si="3"/>
        <v>0,00%</v>
      </c>
      <c r="W62" s="69"/>
      <c r="X62" s="69"/>
      <c r="Y62" s="69"/>
      <c r="Z62" s="69"/>
      <c r="AA62" s="159"/>
      <c r="AB62" s="159"/>
      <c r="AC62" s="159"/>
      <c r="AD62" s="159"/>
      <c r="AE62" s="41"/>
      <c r="AF62" s="41"/>
      <c r="AG62" s="41"/>
      <c r="AH62" s="41"/>
      <c r="AI62" s="41"/>
      <c r="AJ62" s="41"/>
      <c r="AK62" s="41"/>
      <c r="AL62" s="41"/>
      <c r="AM62" s="41"/>
      <c r="AN62" s="41"/>
      <c r="AO62" s="41"/>
      <c r="AP62" s="41"/>
      <c r="AQ62" s="42"/>
      <c r="AR62" s="42"/>
      <c r="AS62" s="43"/>
      <c r="AT62" s="43"/>
    </row>
    <row r="63" spans="1:46" x14ac:dyDescent="0.2">
      <c r="A63" s="107" t="s">
        <v>722</v>
      </c>
      <c r="B63" s="107" t="s">
        <v>723</v>
      </c>
      <c r="C63" s="107" t="s">
        <v>450</v>
      </c>
      <c r="D63" s="107" t="s">
        <v>779</v>
      </c>
      <c r="E63" s="109">
        <v>1</v>
      </c>
      <c r="F63" s="109">
        <v>1</v>
      </c>
      <c r="G63" s="109">
        <v>1</v>
      </c>
      <c r="H63" s="109">
        <v>1</v>
      </c>
      <c r="I63" s="109">
        <v>0</v>
      </c>
      <c r="J63" s="109">
        <v>0</v>
      </c>
      <c r="K63" s="109">
        <v>0</v>
      </c>
      <c r="L63" s="109">
        <v>0</v>
      </c>
      <c r="M63" s="109">
        <v>0</v>
      </c>
      <c r="N63" s="109">
        <v>0</v>
      </c>
      <c r="O63" s="109">
        <v>0</v>
      </c>
      <c r="P63" s="109">
        <v>0</v>
      </c>
      <c r="Q63" s="109">
        <v>2</v>
      </c>
      <c r="R63" s="109">
        <v>2</v>
      </c>
      <c r="S63" s="110">
        <v>0</v>
      </c>
      <c r="T63" s="110">
        <v>0</v>
      </c>
      <c r="U63" s="111">
        <f t="shared" si="2"/>
        <v>0</v>
      </c>
      <c r="V63" s="111" t="str">
        <f t="shared" si="3"/>
        <v>0,00%</v>
      </c>
      <c r="W63" s="69"/>
      <c r="X63" s="69"/>
      <c r="Y63" s="69"/>
      <c r="Z63" s="69"/>
      <c r="AA63" s="159"/>
      <c r="AB63" s="159"/>
      <c r="AC63" s="159"/>
      <c r="AD63" s="159"/>
      <c r="AE63" s="41"/>
      <c r="AF63" s="41"/>
      <c r="AG63" s="41"/>
      <c r="AH63" s="41"/>
      <c r="AI63" s="41"/>
      <c r="AJ63" s="41"/>
      <c r="AK63" s="41"/>
      <c r="AL63" s="41"/>
      <c r="AM63" s="41"/>
      <c r="AN63" s="41"/>
      <c r="AO63" s="41"/>
      <c r="AP63" s="41"/>
      <c r="AQ63" s="42"/>
      <c r="AR63" s="42"/>
      <c r="AS63" s="43"/>
      <c r="AT63" s="43"/>
    </row>
    <row r="64" spans="1:46" x14ac:dyDescent="0.2">
      <c r="A64" s="107" t="s">
        <v>722</v>
      </c>
      <c r="B64" s="107" t="s">
        <v>723</v>
      </c>
      <c r="C64" s="107" t="s">
        <v>450</v>
      </c>
      <c r="D64" s="107" t="s">
        <v>780</v>
      </c>
      <c r="E64" s="109">
        <v>1</v>
      </c>
      <c r="F64" s="109">
        <v>1</v>
      </c>
      <c r="G64" s="109">
        <v>2</v>
      </c>
      <c r="H64" s="109">
        <v>2</v>
      </c>
      <c r="I64" s="109">
        <v>3</v>
      </c>
      <c r="J64" s="109">
        <v>3</v>
      </c>
      <c r="K64" s="109">
        <v>0</v>
      </c>
      <c r="L64" s="109">
        <v>0</v>
      </c>
      <c r="M64" s="109">
        <v>0</v>
      </c>
      <c r="N64" s="109">
        <v>0</v>
      </c>
      <c r="O64" s="109">
        <v>0</v>
      </c>
      <c r="P64" s="109">
        <v>0</v>
      </c>
      <c r="Q64" s="109">
        <v>6</v>
      </c>
      <c r="R64" s="109">
        <v>6</v>
      </c>
      <c r="S64" s="110">
        <v>0</v>
      </c>
      <c r="T64" s="110">
        <v>0</v>
      </c>
      <c r="U64" s="111">
        <f t="shared" si="2"/>
        <v>0</v>
      </c>
      <c r="V64" s="111" t="str">
        <f t="shared" si="3"/>
        <v>0,00%</v>
      </c>
      <c r="W64" s="69"/>
      <c r="X64" s="69"/>
      <c r="Y64" s="69"/>
      <c r="Z64" s="69"/>
      <c r="AA64" s="159"/>
      <c r="AB64" s="159"/>
      <c r="AC64" s="159"/>
      <c r="AD64" s="159"/>
      <c r="AE64" s="41"/>
      <c r="AF64" s="41"/>
      <c r="AG64" s="41"/>
      <c r="AH64" s="41"/>
      <c r="AI64" s="41"/>
      <c r="AJ64" s="41"/>
      <c r="AK64" s="41"/>
      <c r="AL64" s="41"/>
      <c r="AM64" s="41"/>
      <c r="AN64" s="41"/>
      <c r="AO64" s="41"/>
      <c r="AP64" s="41"/>
      <c r="AQ64" s="42"/>
      <c r="AR64" s="42"/>
      <c r="AS64" s="43"/>
      <c r="AT64" s="43"/>
    </row>
    <row r="65" spans="1:46" x14ac:dyDescent="0.2">
      <c r="A65" s="107" t="s">
        <v>722</v>
      </c>
      <c r="B65" s="107" t="s">
        <v>723</v>
      </c>
      <c r="C65" s="107" t="s">
        <v>450</v>
      </c>
      <c r="D65" s="107" t="s">
        <v>781</v>
      </c>
      <c r="E65" s="109">
        <v>1</v>
      </c>
      <c r="F65" s="109">
        <v>1</v>
      </c>
      <c r="G65" s="109">
        <v>1</v>
      </c>
      <c r="H65" s="109">
        <v>1</v>
      </c>
      <c r="I65" s="109">
        <v>0</v>
      </c>
      <c r="J65" s="109">
        <v>0</v>
      </c>
      <c r="K65" s="109">
        <v>0</v>
      </c>
      <c r="L65" s="109">
        <v>0</v>
      </c>
      <c r="M65" s="109">
        <v>0</v>
      </c>
      <c r="N65" s="109">
        <v>0</v>
      </c>
      <c r="O65" s="109">
        <v>0</v>
      </c>
      <c r="P65" s="109">
        <v>0</v>
      </c>
      <c r="Q65" s="109">
        <v>2</v>
      </c>
      <c r="R65" s="109">
        <v>2</v>
      </c>
      <c r="S65" s="110">
        <v>0</v>
      </c>
      <c r="T65" s="110">
        <v>0</v>
      </c>
      <c r="U65" s="111">
        <f t="shared" si="2"/>
        <v>0</v>
      </c>
      <c r="V65" s="111" t="str">
        <f t="shared" si="3"/>
        <v>0,00%</v>
      </c>
      <c r="W65" s="69"/>
      <c r="X65" s="69"/>
      <c r="Y65" s="69"/>
      <c r="Z65" s="69"/>
      <c r="AA65" s="159"/>
      <c r="AB65" s="159"/>
      <c r="AC65" s="159"/>
      <c r="AD65" s="159"/>
      <c r="AE65" s="41"/>
      <c r="AF65" s="41"/>
      <c r="AG65" s="41"/>
      <c r="AH65" s="41"/>
      <c r="AI65" s="41"/>
      <c r="AJ65" s="41"/>
      <c r="AK65" s="41"/>
      <c r="AL65" s="41"/>
      <c r="AM65" s="41"/>
      <c r="AN65" s="41"/>
      <c r="AO65" s="41"/>
      <c r="AP65" s="41"/>
      <c r="AQ65" s="42"/>
      <c r="AR65" s="42"/>
      <c r="AS65" s="43"/>
      <c r="AT65" s="43"/>
    </row>
    <row r="66" spans="1:46" x14ac:dyDescent="0.2">
      <c r="A66" s="107" t="s">
        <v>722</v>
      </c>
      <c r="B66" s="107" t="s">
        <v>723</v>
      </c>
      <c r="C66" s="107" t="s">
        <v>450</v>
      </c>
      <c r="D66" s="107" t="s">
        <v>782</v>
      </c>
      <c r="E66" s="109">
        <v>1</v>
      </c>
      <c r="F66" s="109">
        <v>1</v>
      </c>
      <c r="G66" s="109">
        <v>1</v>
      </c>
      <c r="H66" s="109">
        <v>1</v>
      </c>
      <c r="I66" s="109">
        <v>4</v>
      </c>
      <c r="J66" s="109">
        <v>4</v>
      </c>
      <c r="K66" s="109">
        <v>0</v>
      </c>
      <c r="L66" s="109">
        <v>0</v>
      </c>
      <c r="M66" s="109">
        <v>0</v>
      </c>
      <c r="N66" s="109">
        <v>0</v>
      </c>
      <c r="O66" s="109">
        <v>0</v>
      </c>
      <c r="P66" s="109">
        <v>0</v>
      </c>
      <c r="Q66" s="109">
        <v>6</v>
      </c>
      <c r="R66" s="109">
        <v>6</v>
      </c>
      <c r="S66" s="110">
        <v>2</v>
      </c>
      <c r="T66" s="110">
        <v>2</v>
      </c>
      <c r="U66" s="111">
        <f t="shared" si="2"/>
        <v>0.33333333333333331</v>
      </c>
      <c r="V66" s="111">
        <f t="shared" si="3"/>
        <v>0.33333333333333331</v>
      </c>
      <c r="W66" s="69"/>
      <c r="X66" s="69"/>
      <c r="Y66" s="69"/>
      <c r="Z66" s="69"/>
      <c r="AA66" s="69"/>
      <c r="AB66" s="69"/>
      <c r="AC66" s="69"/>
      <c r="AD66" s="69"/>
    </row>
    <row r="67" spans="1:46" x14ac:dyDescent="0.2">
      <c r="A67" s="107" t="s">
        <v>722</v>
      </c>
      <c r="B67" s="107" t="s">
        <v>723</v>
      </c>
      <c r="C67" s="107" t="s">
        <v>450</v>
      </c>
      <c r="D67" s="107" t="s">
        <v>783</v>
      </c>
      <c r="E67" s="109">
        <v>3</v>
      </c>
      <c r="F67" s="109">
        <v>3</v>
      </c>
      <c r="G67" s="109">
        <v>2</v>
      </c>
      <c r="H67" s="109">
        <v>2</v>
      </c>
      <c r="I67" s="109">
        <v>3</v>
      </c>
      <c r="J67" s="109">
        <v>3</v>
      </c>
      <c r="K67" s="109">
        <v>0</v>
      </c>
      <c r="L67" s="109">
        <v>0</v>
      </c>
      <c r="M67" s="109">
        <v>0</v>
      </c>
      <c r="N67" s="109">
        <v>0</v>
      </c>
      <c r="O67" s="109">
        <v>0</v>
      </c>
      <c r="P67" s="109">
        <v>0</v>
      </c>
      <c r="Q67" s="109">
        <v>8</v>
      </c>
      <c r="R67" s="109">
        <v>8</v>
      </c>
      <c r="S67" s="110">
        <v>1</v>
      </c>
      <c r="T67" s="110">
        <v>1</v>
      </c>
      <c r="U67" s="111">
        <f t="shared" si="2"/>
        <v>0.125</v>
      </c>
      <c r="V67" s="111">
        <f t="shared" si="3"/>
        <v>0.125</v>
      </c>
      <c r="W67" s="69"/>
      <c r="X67" s="69"/>
      <c r="Y67" s="69"/>
      <c r="Z67" s="69"/>
      <c r="AA67" s="69"/>
      <c r="AB67" s="69"/>
      <c r="AC67" s="69"/>
      <c r="AD67" s="69"/>
    </row>
    <row r="68" spans="1:46" x14ac:dyDescent="0.2">
      <c r="A68" s="107" t="s">
        <v>722</v>
      </c>
      <c r="B68" s="107" t="s">
        <v>723</v>
      </c>
      <c r="C68" s="107" t="s">
        <v>450</v>
      </c>
      <c r="D68" s="107" t="s">
        <v>784</v>
      </c>
      <c r="E68" s="109">
        <v>1</v>
      </c>
      <c r="F68" s="109">
        <v>1</v>
      </c>
      <c r="G68" s="109">
        <v>1</v>
      </c>
      <c r="H68" s="109">
        <v>1</v>
      </c>
      <c r="I68" s="109">
        <v>0</v>
      </c>
      <c r="J68" s="109">
        <v>0</v>
      </c>
      <c r="K68" s="109">
        <v>0</v>
      </c>
      <c r="L68" s="109">
        <v>0</v>
      </c>
      <c r="M68" s="109">
        <v>0</v>
      </c>
      <c r="N68" s="109">
        <v>0</v>
      </c>
      <c r="O68" s="109">
        <v>0</v>
      </c>
      <c r="P68" s="109">
        <v>0</v>
      </c>
      <c r="Q68" s="109">
        <v>2</v>
      </c>
      <c r="R68" s="109">
        <v>2</v>
      </c>
      <c r="S68" s="110">
        <v>0</v>
      </c>
      <c r="T68" s="110">
        <v>0</v>
      </c>
      <c r="U68" s="111">
        <f t="shared" si="2"/>
        <v>0</v>
      </c>
      <c r="V68" s="111" t="str">
        <f t="shared" si="3"/>
        <v>0,00%</v>
      </c>
      <c r="W68" s="69"/>
      <c r="X68" s="69"/>
      <c r="Y68" s="69"/>
      <c r="Z68" s="69"/>
      <c r="AA68" s="69"/>
      <c r="AB68" s="69"/>
      <c r="AC68" s="69"/>
      <c r="AD68" s="69"/>
    </row>
    <row r="69" spans="1:46" x14ac:dyDescent="0.2">
      <c r="A69" s="107" t="s">
        <v>722</v>
      </c>
      <c r="B69" s="107" t="s">
        <v>723</v>
      </c>
      <c r="C69" s="107" t="s">
        <v>450</v>
      </c>
      <c r="D69" s="107" t="s">
        <v>785</v>
      </c>
      <c r="E69" s="109">
        <v>1</v>
      </c>
      <c r="F69" s="109">
        <v>1</v>
      </c>
      <c r="G69" s="109">
        <v>4</v>
      </c>
      <c r="H69" s="109">
        <v>4</v>
      </c>
      <c r="I69" s="109">
        <v>1</v>
      </c>
      <c r="J69" s="109">
        <v>1</v>
      </c>
      <c r="K69" s="109">
        <v>0</v>
      </c>
      <c r="L69" s="109">
        <v>0</v>
      </c>
      <c r="M69" s="109">
        <v>0</v>
      </c>
      <c r="N69" s="109">
        <v>0</v>
      </c>
      <c r="O69" s="109">
        <v>0</v>
      </c>
      <c r="P69" s="109">
        <v>0</v>
      </c>
      <c r="Q69" s="109">
        <v>6</v>
      </c>
      <c r="R69" s="109">
        <v>6</v>
      </c>
      <c r="S69" s="110">
        <v>1</v>
      </c>
      <c r="T69" s="110">
        <v>1</v>
      </c>
      <c r="U69" s="111">
        <f t="shared" si="2"/>
        <v>0.16666666666666666</v>
      </c>
      <c r="V69" s="111">
        <f t="shared" si="3"/>
        <v>0.16666666666666666</v>
      </c>
      <c r="W69" s="69"/>
      <c r="X69" s="69"/>
      <c r="Y69" s="69"/>
      <c r="Z69" s="69"/>
      <c r="AA69" s="69"/>
      <c r="AB69" s="69"/>
      <c r="AC69" s="69"/>
      <c r="AD69" s="69"/>
    </row>
    <row r="70" spans="1:46" x14ac:dyDescent="0.2">
      <c r="A70" s="107" t="s">
        <v>722</v>
      </c>
      <c r="B70" s="107" t="s">
        <v>723</v>
      </c>
      <c r="C70" s="107" t="s">
        <v>450</v>
      </c>
      <c r="D70" s="107" t="s">
        <v>786</v>
      </c>
      <c r="E70" s="109">
        <v>0</v>
      </c>
      <c r="F70" s="109">
        <v>0</v>
      </c>
      <c r="G70" s="109">
        <v>0</v>
      </c>
      <c r="H70" s="109">
        <v>0</v>
      </c>
      <c r="I70" s="109">
        <v>1</v>
      </c>
      <c r="J70" s="109">
        <v>1</v>
      </c>
      <c r="K70" s="109">
        <v>0</v>
      </c>
      <c r="L70" s="109">
        <v>0</v>
      </c>
      <c r="M70" s="109">
        <v>0</v>
      </c>
      <c r="N70" s="109">
        <v>0</v>
      </c>
      <c r="O70" s="109">
        <v>0</v>
      </c>
      <c r="P70" s="109">
        <v>0</v>
      </c>
      <c r="Q70" s="109">
        <v>1</v>
      </c>
      <c r="R70" s="109">
        <v>1</v>
      </c>
      <c r="S70" s="110">
        <v>0</v>
      </c>
      <c r="T70" s="110">
        <v>0</v>
      </c>
      <c r="U70" s="111">
        <f t="shared" si="2"/>
        <v>0</v>
      </c>
      <c r="V70" s="111" t="str">
        <f t="shared" si="3"/>
        <v>0,00%</v>
      </c>
      <c r="W70" s="69"/>
      <c r="X70" s="69"/>
      <c r="Y70" s="69"/>
      <c r="Z70" s="69"/>
      <c r="AA70" s="69"/>
      <c r="AB70" s="69"/>
      <c r="AC70" s="69"/>
      <c r="AD70" s="69"/>
    </row>
    <row r="71" spans="1:46" x14ac:dyDescent="0.2">
      <c r="A71" s="107" t="s">
        <v>722</v>
      </c>
      <c r="B71" s="107" t="s">
        <v>723</v>
      </c>
      <c r="C71" s="107" t="s">
        <v>450</v>
      </c>
      <c r="D71" s="107" t="s">
        <v>787</v>
      </c>
      <c r="E71" s="109">
        <v>0</v>
      </c>
      <c r="F71" s="109">
        <v>0</v>
      </c>
      <c r="G71" s="109">
        <v>0</v>
      </c>
      <c r="H71" s="109">
        <v>0</v>
      </c>
      <c r="I71" s="109">
        <v>2</v>
      </c>
      <c r="J71" s="109">
        <v>1</v>
      </c>
      <c r="K71" s="109">
        <v>0</v>
      </c>
      <c r="L71" s="109">
        <v>0</v>
      </c>
      <c r="M71" s="109">
        <v>0</v>
      </c>
      <c r="N71" s="109">
        <v>0</v>
      </c>
      <c r="O71" s="109">
        <v>0</v>
      </c>
      <c r="P71" s="109">
        <v>0</v>
      </c>
      <c r="Q71" s="109">
        <v>2</v>
      </c>
      <c r="R71" s="109">
        <v>1</v>
      </c>
      <c r="S71" s="110">
        <v>0</v>
      </c>
      <c r="T71" s="110">
        <v>0</v>
      </c>
      <c r="U71" s="111">
        <f t="shared" si="2"/>
        <v>0</v>
      </c>
      <c r="V71" s="111" t="str">
        <f t="shared" si="3"/>
        <v>0,00%</v>
      </c>
      <c r="W71" s="69"/>
      <c r="X71" s="69"/>
      <c r="Y71" s="69"/>
      <c r="Z71" s="69"/>
      <c r="AA71" s="69"/>
      <c r="AB71" s="69"/>
      <c r="AC71" s="69"/>
      <c r="AD71" s="69"/>
    </row>
    <row r="72" spans="1:46" x14ac:dyDescent="0.2">
      <c r="A72" s="107" t="s">
        <v>722</v>
      </c>
      <c r="B72" s="107" t="s">
        <v>723</v>
      </c>
      <c r="C72" s="107" t="s">
        <v>450</v>
      </c>
      <c r="D72" s="107" t="s">
        <v>788</v>
      </c>
      <c r="E72" s="109">
        <v>1</v>
      </c>
      <c r="F72" s="109">
        <v>1</v>
      </c>
      <c r="G72" s="109">
        <v>1</v>
      </c>
      <c r="H72" s="109">
        <v>1</v>
      </c>
      <c r="I72" s="109">
        <v>0</v>
      </c>
      <c r="J72" s="109">
        <v>0</v>
      </c>
      <c r="K72" s="109">
        <v>0</v>
      </c>
      <c r="L72" s="109">
        <v>0</v>
      </c>
      <c r="M72" s="109">
        <v>0</v>
      </c>
      <c r="N72" s="109">
        <v>0</v>
      </c>
      <c r="O72" s="109">
        <v>0</v>
      </c>
      <c r="P72" s="109">
        <v>0</v>
      </c>
      <c r="Q72" s="109">
        <v>2</v>
      </c>
      <c r="R72" s="109">
        <v>2</v>
      </c>
      <c r="S72" s="110">
        <v>0</v>
      </c>
      <c r="T72" s="110">
        <v>0</v>
      </c>
      <c r="U72" s="111">
        <f t="shared" si="2"/>
        <v>0</v>
      </c>
      <c r="V72" s="111" t="str">
        <f t="shared" si="3"/>
        <v>0,00%</v>
      </c>
      <c r="W72" s="69"/>
      <c r="X72" s="69"/>
      <c r="Y72" s="69"/>
      <c r="Z72" s="69"/>
      <c r="AA72" s="69"/>
      <c r="AB72" s="69"/>
      <c r="AC72" s="69"/>
      <c r="AD72" s="69"/>
    </row>
    <row r="73" spans="1:46" x14ac:dyDescent="0.2">
      <c r="A73" s="107" t="s">
        <v>722</v>
      </c>
      <c r="B73" s="107" t="s">
        <v>789</v>
      </c>
      <c r="C73" s="107" t="s">
        <v>450</v>
      </c>
      <c r="D73" s="107" t="s">
        <v>790</v>
      </c>
      <c r="E73" s="109">
        <v>0</v>
      </c>
      <c r="F73" s="109">
        <v>0</v>
      </c>
      <c r="G73" s="109">
        <v>23</v>
      </c>
      <c r="H73" s="109">
        <v>5</v>
      </c>
      <c r="I73" s="109">
        <v>40</v>
      </c>
      <c r="J73" s="109">
        <v>16</v>
      </c>
      <c r="K73" s="109">
        <v>0</v>
      </c>
      <c r="L73" s="109">
        <v>0</v>
      </c>
      <c r="M73" s="109">
        <v>0</v>
      </c>
      <c r="N73" s="109">
        <v>0</v>
      </c>
      <c r="O73" s="109">
        <v>0</v>
      </c>
      <c r="P73" s="109">
        <v>0</v>
      </c>
      <c r="Q73" s="109">
        <v>63</v>
      </c>
      <c r="R73" s="109">
        <v>21</v>
      </c>
      <c r="S73" s="110">
        <v>9</v>
      </c>
      <c r="T73" s="110">
        <v>3</v>
      </c>
      <c r="U73" s="111">
        <f t="shared" si="2"/>
        <v>0.14285714285714285</v>
      </c>
      <c r="V73" s="111">
        <f t="shared" si="3"/>
        <v>0.14285714285714285</v>
      </c>
      <c r="W73" s="69"/>
      <c r="X73" s="69"/>
      <c r="Y73" s="69"/>
      <c r="Z73" s="69"/>
      <c r="AA73" s="69"/>
      <c r="AB73" s="69"/>
      <c r="AC73" s="69"/>
      <c r="AD73" s="69"/>
    </row>
    <row r="74" spans="1:46" x14ac:dyDescent="0.2">
      <c r="A74" s="1447" t="s">
        <v>536</v>
      </c>
      <c r="B74" s="1447"/>
      <c r="C74" s="1447"/>
      <c r="D74" s="1447"/>
      <c r="E74" s="162">
        <f t="shared" ref="E74:T74" si="4">SUM(E8:E73)</f>
        <v>430</v>
      </c>
      <c r="F74" s="162">
        <f t="shared" si="4"/>
        <v>321</v>
      </c>
      <c r="G74" s="162">
        <f t="shared" si="4"/>
        <v>345</v>
      </c>
      <c r="H74" s="162">
        <f t="shared" si="4"/>
        <v>247</v>
      </c>
      <c r="I74" s="162">
        <f t="shared" si="4"/>
        <v>293</v>
      </c>
      <c r="J74" s="162">
        <f t="shared" si="4"/>
        <v>206</v>
      </c>
      <c r="K74" s="162">
        <f t="shared" si="4"/>
        <v>0</v>
      </c>
      <c r="L74" s="162">
        <f t="shared" si="4"/>
        <v>0</v>
      </c>
      <c r="M74" s="162">
        <f t="shared" si="4"/>
        <v>0</v>
      </c>
      <c r="N74" s="162">
        <f t="shared" si="4"/>
        <v>0</v>
      </c>
      <c r="O74" s="162">
        <f t="shared" si="4"/>
        <v>0</v>
      </c>
      <c r="P74" s="162">
        <f t="shared" si="4"/>
        <v>0</v>
      </c>
      <c r="Q74" s="162">
        <f t="shared" si="4"/>
        <v>1068</v>
      </c>
      <c r="R74" s="162">
        <f t="shared" si="4"/>
        <v>774</v>
      </c>
      <c r="S74" s="162">
        <f t="shared" si="4"/>
        <v>96</v>
      </c>
      <c r="T74" s="162">
        <f t="shared" si="4"/>
        <v>58</v>
      </c>
      <c r="U74" s="163">
        <f t="shared" si="2"/>
        <v>8.98876404494382E-2</v>
      </c>
      <c r="V74" s="163">
        <f t="shared" si="3"/>
        <v>7.4935400516795869E-2</v>
      </c>
      <c r="W74" s="69"/>
      <c r="X74" s="69"/>
      <c r="Y74" s="69"/>
      <c r="Z74" s="69"/>
      <c r="AA74" s="69"/>
      <c r="AB74" s="69"/>
      <c r="AC74" s="69"/>
      <c r="AD74" s="69"/>
    </row>
    <row r="75" spans="1:46" x14ac:dyDescent="0.2">
      <c r="A75" s="107" t="s">
        <v>722</v>
      </c>
      <c r="B75" s="107" t="s">
        <v>723</v>
      </c>
      <c r="C75" s="107" t="s">
        <v>537</v>
      </c>
      <c r="D75" s="107" t="s">
        <v>727</v>
      </c>
      <c r="E75" s="109">
        <v>0</v>
      </c>
      <c r="F75" s="109">
        <v>0</v>
      </c>
      <c r="G75" s="109">
        <v>4</v>
      </c>
      <c r="H75" s="109">
        <v>3</v>
      </c>
      <c r="I75" s="109">
        <v>0</v>
      </c>
      <c r="J75" s="109">
        <v>0</v>
      </c>
      <c r="K75" s="109">
        <v>0</v>
      </c>
      <c r="L75" s="109">
        <v>0</v>
      </c>
      <c r="M75" s="109">
        <v>0</v>
      </c>
      <c r="N75" s="109">
        <v>0</v>
      </c>
      <c r="O75" s="109">
        <v>0</v>
      </c>
      <c r="P75" s="109">
        <v>0</v>
      </c>
      <c r="Q75" s="109">
        <v>4</v>
      </c>
      <c r="R75" s="109">
        <v>3</v>
      </c>
      <c r="S75" s="124">
        <v>0</v>
      </c>
      <c r="T75" s="124">
        <v>0</v>
      </c>
      <c r="U75" s="126">
        <f t="shared" ref="U75:U81" si="5">S75/Q75</f>
        <v>0</v>
      </c>
      <c r="V75" s="126" t="str">
        <f t="shared" ref="V75:V81" si="6">IF(T75=0,"0,00%",T75/R75)</f>
        <v>0,00%</v>
      </c>
      <c r="W75" s="69"/>
      <c r="X75" s="69"/>
      <c r="Y75" s="69"/>
      <c r="Z75" s="69"/>
      <c r="AA75" s="69"/>
      <c r="AB75" s="69"/>
      <c r="AC75" s="69"/>
      <c r="AD75" s="69"/>
    </row>
    <row r="76" spans="1:46" x14ac:dyDescent="0.2">
      <c r="A76" s="107" t="s">
        <v>722</v>
      </c>
      <c r="B76" s="107" t="s">
        <v>723</v>
      </c>
      <c r="C76" s="107" t="s">
        <v>537</v>
      </c>
      <c r="D76" s="107" t="s">
        <v>728</v>
      </c>
      <c r="E76" s="109">
        <v>19</v>
      </c>
      <c r="F76" s="109">
        <v>19</v>
      </c>
      <c r="G76" s="109">
        <v>13</v>
      </c>
      <c r="H76" s="109">
        <v>12</v>
      </c>
      <c r="I76" s="109">
        <v>6</v>
      </c>
      <c r="J76" s="109">
        <v>5</v>
      </c>
      <c r="K76" s="109">
        <v>9</v>
      </c>
      <c r="L76" s="109">
        <v>8</v>
      </c>
      <c r="M76" s="109">
        <v>0</v>
      </c>
      <c r="N76" s="109">
        <v>0</v>
      </c>
      <c r="O76" s="109">
        <v>0</v>
      </c>
      <c r="P76" s="109">
        <v>0</v>
      </c>
      <c r="Q76" s="109">
        <v>47</v>
      </c>
      <c r="R76" s="109">
        <v>44</v>
      </c>
      <c r="S76" s="124">
        <v>3</v>
      </c>
      <c r="T76" s="124">
        <v>3</v>
      </c>
      <c r="U76" s="126">
        <f t="shared" si="5"/>
        <v>6.3829787234042548E-2</v>
      </c>
      <c r="V76" s="126">
        <f t="shared" si="6"/>
        <v>6.8181818181818177E-2</v>
      </c>
      <c r="W76" s="69"/>
      <c r="X76" s="69"/>
      <c r="Y76" s="69"/>
      <c r="Z76" s="69"/>
      <c r="AA76" s="69"/>
      <c r="AB76" s="69"/>
      <c r="AC76" s="69"/>
      <c r="AD76" s="69"/>
    </row>
    <row r="77" spans="1:46" x14ac:dyDescent="0.2">
      <c r="A77" s="107" t="s">
        <v>722</v>
      </c>
      <c r="B77" s="107" t="s">
        <v>723</v>
      </c>
      <c r="C77" s="107" t="s">
        <v>537</v>
      </c>
      <c r="D77" s="107" t="s">
        <v>729</v>
      </c>
      <c r="E77" s="109">
        <v>89</v>
      </c>
      <c r="F77" s="109">
        <v>88</v>
      </c>
      <c r="G77" s="109">
        <v>66</v>
      </c>
      <c r="H77" s="109">
        <v>64</v>
      </c>
      <c r="I77" s="109">
        <v>36</v>
      </c>
      <c r="J77" s="109">
        <v>36</v>
      </c>
      <c r="K77" s="109">
        <v>43</v>
      </c>
      <c r="L77" s="109">
        <v>42</v>
      </c>
      <c r="M77" s="109">
        <v>0</v>
      </c>
      <c r="N77" s="109">
        <v>0</v>
      </c>
      <c r="O77" s="109">
        <v>0</v>
      </c>
      <c r="P77" s="109">
        <v>0</v>
      </c>
      <c r="Q77" s="109">
        <v>234</v>
      </c>
      <c r="R77" s="109">
        <v>230</v>
      </c>
      <c r="S77" s="124">
        <v>6</v>
      </c>
      <c r="T77" s="124">
        <v>6</v>
      </c>
      <c r="U77" s="126">
        <f t="shared" si="5"/>
        <v>2.564102564102564E-2</v>
      </c>
      <c r="V77" s="126">
        <f t="shared" si="6"/>
        <v>2.6086956521739129E-2</v>
      </c>
      <c r="W77" s="69"/>
      <c r="X77" s="69"/>
      <c r="Y77" s="69"/>
      <c r="Z77" s="69"/>
      <c r="AA77" s="69"/>
      <c r="AB77" s="69"/>
      <c r="AC77" s="69"/>
      <c r="AD77" s="69"/>
    </row>
    <row r="78" spans="1:46" x14ac:dyDescent="0.2">
      <c r="A78" s="107" t="s">
        <v>722</v>
      </c>
      <c r="B78" s="107" t="s">
        <v>723</v>
      </c>
      <c r="C78" s="107" t="s">
        <v>537</v>
      </c>
      <c r="D78" s="107" t="s">
        <v>731</v>
      </c>
      <c r="E78" s="109">
        <v>34</v>
      </c>
      <c r="F78" s="109">
        <v>32</v>
      </c>
      <c r="G78" s="109">
        <v>26</v>
      </c>
      <c r="H78" s="109">
        <v>25</v>
      </c>
      <c r="I78" s="109">
        <v>13</v>
      </c>
      <c r="J78" s="109">
        <v>10</v>
      </c>
      <c r="K78" s="109">
        <v>10</v>
      </c>
      <c r="L78" s="109">
        <v>10</v>
      </c>
      <c r="M78" s="109">
        <v>0</v>
      </c>
      <c r="N78" s="109">
        <v>0</v>
      </c>
      <c r="O78" s="109">
        <v>0</v>
      </c>
      <c r="P78" s="109">
        <v>0</v>
      </c>
      <c r="Q78" s="109">
        <v>83</v>
      </c>
      <c r="R78" s="109">
        <v>77</v>
      </c>
      <c r="S78" s="124">
        <v>3</v>
      </c>
      <c r="T78" s="124">
        <v>3</v>
      </c>
      <c r="U78" s="126">
        <f t="shared" si="5"/>
        <v>3.614457831325301E-2</v>
      </c>
      <c r="V78" s="126">
        <f t="shared" si="6"/>
        <v>3.896103896103896E-2</v>
      </c>
      <c r="W78" s="69"/>
      <c r="X78" s="69"/>
      <c r="Y78" s="69"/>
      <c r="Z78" s="69"/>
      <c r="AA78" s="69"/>
      <c r="AB78" s="69"/>
      <c r="AC78" s="69"/>
      <c r="AD78" s="69"/>
    </row>
    <row r="79" spans="1:46" x14ac:dyDescent="0.2">
      <c r="A79" s="107" t="s">
        <v>722</v>
      </c>
      <c r="B79" s="107" t="s">
        <v>723</v>
      </c>
      <c r="C79" s="107" t="s">
        <v>537</v>
      </c>
      <c r="D79" s="107" t="s">
        <v>732</v>
      </c>
      <c r="E79" s="109">
        <v>0</v>
      </c>
      <c r="F79" s="109">
        <v>0</v>
      </c>
      <c r="G79" s="109">
        <v>7</v>
      </c>
      <c r="H79" s="109">
        <v>5</v>
      </c>
      <c r="I79" s="109">
        <v>3</v>
      </c>
      <c r="J79" s="109">
        <v>1</v>
      </c>
      <c r="K79" s="109">
        <v>4</v>
      </c>
      <c r="L79" s="109">
        <v>4</v>
      </c>
      <c r="M79" s="109">
        <v>0</v>
      </c>
      <c r="N79" s="109">
        <v>0</v>
      </c>
      <c r="O79" s="109">
        <v>0</v>
      </c>
      <c r="P79" s="109">
        <v>0</v>
      </c>
      <c r="Q79" s="109">
        <v>14</v>
      </c>
      <c r="R79" s="109">
        <v>10</v>
      </c>
      <c r="S79" s="124">
        <v>0</v>
      </c>
      <c r="T79" s="124">
        <v>0</v>
      </c>
      <c r="U79" s="126">
        <f t="shared" si="5"/>
        <v>0</v>
      </c>
      <c r="V79" s="126" t="str">
        <f t="shared" si="6"/>
        <v>0,00%</v>
      </c>
      <c r="W79" s="69"/>
      <c r="X79" s="69"/>
      <c r="Y79" s="69"/>
      <c r="Z79" s="69"/>
      <c r="AA79" s="69"/>
      <c r="AB79" s="69"/>
      <c r="AC79" s="69"/>
      <c r="AD79" s="69"/>
    </row>
    <row r="80" spans="1:46" x14ac:dyDescent="0.2">
      <c r="A80" s="107" t="s">
        <v>722</v>
      </c>
      <c r="B80" s="107" t="s">
        <v>723</v>
      </c>
      <c r="C80" s="107" t="s">
        <v>537</v>
      </c>
      <c r="D80" s="107" t="s">
        <v>752</v>
      </c>
      <c r="E80" s="109">
        <v>15</v>
      </c>
      <c r="F80" s="109">
        <v>11</v>
      </c>
      <c r="G80" s="109">
        <v>7</v>
      </c>
      <c r="H80" s="109">
        <v>2</v>
      </c>
      <c r="I80" s="109">
        <v>3</v>
      </c>
      <c r="J80" s="109">
        <v>0</v>
      </c>
      <c r="K80" s="109">
        <v>7</v>
      </c>
      <c r="L80" s="109">
        <v>2</v>
      </c>
      <c r="M80" s="109">
        <v>0</v>
      </c>
      <c r="N80" s="109">
        <v>0</v>
      </c>
      <c r="O80" s="109">
        <v>0</v>
      </c>
      <c r="P80" s="109">
        <v>0</v>
      </c>
      <c r="Q80" s="109">
        <v>32</v>
      </c>
      <c r="R80" s="109">
        <v>15</v>
      </c>
      <c r="S80" s="124">
        <v>0</v>
      </c>
      <c r="T80" s="124">
        <v>0</v>
      </c>
      <c r="U80" s="126">
        <f t="shared" si="5"/>
        <v>0</v>
      </c>
      <c r="V80" s="126" t="str">
        <f t="shared" si="6"/>
        <v>0,00%</v>
      </c>
      <c r="W80" s="69"/>
      <c r="X80" s="69"/>
      <c r="Y80" s="69"/>
      <c r="Z80" s="69"/>
      <c r="AA80" s="69"/>
      <c r="AB80" s="69"/>
      <c r="AC80" s="69"/>
      <c r="AD80" s="69"/>
    </row>
    <row r="81" spans="1:30" x14ac:dyDescent="0.2">
      <c r="A81" s="107" t="s">
        <v>722</v>
      </c>
      <c r="B81" s="107" t="s">
        <v>789</v>
      </c>
      <c r="C81" s="107" t="s">
        <v>537</v>
      </c>
      <c r="D81" s="107" t="s">
        <v>790</v>
      </c>
      <c r="E81" s="109">
        <v>0</v>
      </c>
      <c r="F81" s="109">
        <v>0</v>
      </c>
      <c r="G81" s="109">
        <v>10</v>
      </c>
      <c r="H81" s="109">
        <v>4</v>
      </c>
      <c r="I81" s="109">
        <v>0</v>
      </c>
      <c r="J81" s="109">
        <v>0</v>
      </c>
      <c r="K81" s="109">
        <v>10</v>
      </c>
      <c r="L81" s="109">
        <v>2</v>
      </c>
      <c r="M81" s="109">
        <v>0</v>
      </c>
      <c r="N81" s="109">
        <v>0</v>
      </c>
      <c r="O81" s="109">
        <v>0</v>
      </c>
      <c r="P81" s="109">
        <v>0</v>
      </c>
      <c r="Q81" s="109">
        <v>20</v>
      </c>
      <c r="R81" s="109">
        <v>6</v>
      </c>
      <c r="S81" s="124">
        <v>0</v>
      </c>
      <c r="T81" s="124">
        <v>0</v>
      </c>
      <c r="U81" s="126">
        <f t="shared" si="5"/>
        <v>0</v>
      </c>
      <c r="V81" s="126" t="str">
        <f t="shared" si="6"/>
        <v>0,00%</v>
      </c>
      <c r="W81" s="69"/>
      <c r="X81" s="69"/>
      <c r="Y81" s="69"/>
      <c r="Z81" s="69"/>
      <c r="AA81" s="69"/>
      <c r="AB81" s="69"/>
      <c r="AC81" s="69"/>
      <c r="AD81" s="69"/>
    </row>
    <row r="82" spans="1:30" x14ac:dyDescent="0.2">
      <c r="A82" s="1447" t="s">
        <v>539</v>
      </c>
      <c r="B82" s="1448"/>
      <c r="C82" s="1448"/>
      <c r="D82" s="1449"/>
      <c r="E82" s="162">
        <f t="shared" ref="E82:T82" si="7">SUM(E75:E81)</f>
        <v>157</v>
      </c>
      <c r="F82" s="162">
        <f t="shared" si="7"/>
        <v>150</v>
      </c>
      <c r="G82" s="162">
        <f t="shared" si="7"/>
        <v>133</v>
      </c>
      <c r="H82" s="162">
        <f t="shared" si="7"/>
        <v>115</v>
      </c>
      <c r="I82" s="162">
        <f t="shared" si="7"/>
        <v>61</v>
      </c>
      <c r="J82" s="162">
        <f t="shared" si="7"/>
        <v>52</v>
      </c>
      <c r="K82" s="162">
        <f t="shared" si="7"/>
        <v>83</v>
      </c>
      <c r="L82" s="162">
        <f t="shared" si="7"/>
        <v>68</v>
      </c>
      <c r="M82" s="162">
        <v>0</v>
      </c>
      <c r="N82" s="162">
        <v>0</v>
      </c>
      <c r="O82" s="162">
        <v>0</v>
      </c>
      <c r="P82" s="162">
        <v>0</v>
      </c>
      <c r="Q82" s="162">
        <f t="shared" si="7"/>
        <v>434</v>
      </c>
      <c r="R82" s="162">
        <f t="shared" si="7"/>
        <v>385</v>
      </c>
      <c r="S82" s="162">
        <f t="shared" si="7"/>
        <v>12</v>
      </c>
      <c r="T82" s="162">
        <f t="shared" si="7"/>
        <v>12</v>
      </c>
      <c r="U82" s="164">
        <f t="shared" ref="U82:U113" si="8">S82/Q82</f>
        <v>2.7649769585253458E-2</v>
      </c>
      <c r="V82" s="164">
        <f t="shared" ref="V82:V113" si="9">IF(T82=0,"0,00%",T82/R82)</f>
        <v>3.1168831168831169E-2</v>
      </c>
      <c r="W82" s="69"/>
      <c r="X82" s="69"/>
      <c r="Y82" s="69"/>
      <c r="Z82" s="69"/>
      <c r="AA82" s="69"/>
      <c r="AB82" s="69"/>
      <c r="AC82" s="69"/>
      <c r="AD82" s="69"/>
    </row>
    <row r="83" spans="1:30" x14ac:dyDescent="0.2">
      <c r="A83" s="1457" t="s">
        <v>540</v>
      </c>
      <c r="B83" s="1458"/>
      <c r="C83" s="1458"/>
      <c r="D83" s="1459"/>
      <c r="E83" s="165">
        <f t="shared" ref="E83:T83" si="10">E74+E82</f>
        <v>587</v>
      </c>
      <c r="F83" s="165">
        <f t="shared" si="10"/>
        <v>471</v>
      </c>
      <c r="G83" s="165">
        <f t="shared" si="10"/>
        <v>478</v>
      </c>
      <c r="H83" s="165">
        <f t="shared" si="10"/>
        <v>362</v>
      </c>
      <c r="I83" s="165">
        <f t="shared" si="10"/>
        <v>354</v>
      </c>
      <c r="J83" s="165">
        <f t="shared" si="10"/>
        <v>258</v>
      </c>
      <c r="K83" s="165">
        <f t="shared" si="10"/>
        <v>83</v>
      </c>
      <c r="L83" s="165">
        <f t="shared" si="10"/>
        <v>68</v>
      </c>
      <c r="M83" s="165">
        <v>0</v>
      </c>
      <c r="N83" s="165">
        <v>0</v>
      </c>
      <c r="O83" s="165">
        <v>0</v>
      </c>
      <c r="P83" s="165">
        <v>0</v>
      </c>
      <c r="Q83" s="165">
        <f t="shared" si="10"/>
        <v>1502</v>
      </c>
      <c r="R83" s="165">
        <f t="shared" si="10"/>
        <v>1159</v>
      </c>
      <c r="S83" s="166">
        <f t="shared" si="10"/>
        <v>108</v>
      </c>
      <c r="T83" s="166">
        <f t="shared" si="10"/>
        <v>70</v>
      </c>
      <c r="U83" s="167">
        <f t="shared" si="8"/>
        <v>7.1904127829560585E-2</v>
      </c>
      <c r="V83" s="167">
        <f t="shared" si="9"/>
        <v>6.0396893874029335E-2</v>
      </c>
      <c r="W83" s="69"/>
      <c r="X83" s="69"/>
      <c r="Y83" s="69"/>
      <c r="Z83" s="69"/>
      <c r="AA83" s="69"/>
      <c r="AB83" s="69"/>
      <c r="AC83" s="69"/>
      <c r="AD83" s="69"/>
    </row>
    <row r="84" spans="1:30" x14ac:dyDescent="0.2">
      <c r="A84" s="107" t="s">
        <v>722</v>
      </c>
      <c r="B84" s="107" t="s">
        <v>791</v>
      </c>
      <c r="C84" s="107" t="s">
        <v>450</v>
      </c>
      <c r="D84" s="108" t="s">
        <v>724</v>
      </c>
      <c r="E84" s="109">
        <v>0</v>
      </c>
      <c r="F84" s="109">
        <v>0</v>
      </c>
      <c r="G84" s="109">
        <v>5</v>
      </c>
      <c r="H84" s="109">
        <v>3</v>
      </c>
      <c r="I84" s="109">
        <v>0</v>
      </c>
      <c r="J84" s="109">
        <v>0</v>
      </c>
      <c r="K84" s="109">
        <v>0</v>
      </c>
      <c r="L84" s="109">
        <v>0</v>
      </c>
      <c r="M84" s="109">
        <v>0</v>
      </c>
      <c r="N84" s="109">
        <v>0</v>
      </c>
      <c r="O84" s="109">
        <v>0</v>
      </c>
      <c r="P84" s="109">
        <v>0</v>
      </c>
      <c r="Q84" s="109">
        <v>5</v>
      </c>
      <c r="R84" s="109">
        <v>3</v>
      </c>
      <c r="S84" s="124">
        <v>2</v>
      </c>
      <c r="T84" s="124">
        <v>2</v>
      </c>
      <c r="U84" s="126">
        <f t="shared" si="8"/>
        <v>0.4</v>
      </c>
      <c r="V84" s="126">
        <f t="shared" si="9"/>
        <v>0.66666666666666663</v>
      </c>
      <c r="W84" s="69"/>
      <c r="X84" s="69"/>
      <c r="Y84" s="69"/>
      <c r="Z84" s="69"/>
      <c r="AA84" s="69"/>
      <c r="AB84" s="69"/>
      <c r="AC84" s="69"/>
      <c r="AD84" s="69"/>
    </row>
    <row r="85" spans="1:30" x14ac:dyDescent="0.2">
      <c r="A85" s="107" t="s">
        <v>722</v>
      </c>
      <c r="B85" s="107" t="s">
        <v>791</v>
      </c>
      <c r="C85" s="168" t="s">
        <v>450</v>
      </c>
      <c r="D85" s="108" t="s">
        <v>725</v>
      </c>
      <c r="E85" s="109">
        <v>4</v>
      </c>
      <c r="F85" s="109">
        <v>4</v>
      </c>
      <c r="G85" s="109">
        <v>9</v>
      </c>
      <c r="H85" s="109">
        <v>6</v>
      </c>
      <c r="I85" s="109">
        <v>0</v>
      </c>
      <c r="J85" s="109">
        <v>0</v>
      </c>
      <c r="K85" s="109">
        <v>0</v>
      </c>
      <c r="L85" s="109">
        <v>0</v>
      </c>
      <c r="M85" s="109">
        <v>0</v>
      </c>
      <c r="N85" s="109">
        <v>0</v>
      </c>
      <c r="O85" s="109">
        <v>0</v>
      </c>
      <c r="P85" s="109">
        <v>0</v>
      </c>
      <c r="Q85" s="109">
        <v>13</v>
      </c>
      <c r="R85" s="109">
        <v>10</v>
      </c>
      <c r="S85" s="124">
        <v>2</v>
      </c>
      <c r="T85" s="124">
        <v>1</v>
      </c>
      <c r="U85" s="126">
        <f t="shared" si="8"/>
        <v>0.15384615384615385</v>
      </c>
      <c r="V85" s="126">
        <f t="shared" si="9"/>
        <v>0.1</v>
      </c>
      <c r="W85" s="69"/>
      <c r="X85" s="69"/>
      <c r="Y85" s="69"/>
      <c r="Z85" s="69"/>
      <c r="AA85" s="69"/>
      <c r="AB85" s="69"/>
      <c r="AC85" s="69"/>
      <c r="AD85" s="69"/>
    </row>
    <row r="86" spans="1:30" x14ac:dyDescent="0.2">
      <c r="A86" s="107" t="s">
        <v>722</v>
      </c>
      <c r="B86" s="107" t="s">
        <v>791</v>
      </c>
      <c r="C86" s="107" t="s">
        <v>450</v>
      </c>
      <c r="D86" s="108" t="s">
        <v>726</v>
      </c>
      <c r="E86" s="109">
        <v>0</v>
      </c>
      <c r="F86" s="109">
        <v>0</v>
      </c>
      <c r="G86" s="109">
        <v>6</v>
      </c>
      <c r="H86" s="109">
        <v>3</v>
      </c>
      <c r="I86" s="109">
        <v>0</v>
      </c>
      <c r="J86" s="109">
        <v>0</v>
      </c>
      <c r="K86" s="109">
        <v>0</v>
      </c>
      <c r="L86" s="109">
        <v>0</v>
      </c>
      <c r="M86" s="109">
        <v>0</v>
      </c>
      <c r="N86" s="109">
        <v>0</v>
      </c>
      <c r="O86" s="109">
        <v>0</v>
      </c>
      <c r="P86" s="109">
        <v>0</v>
      </c>
      <c r="Q86" s="109">
        <v>6</v>
      </c>
      <c r="R86" s="109">
        <v>3</v>
      </c>
      <c r="S86" s="124">
        <v>2</v>
      </c>
      <c r="T86" s="124">
        <v>1</v>
      </c>
      <c r="U86" s="126">
        <f t="shared" si="8"/>
        <v>0.33333333333333331</v>
      </c>
      <c r="V86" s="126">
        <f t="shared" si="9"/>
        <v>0.33333333333333331</v>
      </c>
      <c r="W86" s="69"/>
      <c r="X86" s="69"/>
      <c r="Y86" s="69"/>
      <c r="Z86" s="69"/>
      <c r="AA86" s="69"/>
      <c r="AB86" s="69"/>
      <c r="AC86" s="69"/>
      <c r="AD86" s="69"/>
    </row>
    <row r="87" spans="1:30" ht="24.75" customHeight="1" x14ac:dyDescent="0.2">
      <c r="A87" s="107" t="s">
        <v>722</v>
      </c>
      <c r="B87" s="107" t="s">
        <v>791</v>
      </c>
      <c r="C87" s="107" t="s">
        <v>450</v>
      </c>
      <c r="D87" s="107" t="s">
        <v>727</v>
      </c>
      <c r="E87" s="109">
        <v>0</v>
      </c>
      <c r="F87" s="109">
        <v>0</v>
      </c>
      <c r="G87" s="109">
        <v>30</v>
      </c>
      <c r="H87" s="109">
        <v>28</v>
      </c>
      <c r="I87" s="109">
        <v>0</v>
      </c>
      <c r="J87" s="109">
        <v>0</v>
      </c>
      <c r="K87" s="109">
        <v>0</v>
      </c>
      <c r="L87" s="109">
        <v>0</v>
      </c>
      <c r="M87" s="109">
        <v>0</v>
      </c>
      <c r="N87" s="109">
        <v>0</v>
      </c>
      <c r="O87" s="109">
        <v>0</v>
      </c>
      <c r="P87" s="109">
        <v>0</v>
      </c>
      <c r="Q87" s="109">
        <v>30</v>
      </c>
      <c r="R87" s="109">
        <v>28</v>
      </c>
      <c r="S87" s="124">
        <v>6</v>
      </c>
      <c r="T87" s="124">
        <v>6</v>
      </c>
      <c r="U87" s="126">
        <f t="shared" si="8"/>
        <v>0.2</v>
      </c>
      <c r="V87" s="126">
        <f t="shared" si="9"/>
        <v>0.21428571428571427</v>
      </c>
      <c r="W87" s="69"/>
      <c r="X87" s="69"/>
      <c r="Y87" s="69"/>
      <c r="Z87" s="69"/>
      <c r="AA87" s="69"/>
      <c r="AB87" s="69"/>
      <c r="AC87" s="69"/>
      <c r="AD87" s="69"/>
    </row>
    <row r="88" spans="1:30" x14ac:dyDescent="0.2">
      <c r="A88" s="107" t="s">
        <v>722</v>
      </c>
      <c r="B88" s="107" t="s">
        <v>791</v>
      </c>
      <c r="C88" s="107" t="s">
        <v>450</v>
      </c>
      <c r="D88" s="107" t="s">
        <v>728</v>
      </c>
      <c r="E88" s="109">
        <v>8</v>
      </c>
      <c r="F88" s="109">
        <v>7</v>
      </c>
      <c r="G88" s="109">
        <v>12</v>
      </c>
      <c r="H88" s="109">
        <v>11</v>
      </c>
      <c r="I88" s="109">
        <v>0</v>
      </c>
      <c r="J88" s="109">
        <v>0</v>
      </c>
      <c r="K88" s="109">
        <v>0</v>
      </c>
      <c r="L88" s="109">
        <v>0</v>
      </c>
      <c r="M88" s="109">
        <v>0</v>
      </c>
      <c r="N88" s="109">
        <v>0</v>
      </c>
      <c r="O88" s="109">
        <v>0</v>
      </c>
      <c r="P88" s="109">
        <v>0</v>
      </c>
      <c r="Q88" s="109">
        <v>20</v>
      </c>
      <c r="R88" s="109">
        <v>18</v>
      </c>
      <c r="S88" s="124">
        <v>1</v>
      </c>
      <c r="T88" s="124">
        <v>1</v>
      </c>
      <c r="U88" s="126">
        <f t="shared" si="8"/>
        <v>0.05</v>
      </c>
      <c r="V88" s="126">
        <f t="shared" si="9"/>
        <v>5.5555555555555552E-2</v>
      </c>
      <c r="W88" s="69"/>
      <c r="X88" s="69"/>
      <c r="Y88" s="69"/>
      <c r="Z88" s="69"/>
      <c r="AA88" s="69"/>
      <c r="AB88" s="69"/>
      <c r="AC88" s="69"/>
      <c r="AD88" s="69"/>
    </row>
    <row r="89" spans="1:30" x14ac:dyDescent="0.2">
      <c r="A89" s="107" t="s">
        <v>722</v>
      </c>
      <c r="B89" s="107" t="s">
        <v>791</v>
      </c>
      <c r="C89" s="107" t="s">
        <v>450</v>
      </c>
      <c r="D89" s="107" t="s">
        <v>730</v>
      </c>
      <c r="E89" s="109">
        <v>8</v>
      </c>
      <c r="F89" s="109">
        <v>1</v>
      </c>
      <c r="G89" s="109">
        <v>15</v>
      </c>
      <c r="H89" s="109">
        <v>6</v>
      </c>
      <c r="I89" s="109">
        <v>0</v>
      </c>
      <c r="J89" s="109">
        <v>0</v>
      </c>
      <c r="K89" s="109">
        <v>0</v>
      </c>
      <c r="L89" s="109">
        <v>0</v>
      </c>
      <c r="M89" s="109">
        <v>0</v>
      </c>
      <c r="N89" s="109">
        <v>0</v>
      </c>
      <c r="O89" s="109">
        <v>0</v>
      </c>
      <c r="P89" s="109">
        <v>0</v>
      </c>
      <c r="Q89" s="109">
        <v>23</v>
      </c>
      <c r="R89" s="109">
        <v>7</v>
      </c>
      <c r="S89" s="124">
        <v>2</v>
      </c>
      <c r="T89" s="124">
        <v>0</v>
      </c>
      <c r="U89" s="126">
        <f t="shared" si="8"/>
        <v>8.6956521739130432E-2</v>
      </c>
      <c r="V89" s="126" t="str">
        <f t="shared" si="9"/>
        <v>0,00%</v>
      </c>
      <c r="W89" s="69"/>
      <c r="X89" s="69"/>
      <c r="Y89" s="69"/>
      <c r="Z89" s="69"/>
      <c r="AA89" s="69"/>
      <c r="AB89" s="69"/>
      <c r="AC89" s="69"/>
      <c r="AD89" s="69"/>
    </row>
    <row r="90" spans="1:30" x14ac:dyDescent="0.2">
      <c r="A90" s="107" t="s">
        <v>722</v>
      </c>
      <c r="B90" s="107" t="s">
        <v>791</v>
      </c>
      <c r="C90" s="107" t="s">
        <v>450</v>
      </c>
      <c r="D90" s="107" t="s">
        <v>792</v>
      </c>
      <c r="E90" s="109">
        <v>8</v>
      </c>
      <c r="F90" s="109">
        <v>8</v>
      </c>
      <c r="G90" s="109">
        <v>18</v>
      </c>
      <c r="H90" s="109">
        <v>18</v>
      </c>
      <c r="I90" s="109">
        <v>0</v>
      </c>
      <c r="J90" s="109">
        <v>0</v>
      </c>
      <c r="K90" s="109">
        <v>0</v>
      </c>
      <c r="L90" s="109">
        <v>0</v>
      </c>
      <c r="M90" s="109">
        <v>0</v>
      </c>
      <c r="N90" s="109">
        <v>0</v>
      </c>
      <c r="O90" s="109">
        <v>0</v>
      </c>
      <c r="P90" s="109">
        <v>0</v>
      </c>
      <c r="Q90" s="109">
        <v>26</v>
      </c>
      <c r="R90" s="109">
        <v>26</v>
      </c>
      <c r="S90" s="124">
        <v>0</v>
      </c>
      <c r="T90" s="124">
        <v>0</v>
      </c>
      <c r="U90" s="126">
        <f t="shared" si="8"/>
        <v>0</v>
      </c>
      <c r="V90" s="126" t="str">
        <f t="shared" si="9"/>
        <v>0,00%</v>
      </c>
      <c r="W90" s="69"/>
      <c r="X90" s="69"/>
      <c r="Y90" s="69"/>
      <c r="Z90" s="69"/>
      <c r="AA90" s="69"/>
      <c r="AB90" s="69"/>
      <c r="AC90" s="69"/>
      <c r="AD90" s="69"/>
    </row>
    <row r="91" spans="1:30" x14ac:dyDescent="0.2">
      <c r="A91" s="107" t="s">
        <v>722</v>
      </c>
      <c r="B91" s="107" t="s">
        <v>791</v>
      </c>
      <c r="C91" s="107" t="s">
        <v>450</v>
      </c>
      <c r="D91" s="107" t="s">
        <v>793</v>
      </c>
      <c r="E91" s="109">
        <v>42</v>
      </c>
      <c r="F91" s="109">
        <v>42</v>
      </c>
      <c r="G91" s="109">
        <v>61</v>
      </c>
      <c r="H91" s="109">
        <v>61</v>
      </c>
      <c r="I91" s="109">
        <v>0</v>
      </c>
      <c r="J91" s="109">
        <v>0</v>
      </c>
      <c r="K91" s="109">
        <v>0</v>
      </c>
      <c r="L91" s="109">
        <v>0</v>
      </c>
      <c r="M91" s="109">
        <v>0</v>
      </c>
      <c r="N91" s="109">
        <v>0</v>
      </c>
      <c r="O91" s="109">
        <v>0</v>
      </c>
      <c r="P91" s="109">
        <v>0</v>
      </c>
      <c r="Q91" s="109">
        <v>103</v>
      </c>
      <c r="R91" s="109">
        <v>103</v>
      </c>
      <c r="S91" s="124">
        <v>5</v>
      </c>
      <c r="T91" s="124">
        <v>5</v>
      </c>
      <c r="U91" s="126">
        <f t="shared" si="8"/>
        <v>4.8543689320388349E-2</v>
      </c>
      <c r="V91" s="126">
        <f t="shared" si="9"/>
        <v>4.8543689320388349E-2</v>
      </c>
      <c r="W91" s="69"/>
      <c r="X91" s="69"/>
      <c r="Y91" s="69"/>
      <c r="Z91" s="69"/>
      <c r="AA91" s="69"/>
      <c r="AB91" s="69"/>
      <c r="AC91" s="69"/>
      <c r="AD91" s="69"/>
    </row>
    <row r="92" spans="1:30" x14ac:dyDescent="0.2">
      <c r="A92" s="107" t="s">
        <v>722</v>
      </c>
      <c r="B92" s="107" t="s">
        <v>791</v>
      </c>
      <c r="C92" s="107" t="s">
        <v>450</v>
      </c>
      <c r="D92" s="107" t="s">
        <v>732</v>
      </c>
      <c r="E92" s="109">
        <v>25</v>
      </c>
      <c r="F92" s="109">
        <v>20</v>
      </c>
      <c r="G92" s="109">
        <v>16</v>
      </c>
      <c r="H92" s="109">
        <v>15</v>
      </c>
      <c r="I92" s="109">
        <v>0</v>
      </c>
      <c r="J92" s="109">
        <v>0</v>
      </c>
      <c r="K92" s="109">
        <v>0</v>
      </c>
      <c r="L92" s="109">
        <v>0</v>
      </c>
      <c r="M92" s="109">
        <v>0</v>
      </c>
      <c r="N92" s="109">
        <v>0</v>
      </c>
      <c r="O92" s="109">
        <v>0</v>
      </c>
      <c r="P92" s="109">
        <v>0</v>
      </c>
      <c r="Q92" s="109">
        <v>41</v>
      </c>
      <c r="R92" s="109">
        <v>35</v>
      </c>
      <c r="S92" s="124">
        <v>2</v>
      </c>
      <c r="T92" s="124">
        <v>1</v>
      </c>
      <c r="U92" s="126">
        <f t="shared" si="8"/>
        <v>4.878048780487805E-2</v>
      </c>
      <c r="V92" s="126">
        <f t="shared" si="9"/>
        <v>2.8571428571428571E-2</v>
      </c>
      <c r="W92" s="69"/>
      <c r="X92" s="69"/>
      <c r="Y92" s="69"/>
      <c r="Z92" s="69"/>
      <c r="AA92" s="69"/>
      <c r="AB92" s="69"/>
      <c r="AC92" s="69"/>
      <c r="AD92" s="69"/>
    </row>
    <row r="93" spans="1:30" x14ac:dyDescent="0.2">
      <c r="A93" s="107" t="s">
        <v>722</v>
      </c>
      <c r="B93" s="107" t="s">
        <v>791</v>
      </c>
      <c r="C93" s="107" t="s">
        <v>450</v>
      </c>
      <c r="D93" s="107" t="s">
        <v>733</v>
      </c>
      <c r="E93" s="109">
        <v>0</v>
      </c>
      <c r="F93" s="109">
        <v>0</v>
      </c>
      <c r="G93" s="109">
        <v>2</v>
      </c>
      <c r="H93" s="109">
        <v>2</v>
      </c>
      <c r="I93" s="109">
        <v>0</v>
      </c>
      <c r="J93" s="109">
        <v>0</v>
      </c>
      <c r="K93" s="109">
        <v>0</v>
      </c>
      <c r="L93" s="109">
        <v>0</v>
      </c>
      <c r="M93" s="109">
        <v>0</v>
      </c>
      <c r="N93" s="109">
        <v>0</v>
      </c>
      <c r="O93" s="109">
        <v>0</v>
      </c>
      <c r="P93" s="109">
        <v>0</v>
      </c>
      <c r="Q93" s="109">
        <v>2</v>
      </c>
      <c r="R93" s="109">
        <v>2</v>
      </c>
      <c r="S93" s="124">
        <v>0</v>
      </c>
      <c r="T93" s="124">
        <v>0</v>
      </c>
      <c r="U93" s="126">
        <f t="shared" si="8"/>
        <v>0</v>
      </c>
      <c r="V93" s="126" t="str">
        <f t="shared" si="9"/>
        <v>0,00%</v>
      </c>
      <c r="W93" s="69"/>
      <c r="X93" s="69"/>
      <c r="Y93" s="69"/>
      <c r="Z93" s="69"/>
      <c r="AA93" s="69"/>
      <c r="AB93" s="69"/>
      <c r="AC93" s="69"/>
      <c r="AD93" s="69"/>
    </row>
    <row r="94" spans="1:30" x14ac:dyDescent="0.2">
      <c r="A94" s="107" t="s">
        <v>722</v>
      </c>
      <c r="B94" s="107" t="s">
        <v>791</v>
      </c>
      <c r="C94" s="107" t="s">
        <v>450</v>
      </c>
      <c r="D94" s="107" t="s">
        <v>734</v>
      </c>
      <c r="E94" s="109">
        <v>0</v>
      </c>
      <c r="F94" s="109">
        <v>0</v>
      </c>
      <c r="G94" s="109">
        <v>6</v>
      </c>
      <c r="H94" s="109">
        <v>6</v>
      </c>
      <c r="I94" s="109">
        <v>0</v>
      </c>
      <c r="J94" s="109">
        <v>0</v>
      </c>
      <c r="K94" s="109">
        <v>0</v>
      </c>
      <c r="L94" s="109">
        <v>0</v>
      </c>
      <c r="M94" s="109">
        <v>0</v>
      </c>
      <c r="N94" s="109">
        <v>0</v>
      </c>
      <c r="O94" s="109">
        <v>0</v>
      </c>
      <c r="P94" s="109">
        <v>0</v>
      </c>
      <c r="Q94" s="109">
        <v>6</v>
      </c>
      <c r="R94" s="109">
        <v>6</v>
      </c>
      <c r="S94" s="124">
        <v>0</v>
      </c>
      <c r="T94" s="124">
        <v>0</v>
      </c>
      <c r="U94" s="126">
        <f t="shared" si="8"/>
        <v>0</v>
      </c>
      <c r="V94" s="126" t="str">
        <f t="shared" si="9"/>
        <v>0,00%</v>
      </c>
      <c r="W94" s="69"/>
      <c r="X94" s="69"/>
      <c r="Y94" s="69"/>
      <c r="Z94" s="69"/>
      <c r="AA94" s="69"/>
      <c r="AB94" s="69"/>
      <c r="AC94" s="69"/>
      <c r="AD94" s="69"/>
    </row>
    <row r="95" spans="1:30" x14ac:dyDescent="0.2">
      <c r="A95" s="107" t="s">
        <v>722</v>
      </c>
      <c r="B95" s="107" t="s">
        <v>791</v>
      </c>
      <c r="C95" s="107" t="s">
        <v>450</v>
      </c>
      <c r="D95" s="107" t="s">
        <v>737</v>
      </c>
      <c r="E95" s="109">
        <v>0</v>
      </c>
      <c r="F95" s="109">
        <v>0</v>
      </c>
      <c r="G95" s="109">
        <v>1</v>
      </c>
      <c r="H95" s="109">
        <v>1</v>
      </c>
      <c r="I95" s="109">
        <v>0</v>
      </c>
      <c r="J95" s="109">
        <v>0</v>
      </c>
      <c r="K95" s="109">
        <v>0</v>
      </c>
      <c r="L95" s="109">
        <v>0</v>
      </c>
      <c r="M95" s="109">
        <v>0</v>
      </c>
      <c r="N95" s="109">
        <v>0</v>
      </c>
      <c r="O95" s="109">
        <v>0</v>
      </c>
      <c r="P95" s="109">
        <v>0</v>
      </c>
      <c r="Q95" s="109">
        <v>1</v>
      </c>
      <c r="R95" s="109">
        <v>1</v>
      </c>
      <c r="S95" s="124">
        <v>0</v>
      </c>
      <c r="T95" s="124">
        <v>0</v>
      </c>
      <c r="U95" s="126">
        <f t="shared" si="8"/>
        <v>0</v>
      </c>
      <c r="V95" s="126" t="str">
        <f t="shared" si="9"/>
        <v>0,00%</v>
      </c>
      <c r="W95" s="69"/>
      <c r="X95" s="69"/>
      <c r="Y95" s="69"/>
      <c r="Z95" s="69"/>
      <c r="AA95" s="69"/>
      <c r="AB95" s="69"/>
      <c r="AC95" s="69"/>
      <c r="AD95" s="69"/>
    </row>
    <row r="96" spans="1:30" x14ac:dyDescent="0.2">
      <c r="A96" s="107" t="s">
        <v>722</v>
      </c>
      <c r="B96" s="107" t="s">
        <v>791</v>
      </c>
      <c r="C96" s="107" t="s">
        <v>450</v>
      </c>
      <c r="D96" s="107" t="s">
        <v>741</v>
      </c>
      <c r="E96" s="109">
        <v>1</v>
      </c>
      <c r="F96" s="109">
        <v>0</v>
      </c>
      <c r="G96" s="109">
        <v>0</v>
      </c>
      <c r="H96" s="109">
        <v>0</v>
      </c>
      <c r="I96" s="109">
        <v>0</v>
      </c>
      <c r="J96" s="109">
        <v>0</v>
      </c>
      <c r="K96" s="109">
        <v>0</v>
      </c>
      <c r="L96" s="109">
        <v>0</v>
      </c>
      <c r="M96" s="109">
        <v>0</v>
      </c>
      <c r="N96" s="109">
        <v>0</v>
      </c>
      <c r="O96" s="109">
        <v>0</v>
      </c>
      <c r="P96" s="109">
        <v>0</v>
      </c>
      <c r="Q96" s="109">
        <v>1</v>
      </c>
      <c r="R96" s="109">
        <v>0</v>
      </c>
      <c r="S96" s="124">
        <v>0</v>
      </c>
      <c r="T96" s="124">
        <v>0</v>
      </c>
      <c r="U96" s="126">
        <f t="shared" si="8"/>
        <v>0</v>
      </c>
      <c r="V96" s="126" t="str">
        <f t="shared" si="9"/>
        <v>0,00%</v>
      </c>
      <c r="W96" s="69"/>
      <c r="X96" s="69"/>
      <c r="Y96" s="69"/>
      <c r="Z96" s="69"/>
      <c r="AA96" s="69"/>
      <c r="AB96" s="69"/>
      <c r="AC96" s="69"/>
      <c r="AD96" s="69"/>
    </row>
    <row r="97" spans="1:30" x14ac:dyDescent="0.2">
      <c r="A97" s="107" t="s">
        <v>722</v>
      </c>
      <c r="B97" s="107" t="s">
        <v>791</v>
      </c>
      <c r="C97" s="107" t="s">
        <v>450</v>
      </c>
      <c r="D97" s="107" t="s">
        <v>743</v>
      </c>
      <c r="E97" s="109">
        <v>30</v>
      </c>
      <c r="F97" s="109">
        <v>19</v>
      </c>
      <c r="G97" s="109">
        <v>2</v>
      </c>
      <c r="H97" s="109">
        <v>2</v>
      </c>
      <c r="I97" s="109">
        <v>0</v>
      </c>
      <c r="J97" s="109">
        <v>0</v>
      </c>
      <c r="K97" s="109">
        <v>0</v>
      </c>
      <c r="L97" s="109">
        <v>0</v>
      </c>
      <c r="M97" s="109">
        <v>0</v>
      </c>
      <c r="N97" s="109">
        <v>0</v>
      </c>
      <c r="O97" s="109">
        <v>0</v>
      </c>
      <c r="P97" s="109">
        <v>0</v>
      </c>
      <c r="Q97" s="109">
        <v>32</v>
      </c>
      <c r="R97" s="109">
        <v>21</v>
      </c>
      <c r="S97" s="124">
        <v>6</v>
      </c>
      <c r="T97" s="124">
        <v>5</v>
      </c>
      <c r="U97" s="126">
        <f t="shared" si="8"/>
        <v>0.1875</v>
      </c>
      <c r="V97" s="126">
        <f t="shared" si="9"/>
        <v>0.23809523809523808</v>
      </c>
      <c r="W97" s="69"/>
      <c r="X97" s="69"/>
      <c r="Y97" s="69"/>
      <c r="Z97" s="69"/>
      <c r="AA97" s="69"/>
      <c r="AB97" s="69"/>
      <c r="AC97" s="69"/>
      <c r="AD97" s="69"/>
    </row>
    <row r="98" spans="1:30" x14ac:dyDescent="0.2">
      <c r="A98" s="107" t="s">
        <v>722</v>
      </c>
      <c r="B98" s="107" t="s">
        <v>791</v>
      </c>
      <c r="C98" s="107" t="s">
        <v>450</v>
      </c>
      <c r="D98" s="107" t="s">
        <v>745</v>
      </c>
      <c r="E98" s="109">
        <v>1</v>
      </c>
      <c r="F98" s="109">
        <v>1</v>
      </c>
      <c r="G98" s="109">
        <v>1</v>
      </c>
      <c r="H98" s="109">
        <v>1</v>
      </c>
      <c r="I98" s="109">
        <v>0</v>
      </c>
      <c r="J98" s="109">
        <v>0</v>
      </c>
      <c r="K98" s="109">
        <v>0</v>
      </c>
      <c r="L98" s="109">
        <v>0</v>
      </c>
      <c r="M98" s="109">
        <v>0</v>
      </c>
      <c r="N98" s="109">
        <v>0</v>
      </c>
      <c r="O98" s="109">
        <v>0</v>
      </c>
      <c r="P98" s="109">
        <v>0</v>
      </c>
      <c r="Q98" s="109">
        <v>2</v>
      </c>
      <c r="R98" s="109">
        <v>2</v>
      </c>
      <c r="S98" s="124">
        <v>0</v>
      </c>
      <c r="T98" s="124">
        <v>0</v>
      </c>
      <c r="U98" s="126">
        <f t="shared" si="8"/>
        <v>0</v>
      </c>
      <c r="V98" s="126" t="str">
        <f t="shared" si="9"/>
        <v>0,00%</v>
      </c>
      <c r="W98" s="69"/>
      <c r="X98" s="69"/>
      <c r="Y98" s="69"/>
      <c r="Z98" s="69"/>
      <c r="AA98" s="69"/>
      <c r="AB98" s="69"/>
      <c r="AC98" s="69"/>
      <c r="AD98" s="69"/>
    </row>
    <row r="99" spans="1:30" x14ac:dyDescent="0.2">
      <c r="A99" s="107" t="s">
        <v>722</v>
      </c>
      <c r="B99" s="107" t="s">
        <v>791</v>
      </c>
      <c r="C99" s="107" t="s">
        <v>450</v>
      </c>
      <c r="D99" s="107" t="s">
        <v>748</v>
      </c>
      <c r="E99" s="109">
        <v>2</v>
      </c>
      <c r="F99" s="109">
        <v>2</v>
      </c>
      <c r="G99" s="109">
        <v>2</v>
      </c>
      <c r="H99" s="109">
        <v>2</v>
      </c>
      <c r="I99" s="109">
        <v>0</v>
      </c>
      <c r="J99" s="109">
        <v>0</v>
      </c>
      <c r="K99" s="109">
        <v>0</v>
      </c>
      <c r="L99" s="109">
        <v>0</v>
      </c>
      <c r="M99" s="109">
        <v>0</v>
      </c>
      <c r="N99" s="109">
        <v>0</v>
      </c>
      <c r="O99" s="109">
        <v>0</v>
      </c>
      <c r="P99" s="109">
        <v>0</v>
      </c>
      <c r="Q99" s="109">
        <v>4</v>
      </c>
      <c r="R99" s="109">
        <v>4</v>
      </c>
      <c r="S99" s="124">
        <v>0</v>
      </c>
      <c r="T99" s="124">
        <v>0</v>
      </c>
      <c r="U99" s="126">
        <f t="shared" si="8"/>
        <v>0</v>
      </c>
      <c r="V99" s="126" t="str">
        <f t="shared" si="9"/>
        <v>0,00%</v>
      </c>
      <c r="W99" s="69"/>
      <c r="X99" s="69"/>
      <c r="Y99" s="69"/>
      <c r="Z99" s="69"/>
      <c r="AA99" s="69"/>
      <c r="AB99" s="69"/>
      <c r="AC99" s="69"/>
      <c r="AD99" s="69"/>
    </row>
    <row r="100" spans="1:30" x14ac:dyDescent="0.2">
      <c r="A100" s="107" t="s">
        <v>722</v>
      </c>
      <c r="B100" s="107" t="s">
        <v>791</v>
      </c>
      <c r="C100" s="107" t="s">
        <v>450</v>
      </c>
      <c r="D100" s="107" t="s">
        <v>749</v>
      </c>
      <c r="E100" s="109">
        <v>0</v>
      </c>
      <c r="F100" s="109">
        <v>0</v>
      </c>
      <c r="G100" s="109">
        <v>1</v>
      </c>
      <c r="H100" s="109">
        <v>1</v>
      </c>
      <c r="I100" s="109">
        <v>0</v>
      </c>
      <c r="J100" s="109">
        <v>0</v>
      </c>
      <c r="K100" s="109">
        <v>0</v>
      </c>
      <c r="L100" s="109">
        <v>0</v>
      </c>
      <c r="M100" s="109">
        <v>0</v>
      </c>
      <c r="N100" s="109">
        <v>0</v>
      </c>
      <c r="O100" s="109">
        <v>0</v>
      </c>
      <c r="P100" s="109">
        <v>0</v>
      </c>
      <c r="Q100" s="109">
        <v>1</v>
      </c>
      <c r="R100" s="109">
        <v>1</v>
      </c>
      <c r="S100" s="124">
        <v>1</v>
      </c>
      <c r="T100" s="124">
        <v>1</v>
      </c>
      <c r="U100" s="126">
        <f t="shared" si="8"/>
        <v>1</v>
      </c>
      <c r="V100" s="126">
        <f t="shared" si="9"/>
        <v>1</v>
      </c>
      <c r="W100" s="69"/>
      <c r="X100" s="69"/>
      <c r="Y100" s="69"/>
      <c r="Z100" s="69"/>
      <c r="AA100" s="69"/>
      <c r="AB100" s="69"/>
      <c r="AC100" s="69"/>
      <c r="AD100" s="69"/>
    </row>
    <row r="101" spans="1:30" x14ac:dyDescent="0.2">
      <c r="A101" s="107" t="s">
        <v>722</v>
      </c>
      <c r="B101" s="107" t="s">
        <v>791</v>
      </c>
      <c r="C101" s="107" t="s">
        <v>450</v>
      </c>
      <c r="D101" s="107" t="s">
        <v>794</v>
      </c>
      <c r="E101" s="109">
        <v>0</v>
      </c>
      <c r="F101" s="109">
        <v>0</v>
      </c>
      <c r="G101" s="109">
        <v>1</v>
      </c>
      <c r="H101" s="109">
        <v>1</v>
      </c>
      <c r="I101" s="109">
        <v>0</v>
      </c>
      <c r="J101" s="109">
        <v>0</v>
      </c>
      <c r="K101" s="109">
        <v>0</v>
      </c>
      <c r="L101" s="109">
        <v>0</v>
      </c>
      <c r="M101" s="109">
        <v>0</v>
      </c>
      <c r="N101" s="109">
        <v>0</v>
      </c>
      <c r="O101" s="109">
        <v>0</v>
      </c>
      <c r="P101" s="109">
        <v>0</v>
      </c>
      <c r="Q101" s="109">
        <v>1</v>
      </c>
      <c r="R101" s="109">
        <v>1</v>
      </c>
      <c r="S101" s="124">
        <v>0</v>
      </c>
      <c r="T101" s="124">
        <v>0</v>
      </c>
      <c r="U101" s="126">
        <f t="shared" si="8"/>
        <v>0</v>
      </c>
      <c r="V101" s="126" t="str">
        <f t="shared" si="9"/>
        <v>0,00%</v>
      </c>
      <c r="W101" s="69"/>
      <c r="X101" s="69"/>
      <c r="Y101" s="69"/>
      <c r="Z101" s="69"/>
      <c r="AA101" s="69"/>
      <c r="AB101" s="69"/>
      <c r="AC101" s="69"/>
      <c r="AD101" s="69"/>
    </row>
    <row r="102" spans="1:30" x14ac:dyDescent="0.2">
      <c r="A102" s="107" t="s">
        <v>722</v>
      </c>
      <c r="B102" s="107" t="s">
        <v>791</v>
      </c>
      <c r="C102" s="107" t="s">
        <v>450</v>
      </c>
      <c r="D102" s="107" t="s">
        <v>795</v>
      </c>
      <c r="E102" s="109">
        <v>2</v>
      </c>
      <c r="F102" s="109">
        <v>2</v>
      </c>
      <c r="G102" s="109">
        <v>0</v>
      </c>
      <c r="H102" s="109">
        <v>0</v>
      </c>
      <c r="I102" s="109">
        <v>0</v>
      </c>
      <c r="J102" s="109">
        <v>0</v>
      </c>
      <c r="K102" s="109">
        <v>0</v>
      </c>
      <c r="L102" s="109">
        <v>0</v>
      </c>
      <c r="M102" s="109">
        <v>0</v>
      </c>
      <c r="N102" s="109">
        <v>0</v>
      </c>
      <c r="O102" s="109">
        <v>0</v>
      </c>
      <c r="P102" s="109">
        <v>0</v>
      </c>
      <c r="Q102" s="109">
        <v>2</v>
      </c>
      <c r="R102" s="109">
        <v>2</v>
      </c>
      <c r="S102" s="124">
        <v>1</v>
      </c>
      <c r="T102" s="124">
        <v>1</v>
      </c>
      <c r="U102" s="126">
        <f t="shared" si="8"/>
        <v>0.5</v>
      </c>
      <c r="V102" s="126">
        <f t="shared" si="9"/>
        <v>0.5</v>
      </c>
      <c r="W102" s="69"/>
      <c r="X102" s="69"/>
      <c r="Y102" s="69"/>
      <c r="Z102" s="69"/>
      <c r="AA102" s="69"/>
      <c r="AB102" s="69"/>
      <c r="AC102" s="69"/>
      <c r="AD102" s="69"/>
    </row>
    <row r="103" spans="1:30" x14ac:dyDescent="0.2">
      <c r="A103" s="107" t="s">
        <v>722</v>
      </c>
      <c r="B103" s="107" t="s">
        <v>791</v>
      </c>
      <c r="C103" s="107" t="s">
        <v>450</v>
      </c>
      <c r="D103" s="107" t="s">
        <v>753</v>
      </c>
      <c r="E103" s="109">
        <v>4</v>
      </c>
      <c r="F103" s="109">
        <v>4</v>
      </c>
      <c r="G103" s="109">
        <v>1</v>
      </c>
      <c r="H103" s="109">
        <v>1</v>
      </c>
      <c r="I103" s="109">
        <v>0</v>
      </c>
      <c r="J103" s="109">
        <v>0</v>
      </c>
      <c r="K103" s="109">
        <v>0</v>
      </c>
      <c r="L103" s="109">
        <v>0</v>
      </c>
      <c r="M103" s="109">
        <v>0</v>
      </c>
      <c r="N103" s="109">
        <v>0</v>
      </c>
      <c r="O103" s="109">
        <v>0</v>
      </c>
      <c r="P103" s="109">
        <v>0</v>
      </c>
      <c r="Q103" s="109">
        <v>5</v>
      </c>
      <c r="R103" s="109">
        <v>5</v>
      </c>
      <c r="S103" s="124">
        <v>0</v>
      </c>
      <c r="T103" s="124">
        <v>0</v>
      </c>
      <c r="U103" s="126">
        <f t="shared" si="8"/>
        <v>0</v>
      </c>
      <c r="V103" s="126" t="str">
        <f t="shared" si="9"/>
        <v>0,00%</v>
      </c>
      <c r="W103" s="69"/>
      <c r="X103" s="69"/>
      <c r="Y103" s="69"/>
      <c r="Z103" s="69"/>
      <c r="AA103" s="69"/>
      <c r="AB103" s="69"/>
      <c r="AC103" s="69"/>
      <c r="AD103" s="69"/>
    </row>
    <row r="104" spans="1:30" x14ac:dyDescent="0.2">
      <c r="A104" s="107" t="s">
        <v>722</v>
      </c>
      <c r="B104" s="107" t="s">
        <v>791</v>
      </c>
      <c r="C104" s="107" t="s">
        <v>450</v>
      </c>
      <c r="D104" s="107" t="s">
        <v>754</v>
      </c>
      <c r="E104" s="109">
        <v>0</v>
      </c>
      <c r="F104" s="109">
        <v>0</v>
      </c>
      <c r="G104" s="109">
        <v>1</v>
      </c>
      <c r="H104" s="109">
        <v>1</v>
      </c>
      <c r="I104" s="109">
        <v>0</v>
      </c>
      <c r="J104" s="109">
        <v>0</v>
      </c>
      <c r="K104" s="109">
        <v>0</v>
      </c>
      <c r="L104" s="109">
        <v>0</v>
      </c>
      <c r="M104" s="109">
        <v>0</v>
      </c>
      <c r="N104" s="109">
        <v>0</v>
      </c>
      <c r="O104" s="109">
        <v>0</v>
      </c>
      <c r="P104" s="109">
        <v>0</v>
      </c>
      <c r="Q104" s="109">
        <v>1</v>
      </c>
      <c r="R104" s="109">
        <v>1</v>
      </c>
      <c r="S104" s="124">
        <v>1</v>
      </c>
      <c r="T104" s="124">
        <v>1</v>
      </c>
      <c r="U104" s="126">
        <f t="shared" si="8"/>
        <v>1</v>
      </c>
      <c r="V104" s="126">
        <f t="shared" si="9"/>
        <v>1</v>
      </c>
      <c r="W104" s="69"/>
      <c r="X104" s="69"/>
      <c r="Y104" s="69"/>
      <c r="Z104" s="69"/>
      <c r="AA104" s="69"/>
      <c r="AB104" s="69"/>
      <c r="AC104" s="69"/>
      <c r="AD104" s="69"/>
    </row>
    <row r="105" spans="1:30" x14ac:dyDescent="0.2">
      <c r="A105" s="107" t="s">
        <v>722</v>
      </c>
      <c r="B105" s="107" t="s">
        <v>791</v>
      </c>
      <c r="C105" s="107" t="s">
        <v>450</v>
      </c>
      <c r="D105" s="107" t="s">
        <v>755</v>
      </c>
      <c r="E105" s="109">
        <v>0</v>
      </c>
      <c r="F105" s="109">
        <v>0</v>
      </c>
      <c r="G105" s="109">
        <v>3</v>
      </c>
      <c r="H105" s="109">
        <v>3</v>
      </c>
      <c r="I105" s="109">
        <v>0</v>
      </c>
      <c r="J105" s="109">
        <v>0</v>
      </c>
      <c r="K105" s="109">
        <v>0</v>
      </c>
      <c r="L105" s="109">
        <v>0</v>
      </c>
      <c r="M105" s="109">
        <v>0</v>
      </c>
      <c r="N105" s="109">
        <v>0</v>
      </c>
      <c r="O105" s="109">
        <v>0</v>
      </c>
      <c r="P105" s="109">
        <v>0</v>
      </c>
      <c r="Q105" s="109">
        <v>3</v>
      </c>
      <c r="R105" s="109">
        <v>3</v>
      </c>
      <c r="S105" s="124">
        <v>0</v>
      </c>
      <c r="T105" s="124">
        <v>0</v>
      </c>
      <c r="U105" s="126">
        <f t="shared" si="8"/>
        <v>0</v>
      </c>
      <c r="V105" s="126" t="str">
        <f t="shared" si="9"/>
        <v>0,00%</v>
      </c>
      <c r="W105" s="69"/>
      <c r="X105" s="69"/>
      <c r="Y105" s="69"/>
      <c r="Z105" s="69"/>
      <c r="AA105" s="69"/>
      <c r="AB105" s="69"/>
      <c r="AC105" s="69"/>
      <c r="AD105" s="69"/>
    </row>
    <row r="106" spans="1:30" x14ac:dyDescent="0.2">
      <c r="A106" s="107" t="s">
        <v>722</v>
      </c>
      <c r="B106" s="107" t="s">
        <v>791</v>
      </c>
      <c r="C106" s="107" t="s">
        <v>450</v>
      </c>
      <c r="D106" s="107" t="s">
        <v>756</v>
      </c>
      <c r="E106" s="109">
        <v>1</v>
      </c>
      <c r="F106" s="109">
        <v>0</v>
      </c>
      <c r="G106" s="109">
        <v>0</v>
      </c>
      <c r="H106" s="109">
        <v>0</v>
      </c>
      <c r="I106" s="109">
        <v>0</v>
      </c>
      <c r="J106" s="109">
        <v>0</v>
      </c>
      <c r="K106" s="109">
        <v>0</v>
      </c>
      <c r="L106" s="109">
        <v>0</v>
      </c>
      <c r="M106" s="109">
        <v>0</v>
      </c>
      <c r="N106" s="109">
        <v>0</v>
      </c>
      <c r="O106" s="109">
        <v>0</v>
      </c>
      <c r="P106" s="109">
        <v>0</v>
      </c>
      <c r="Q106" s="109">
        <v>1</v>
      </c>
      <c r="R106" s="109">
        <v>0</v>
      </c>
      <c r="S106" s="124">
        <v>0</v>
      </c>
      <c r="T106" s="124">
        <v>0</v>
      </c>
      <c r="U106" s="126">
        <f t="shared" si="8"/>
        <v>0</v>
      </c>
      <c r="V106" s="126" t="str">
        <f t="shared" si="9"/>
        <v>0,00%</v>
      </c>
      <c r="W106" s="69"/>
      <c r="X106" s="69"/>
      <c r="Y106" s="69"/>
      <c r="Z106" s="69"/>
      <c r="AA106" s="69"/>
      <c r="AB106" s="69"/>
      <c r="AC106" s="69"/>
      <c r="AD106" s="69"/>
    </row>
    <row r="107" spans="1:30" x14ac:dyDescent="0.2">
      <c r="A107" s="107" t="s">
        <v>722</v>
      </c>
      <c r="B107" s="107" t="s">
        <v>791</v>
      </c>
      <c r="C107" s="107" t="s">
        <v>450</v>
      </c>
      <c r="D107" s="107" t="s">
        <v>757</v>
      </c>
      <c r="E107" s="109">
        <v>2</v>
      </c>
      <c r="F107" s="109">
        <v>2</v>
      </c>
      <c r="G107" s="109">
        <v>0</v>
      </c>
      <c r="H107" s="109">
        <v>0</v>
      </c>
      <c r="I107" s="109">
        <v>0</v>
      </c>
      <c r="J107" s="109">
        <v>0</v>
      </c>
      <c r="K107" s="109">
        <v>0</v>
      </c>
      <c r="L107" s="109">
        <v>0</v>
      </c>
      <c r="M107" s="109">
        <v>0</v>
      </c>
      <c r="N107" s="109">
        <v>0</v>
      </c>
      <c r="O107" s="109">
        <v>0</v>
      </c>
      <c r="P107" s="109">
        <v>0</v>
      </c>
      <c r="Q107" s="109">
        <v>2</v>
      </c>
      <c r="R107" s="109">
        <v>2</v>
      </c>
      <c r="S107" s="124">
        <v>0</v>
      </c>
      <c r="T107" s="124">
        <v>0</v>
      </c>
      <c r="U107" s="126">
        <f t="shared" si="8"/>
        <v>0</v>
      </c>
      <c r="V107" s="126" t="str">
        <f t="shared" si="9"/>
        <v>0,00%</v>
      </c>
      <c r="W107" s="69"/>
      <c r="X107" s="69"/>
      <c r="Y107" s="69"/>
      <c r="Z107" s="69"/>
      <c r="AA107" s="69"/>
      <c r="AB107" s="69"/>
      <c r="AC107" s="69"/>
      <c r="AD107" s="69"/>
    </row>
    <row r="108" spans="1:30" x14ac:dyDescent="0.2">
      <c r="A108" s="107" t="s">
        <v>722</v>
      </c>
      <c r="B108" s="107" t="s">
        <v>791</v>
      </c>
      <c r="C108" s="107" t="s">
        <v>450</v>
      </c>
      <c r="D108" s="107" t="s">
        <v>758</v>
      </c>
      <c r="E108" s="109">
        <v>7</v>
      </c>
      <c r="F108" s="109">
        <v>7</v>
      </c>
      <c r="G108" s="109">
        <v>2</v>
      </c>
      <c r="H108" s="109">
        <v>2</v>
      </c>
      <c r="I108" s="109">
        <v>0</v>
      </c>
      <c r="J108" s="109">
        <v>0</v>
      </c>
      <c r="K108" s="109">
        <v>0</v>
      </c>
      <c r="L108" s="109">
        <v>0</v>
      </c>
      <c r="M108" s="109">
        <v>0</v>
      </c>
      <c r="N108" s="109">
        <v>0</v>
      </c>
      <c r="O108" s="109">
        <v>0</v>
      </c>
      <c r="P108" s="109">
        <v>0</v>
      </c>
      <c r="Q108" s="109">
        <v>9</v>
      </c>
      <c r="R108" s="109">
        <v>9</v>
      </c>
      <c r="S108" s="124">
        <v>0</v>
      </c>
      <c r="T108" s="124">
        <v>0</v>
      </c>
      <c r="U108" s="126">
        <f t="shared" si="8"/>
        <v>0</v>
      </c>
      <c r="V108" s="126" t="str">
        <f t="shared" si="9"/>
        <v>0,00%</v>
      </c>
      <c r="W108" s="69"/>
      <c r="X108" s="69"/>
      <c r="Y108" s="69"/>
      <c r="Z108" s="69"/>
      <c r="AA108" s="69"/>
      <c r="AB108" s="69"/>
      <c r="AC108" s="69"/>
      <c r="AD108" s="69"/>
    </row>
    <row r="109" spans="1:30" x14ac:dyDescent="0.2">
      <c r="A109" s="107" t="s">
        <v>722</v>
      </c>
      <c r="B109" s="107" t="s">
        <v>791</v>
      </c>
      <c r="C109" s="107" t="s">
        <v>450</v>
      </c>
      <c r="D109" s="107" t="s">
        <v>760</v>
      </c>
      <c r="E109" s="109">
        <v>3</v>
      </c>
      <c r="F109" s="109">
        <v>3</v>
      </c>
      <c r="G109" s="109">
        <v>0</v>
      </c>
      <c r="H109" s="109">
        <v>0</v>
      </c>
      <c r="I109" s="109">
        <v>0</v>
      </c>
      <c r="J109" s="109">
        <v>0</v>
      </c>
      <c r="K109" s="109">
        <v>0</v>
      </c>
      <c r="L109" s="109">
        <v>0</v>
      </c>
      <c r="M109" s="109">
        <v>0</v>
      </c>
      <c r="N109" s="109">
        <v>0</v>
      </c>
      <c r="O109" s="109">
        <v>0</v>
      </c>
      <c r="P109" s="109">
        <v>0</v>
      </c>
      <c r="Q109" s="109">
        <v>3</v>
      </c>
      <c r="R109" s="109">
        <v>3</v>
      </c>
      <c r="S109" s="124">
        <v>0</v>
      </c>
      <c r="T109" s="124">
        <v>0</v>
      </c>
      <c r="U109" s="126">
        <f t="shared" si="8"/>
        <v>0</v>
      </c>
      <c r="V109" s="126" t="str">
        <f t="shared" si="9"/>
        <v>0,00%</v>
      </c>
      <c r="W109" s="69"/>
      <c r="X109" s="69"/>
      <c r="Y109" s="69"/>
      <c r="Z109" s="69"/>
      <c r="AA109" s="69"/>
      <c r="AB109" s="69"/>
      <c r="AC109" s="69"/>
      <c r="AD109" s="69"/>
    </row>
    <row r="110" spans="1:30" x14ac:dyDescent="0.2">
      <c r="A110" s="107" t="s">
        <v>722</v>
      </c>
      <c r="B110" s="107" t="s">
        <v>791</v>
      </c>
      <c r="C110" s="107" t="s">
        <v>450</v>
      </c>
      <c r="D110" s="107" t="s">
        <v>761</v>
      </c>
      <c r="E110" s="109">
        <v>0</v>
      </c>
      <c r="F110" s="109">
        <v>0</v>
      </c>
      <c r="G110" s="109">
        <v>1</v>
      </c>
      <c r="H110" s="109">
        <v>0</v>
      </c>
      <c r="I110" s="109">
        <v>0</v>
      </c>
      <c r="J110" s="109">
        <v>0</v>
      </c>
      <c r="K110" s="109">
        <v>0</v>
      </c>
      <c r="L110" s="109">
        <v>0</v>
      </c>
      <c r="M110" s="109">
        <v>0</v>
      </c>
      <c r="N110" s="109">
        <v>0</v>
      </c>
      <c r="O110" s="109">
        <v>0</v>
      </c>
      <c r="P110" s="109">
        <v>0</v>
      </c>
      <c r="Q110" s="109">
        <v>1</v>
      </c>
      <c r="R110" s="109">
        <v>0</v>
      </c>
      <c r="S110" s="124">
        <v>0</v>
      </c>
      <c r="T110" s="124">
        <v>0</v>
      </c>
      <c r="U110" s="126">
        <f t="shared" si="8"/>
        <v>0</v>
      </c>
      <c r="V110" s="126" t="str">
        <f t="shared" si="9"/>
        <v>0,00%</v>
      </c>
      <c r="W110" s="69"/>
      <c r="X110" s="69"/>
      <c r="Y110" s="69"/>
      <c r="Z110" s="69"/>
      <c r="AA110" s="69"/>
      <c r="AB110" s="69"/>
      <c r="AC110" s="69"/>
      <c r="AD110" s="69"/>
    </row>
    <row r="111" spans="1:30" x14ac:dyDescent="0.2">
      <c r="A111" s="107" t="s">
        <v>722</v>
      </c>
      <c r="B111" s="107" t="s">
        <v>791</v>
      </c>
      <c r="C111" s="107" t="s">
        <v>450</v>
      </c>
      <c r="D111" s="107" t="s">
        <v>796</v>
      </c>
      <c r="E111" s="109">
        <v>1</v>
      </c>
      <c r="F111" s="109">
        <v>0</v>
      </c>
      <c r="G111" s="109">
        <v>1</v>
      </c>
      <c r="H111" s="109">
        <v>0</v>
      </c>
      <c r="I111" s="109">
        <v>0</v>
      </c>
      <c r="J111" s="109">
        <v>0</v>
      </c>
      <c r="K111" s="109">
        <v>0</v>
      </c>
      <c r="L111" s="109">
        <v>0</v>
      </c>
      <c r="M111" s="109">
        <v>0</v>
      </c>
      <c r="N111" s="109">
        <v>0</v>
      </c>
      <c r="O111" s="109">
        <v>0</v>
      </c>
      <c r="P111" s="109">
        <v>0</v>
      </c>
      <c r="Q111" s="109">
        <v>2</v>
      </c>
      <c r="R111" s="109">
        <v>0</v>
      </c>
      <c r="S111" s="124">
        <v>0</v>
      </c>
      <c r="T111" s="124"/>
      <c r="U111" s="126">
        <f t="shared" si="8"/>
        <v>0</v>
      </c>
      <c r="V111" s="126" t="str">
        <f t="shared" si="9"/>
        <v>0,00%</v>
      </c>
      <c r="W111" s="69"/>
      <c r="X111" s="69"/>
      <c r="Y111" s="69"/>
      <c r="Z111" s="69"/>
      <c r="AA111" s="69"/>
      <c r="AB111" s="69"/>
      <c r="AC111" s="69"/>
      <c r="AD111" s="69"/>
    </row>
    <row r="112" spans="1:30" x14ac:dyDescent="0.2">
      <c r="A112" s="107" t="s">
        <v>722</v>
      </c>
      <c r="B112" s="107" t="s">
        <v>791</v>
      </c>
      <c r="C112" s="107" t="s">
        <v>450</v>
      </c>
      <c r="D112" s="107" t="s">
        <v>762</v>
      </c>
      <c r="E112" s="109">
        <v>14</v>
      </c>
      <c r="F112" s="109">
        <v>7</v>
      </c>
      <c r="G112" s="109">
        <v>7</v>
      </c>
      <c r="H112" s="109">
        <v>4</v>
      </c>
      <c r="I112" s="109">
        <v>0</v>
      </c>
      <c r="J112" s="109">
        <v>0</v>
      </c>
      <c r="K112" s="109">
        <v>0</v>
      </c>
      <c r="L112" s="109">
        <v>0</v>
      </c>
      <c r="M112" s="109">
        <v>0</v>
      </c>
      <c r="N112" s="109">
        <v>0</v>
      </c>
      <c r="O112" s="109">
        <v>0</v>
      </c>
      <c r="P112" s="109">
        <v>0</v>
      </c>
      <c r="Q112" s="109">
        <v>21</v>
      </c>
      <c r="R112" s="109">
        <v>11</v>
      </c>
      <c r="S112" s="124">
        <v>1</v>
      </c>
      <c r="T112" s="124">
        <v>0</v>
      </c>
      <c r="U112" s="126">
        <f t="shared" si="8"/>
        <v>4.7619047619047616E-2</v>
      </c>
      <c r="V112" s="126" t="str">
        <f t="shared" si="9"/>
        <v>0,00%</v>
      </c>
      <c r="W112" s="69"/>
      <c r="X112" s="69"/>
      <c r="Y112" s="69"/>
      <c r="Z112" s="69"/>
      <c r="AA112" s="69"/>
      <c r="AB112" s="69"/>
      <c r="AC112" s="69"/>
      <c r="AD112" s="69"/>
    </row>
    <row r="113" spans="1:30" x14ac:dyDescent="0.2">
      <c r="A113" s="107" t="s">
        <v>722</v>
      </c>
      <c r="B113" s="107" t="s">
        <v>791</v>
      </c>
      <c r="C113" s="107" t="s">
        <v>450</v>
      </c>
      <c r="D113" s="107" t="s">
        <v>763</v>
      </c>
      <c r="E113" s="109">
        <v>0</v>
      </c>
      <c r="F113" s="109">
        <v>0</v>
      </c>
      <c r="G113" s="109">
        <v>3</v>
      </c>
      <c r="H113" s="109">
        <v>0</v>
      </c>
      <c r="I113" s="109">
        <v>0</v>
      </c>
      <c r="J113" s="109">
        <v>0</v>
      </c>
      <c r="K113" s="109">
        <v>0</v>
      </c>
      <c r="L113" s="109">
        <v>0</v>
      </c>
      <c r="M113" s="109">
        <v>0</v>
      </c>
      <c r="N113" s="109">
        <v>0</v>
      </c>
      <c r="O113" s="109">
        <v>0</v>
      </c>
      <c r="P113" s="109">
        <v>0</v>
      </c>
      <c r="Q113" s="109">
        <v>3</v>
      </c>
      <c r="R113" s="109">
        <v>0</v>
      </c>
      <c r="S113" s="124">
        <v>0</v>
      </c>
      <c r="T113" s="124">
        <v>0</v>
      </c>
      <c r="U113" s="126">
        <f t="shared" si="8"/>
        <v>0</v>
      </c>
      <c r="V113" s="126" t="str">
        <f t="shared" si="9"/>
        <v>0,00%</v>
      </c>
      <c r="W113" s="69"/>
      <c r="X113" s="69"/>
      <c r="Y113" s="69"/>
      <c r="Z113" s="69"/>
      <c r="AA113" s="69"/>
      <c r="AB113" s="69"/>
      <c r="AC113" s="69"/>
      <c r="AD113" s="69"/>
    </row>
    <row r="114" spans="1:30" x14ac:dyDescent="0.2">
      <c r="A114" s="107" t="s">
        <v>722</v>
      </c>
      <c r="B114" s="107" t="s">
        <v>791</v>
      </c>
      <c r="C114" s="107" t="s">
        <v>450</v>
      </c>
      <c r="D114" s="107" t="s">
        <v>765</v>
      </c>
      <c r="E114" s="109">
        <v>3</v>
      </c>
      <c r="F114" s="109">
        <v>1</v>
      </c>
      <c r="G114" s="109">
        <v>3</v>
      </c>
      <c r="H114" s="109">
        <v>2</v>
      </c>
      <c r="I114" s="109">
        <v>0</v>
      </c>
      <c r="J114" s="109">
        <v>0</v>
      </c>
      <c r="K114" s="109">
        <v>0</v>
      </c>
      <c r="L114" s="109">
        <v>0</v>
      </c>
      <c r="M114" s="109">
        <v>0</v>
      </c>
      <c r="N114" s="109">
        <v>0</v>
      </c>
      <c r="O114" s="109">
        <v>0</v>
      </c>
      <c r="P114" s="109">
        <v>0</v>
      </c>
      <c r="Q114" s="109">
        <v>6</v>
      </c>
      <c r="R114" s="109">
        <v>3</v>
      </c>
      <c r="S114" s="124">
        <v>0</v>
      </c>
      <c r="T114" s="124">
        <v>0</v>
      </c>
      <c r="U114" s="126">
        <f t="shared" ref="U114:U131" si="11">S114/Q114</f>
        <v>0</v>
      </c>
      <c r="V114" s="126" t="str">
        <f t="shared" ref="V114:V131" si="12">IF(T114=0,"0,00%",T114/R114)</f>
        <v>0,00%</v>
      </c>
      <c r="W114" s="69"/>
      <c r="X114" s="69"/>
      <c r="Y114" s="69"/>
      <c r="Z114" s="69"/>
      <c r="AA114" s="69"/>
      <c r="AB114" s="69"/>
      <c r="AC114" s="69"/>
      <c r="AD114" s="69"/>
    </row>
    <row r="115" spans="1:30" ht="18" customHeight="1" x14ac:dyDescent="0.2">
      <c r="A115" s="107" t="s">
        <v>722</v>
      </c>
      <c r="B115" s="107" t="s">
        <v>791</v>
      </c>
      <c r="C115" s="107" t="s">
        <v>450</v>
      </c>
      <c r="D115" s="107" t="s">
        <v>766</v>
      </c>
      <c r="E115" s="109">
        <v>1</v>
      </c>
      <c r="F115" s="109">
        <v>0</v>
      </c>
      <c r="G115" s="109">
        <v>1</v>
      </c>
      <c r="H115" s="109">
        <v>1</v>
      </c>
      <c r="I115" s="109">
        <v>0</v>
      </c>
      <c r="J115" s="109">
        <v>0</v>
      </c>
      <c r="K115" s="109">
        <v>0</v>
      </c>
      <c r="L115" s="109">
        <v>0</v>
      </c>
      <c r="M115" s="109">
        <v>0</v>
      </c>
      <c r="N115" s="109">
        <v>0</v>
      </c>
      <c r="O115" s="109">
        <v>0</v>
      </c>
      <c r="P115" s="109">
        <v>0</v>
      </c>
      <c r="Q115" s="109">
        <v>2</v>
      </c>
      <c r="R115" s="109">
        <v>1</v>
      </c>
      <c r="S115" s="124">
        <v>0</v>
      </c>
      <c r="T115" s="124">
        <v>0</v>
      </c>
      <c r="U115" s="126">
        <f t="shared" si="11"/>
        <v>0</v>
      </c>
      <c r="V115" s="126" t="str">
        <f t="shared" si="12"/>
        <v>0,00%</v>
      </c>
      <c r="W115" s="69"/>
      <c r="X115" s="69"/>
      <c r="Y115" s="69"/>
      <c r="Z115" s="69"/>
      <c r="AA115" s="69"/>
      <c r="AB115" s="69"/>
      <c r="AC115" s="69"/>
      <c r="AD115" s="69"/>
    </row>
    <row r="116" spans="1:30" x14ac:dyDescent="0.2">
      <c r="A116" s="107" t="s">
        <v>722</v>
      </c>
      <c r="B116" s="107" t="s">
        <v>791</v>
      </c>
      <c r="C116" s="107" t="s">
        <v>450</v>
      </c>
      <c r="D116" s="107" t="s">
        <v>768</v>
      </c>
      <c r="E116" s="109">
        <v>1</v>
      </c>
      <c r="F116" s="109">
        <v>0</v>
      </c>
      <c r="G116" s="109">
        <v>1</v>
      </c>
      <c r="H116" s="109">
        <v>0</v>
      </c>
      <c r="I116" s="109">
        <v>0</v>
      </c>
      <c r="J116" s="109">
        <v>0</v>
      </c>
      <c r="K116" s="109">
        <v>0</v>
      </c>
      <c r="L116" s="109">
        <v>0</v>
      </c>
      <c r="M116" s="109">
        <v>0</v>
      </c>
      <c r="N116" s="109">
        <v>0</v>
      </c>
      <c r="O116" s="109">
        <v>0</v>
      </c>
      <c r="P116" s="109">
        <v>0</v>
      </c>
      <c r="Q116" s="109">
        <v>2</v>
      </c>
      <c r="R116" s="109">
        <v>0</v>
      </c>
      <c r="S116" s="124">
        <v>0</v>
      </c>
      <c r="T116" s="124">
        <v>0</v>
      </c>
      <c r="U116" s="126">
        <f t="shared" si="11"/>
        <v>0</v>
      </c>
      <c r="V116" s="126" t="str">
        <f t="shared" si="12"/>
        <v>0,00%</v>
      </c>
      <c r="W116" s="69"/>
      <c r="X116" s="69"/>
      <c r="Y116" s="69"/>
      <c r="Z116" s="69"/>
      <c r="AA116" s="69"/>
      <c r="AB116" s="69"/>
      <c r="AC116" s="69"/>
      <c r="AD116" s="69"/>
    </row>
    <row r="117" spans="1:30" x14ac:dyDescent="0.2">
      <c r="A117" s="107" t="s">
        <v>722</v>
      </c>
      <c r="B117" s="107" t="s">
        <v>791</v>
      </c>
      <c r="C117" s="107" t="s">
        <v>450</v>
      </c>
      <c r="D117" s="107" t="s">
        <v>769</v>
      </c>
      <c r="E117" s="109">
        <v>0</v>
      </c>
      <c r="F117" s="109">
        <v>0</v>
      </c>
      <c r="G117" s="109">
        <v>1</v>
      </c>
      <c r="H117" s="109">
        <v>1</v>
      </c>
      <c r="I117" s="109">
        <v>0</v>
      </c>
      <c r="J117" s="109">
        <v>0</v>
      </c>
      <c r="K117" s="109">
        <v>0</v>
      </c>
      <c r="L117" s="109">
        <v>0</v>
      </c>
      <c r="M117" s="109">
        <v>0</v>
      </c>
      <c r="N117" s="109">
        <v>0</v>
      </c>
      <c r="O117" s="109">
        <v>0</v>
      </c>
      <c r="P117" s="109">
        <v>0</v>
      </c>
      <c r="Q117" s="109">
        <v>1</v>
      </c>
      <c r="R117" s="109">
        <v>1</v>
      </c>
      <c r="S117" s="124">
        <v>0</v>
      </c>
      <c r="T117" s="124">
        <v>0</v>
      </c>
      <c r="U117" s="126">
        <f t="shared" si="11"/>
        <v>0</v>
      </c>
      <c r="V117" s="126" t="str">
        <f t="shared" si="12"/>
        <v>0,00%</v>
      </c>
      <c r="W117" s="69"/>
      <c r="X117" s="69"/>
      <c r="Y117" s="69"/>
      <c r="Z117" s="69"/>
      <c r="AA117" s="69"/>
      <c r="AB117" s="69"/>
      <c r="AC117" s="69"/>
      <c r="AD117" s="69"/>
    </row>
    <row r="118" spans="1:30" x14ac:dyDescent="0.2">
      <c r="A118" s="107" t="s">
        <v>722</v>
      </c>
      <c r="B118" s="107" t="s">
        <v>791</v>
      </c>
      <c r="C118" s="107" t="s">
        <v>450</v>
      </c>
      <c r="D118" s="107" t="s">
        <v>770</v>
      </c>
      <c r="E118" s="109">
        <v>2</v>
      </c>
      <c r="F118" s="109">
        <v>1</v>
      </c>
      <c r="G118" s="109">
        <v>0</v>
      </c>
      <c r="H118" s="109">
        <v>0</v>
      </c>
      <c r="I118" s="109">
        <v>0</v>
      </c>
      <c r="J118" s="109">
        <v>0</v>
      </c>
      <c r="K118" s="109">
        <v>0</v>
      </c>
      <c r="L118" s="109">
        <v>0</v>
      </c>
      <c r="M118" s="109">
        <v>0</v>
      </c>
      <c r="N118" s="109">
        <v>0</v>
      </c>
      <c r="O118" s="109">
        <v>0</v>
      </c>
      <c r="P118" s="109">
        <v>0</v>
      </c>
      <c r="Q118" s="109">
        <v>2</v>
      </c>
      <c r="R118" s="109">
        <v>1</v>
      </c>
      <c r="S118" s="124">
        <v>0</v>
      </c>
      <c r="T118" s="124">
        <v>0</v>
      </c>
      <c r="U118" s="126">
        <f t="shared" si="11"/>
        <v>0</v>
      </c>
      <c r="V118" s="126" t="str">
        <f t="shared" si="12"/>
        <v>0,00%</v>
      </c>
      <c r="W118" s="69"/>
      <c r="X118" s="69"/>
      <c r="Y118" s="69"/>
      <c r="Z118" s="69"/>
      <c r="AA118" s="69"/>
      <c r="AB118" s="69"/>
      <c r="AC118" s="69"/>
      <c r="AD118" s="69"/>
    </row>
    <row r="119" spans="1:30" ht="15" customHeight="1" x14ac:dyDescent="0.2">
      <c r="A119" s="107" t="s">
        <v>722</v>
      </c>
      <c r="B119" s="107" t="s">
        <v>791</v>
      </c>
      <c r="C119" s="107" t="s">
        <v>450</v>
      </c>
      <c r="D119" s="107" t="s">
        <v>771</v>
      </c>
      <c r="E119" s="109">
        <v>0</v>
      </c>
      <c r="F119" s="109">
        <v>0</v>
      </c>
      <c r="G119" s="109">
        <v>1</v>
      </c>
      <c r="H119" s="109">
        <v>0</v>
      </c>
      <c r="I119" s="109">
        <v>0</v>
      </c>
      <c r="J119" s="109">
        <v>0</v>
      </c>
      <c r="K119" s="109">
        <v>0</v>
      </c>
      <c r="L119" s="109">
        <v>0</v>
      </c>
      <c r="M119" s="109">
        <v>0</v>
      </c>
      <c r="N119" s="109">
        <v>0</v>
      </c>
      <c r="O119" s="109">
        <v>0</v>
      </c>
      <c r="P119" s="109">
        <v>0</v>
      </c>
      <c r="Q119" s="109">
        <v>1</v>
      </c>
      <c r="R119" s="109">
        <v>0</v>
      </c>
      <c r="S119" s="124">
        <v>0</v>
      </c>
      <c r="T119" s="124">
        <v>0</v>
      </c>
      <c r="U119" s="126">
        <f t="shared" si="11"/>
        <v>0</v>
      </c>
      <c r="V119" s="126" t="str">
        <f t="shared" si="12"/>
        <v>0,00%</v>
      </c>
      <c r="W119" s="69"/>
      <c r="X119" s="69"/>
      <c r="Y119" s="69"/>
      <c r="Z119" s="69"/>
      <c r="AA119" s="69"/>
      <c r="AB119" s="69"/>
      <c r="AC119" s="69"/>
      <c r="AD119" s="69"/>
    </row>
    <row r="120" spans="1:30" x14ac:dyDescent="0.2">
      <c r="A120" s="107" t="s">
        <v>722</v>
      </c>
      <c r="B120" s="107" t="s">
        <v>791</v>
      </c>
      <c r="C120" s="107" t="s">
        <v>450</v>
      </c>
      <c r="D120" s="107" t="s">
        <v>772</v>
      </c>
      <c r="E120" s="109">
        <v>0</v>
      </c>
      <c r="F120" s="109">
        <v>0</v>
      </c>
      <c r="G120" s="109">
        <v>1</v>
      </c>
      <c r="H120" s="109">
        <v>1</v>
      </c>
      <c r="I120" s="109">
        <v>0</v>
      </c>
      <c r="J120" s="109">
        <v>0</v>
      </c>
      <c r="K120" s="109">
        <v>0</v>
      </c>
      <c r="L120" s="109">
        <v>0</v>
      </c>
      <c r="M120" s="109">
        <v>0</v>
      </c>
      <c r="N120" s="109">
        <v>0</v>
      </c>
      <c r="O120" s="109">
        <v>0</v>
      </c>
      <c r="P120" s="109">
        <v>0</v>
      </c>
      <c r="Q120" s="109">
        <v>1</v>
      </c>
      <c r="R120" s="109">
        <v>1</v>
      </c>
      <c r="S120" s="124">
        <v>0</v>
      </c>
      <c r="T120" s="124">
        <v>0</v>
      </c>
      <c r="U120" s="126">
        <f t="shared" si="11"/>
        <v>0</v>
      </c>
      <c r="V120" s="126" t="str">
        <f t="shared" si="12"/>
        <v>0,00%</v>
      </c>
      <c r="W120" s="69"/>
      <c r="X120" s="69"/>
      <c r="Y120" s="69"/>
      <c r="Z120" s="69"/>
      <c r="AA120" s="69"/>
      <c r="AB120" s="69"/>
      <c r="AC120" s="69"/>
      <c r="AD120" s="69"/>
    </row>
    <row r="121" spans="1:30" x14ac:dyDescent="0.2">
      <c r="A121" s="107" t="s">
        <v>722</v>
      </c>
      <c r="B121" s="107" t="s">
        <v>791</v>
      </c>
      <c r="C121" s="107" t="s">
        <v>450</v>
      </c>
      <c r="D121" s="107" t="s">
        <v>773</v>
      </c>
      <c r="E121" s="109">
        <v>4</v>
      </c>
      <c r="F121" s="109">
        <v>0</v>
      </c>
      <c r="G121" s="109">
        <v>1</v>
      </c>
      <c r="H121" s="109">
        <v>0</v>
      </c>
      <c r="I121" s="109">
        <v>0</v>
      </c>
      <c r="J121" s="109">
        <v>0</v>
      </c>
      <c r="K121" s="109">
        <v>0</v>
      </c>
      <c r="L121" s="109">
        <v>0</v>
      </c>
      <c r="M121" s="109">
        <v>0</v>
      </c>
      <c r="N121" s="109">
        <v>0</v>
      </c>
      <c r="O121" s="109">
        <v>0</v>
      </c>
      <c r="P121" s="109">
        <v>0</v>
      </c>
      <c r="Q121" s="109">
        <v>5</v>
      </c>
      <c r="R121" s="109">
        <v>0</v>
      </c>
      <c r="S121" s="124">
        <v>0</v>
      </c>
      <c r="T121" s="124">
        <v>0</v>
      </c>
      <c r="U121" s="126">
        <f t="shared" si="11"/>
        <v>0</v>
      </c>
      <c r="V121" s="126" t="str">
        <f t="shared" si="12"/>
        <v>0,00%</v>
      </c>
      <c r="W121" s="69"/>
      <c r="X121" s="69"/>
      <c r="Y121" s="69"/>
      <c r="Z121" s="69"/>
      <c r="AA121" s="69"/>
      <c r="AB121" s="69"/>
      <c r="AC121" s="69"/>
      <c r="AD121" s="69"/>
    </row>
    <row r="122" spans="1:30" x14ac:dyDescent="0.2">
      <c r="A122" s="107" t="s">
        <v>722</v>
      </c>
      <c r="B122" s="107" t="s">
        <v>791</v>
      </c>
      <c r="C122" s="107" t="s">
        <v>450</v>
      </c>
      <c r="D122" s="107" t="s">
        <v>775</v>
      </c>
      <c r="E122" s="109">
        <v>2</v>
      </c>
      <c r="F122" s="109">
        <v>2</v>
      </c>
      <c r="G122" s="109">
        <v>0</v>
      </c>
      <c r="H122" s="109">
        <v>0</v>
      </c>
      <c r="I122" s="109">
        <v>0</v>
      </c>
      <c r="J122" s="109">
        <v>0</v>
      </c>
      <c r="K122" s="109">
        <v>0</v>
      </c>
      <c r="L122" s="109">
        <v>0</v>
      </c>
      <c r="M122" s="109">
        <v>0</v>
      </c>
      <c r="N122" s="109">
        <v>0</v>
      </c>
      <c r="O122" s="109">
        <v>0</v>
      </c>
      <c r="P122" s="109">
        <v>0</v>
      </c>
      <c r="Q122" s="109">
        <v>2</v>
      </c>
      <c r="R122" s="109">
        <v>2</v>
      </c>
      <c r="S122" s="124">
        <v>0</v>
      </c>
      <c r="T122" s="124">
        <v>0</v>
      </c>
      <c r="U122" s="126">
        <f t="shared" si="11"/>
        <v>0</v>
      </c>
      <c r="V122" s="126" t="str">
        <f t="shared" si="12"/>
        <v>0,00%</v>
      </c>
      <c r="W122" s="69"/>
      <c r="X122" s="69"/>
      <c r="Y122" s="69"/>
      <c r="Z122" s="69"/>
      <c r="AA122" s="69"/>
      <c r="AB122" s="69"/>
      <c r="AC122" s="69"/>
      <c r="AD122" s="69"/>
    </row>
    <row r="123" spans="1:30" x14ac:dyDescent="0.2">
      <c r="A123" s="107" t="s">
        <v>722</v>
      </c>
      <c r="B123" s="107" t="s">
        <v>791</v>
      </c>
      <c r="C123" s="107" t="s">
        <v>450</v>
      </c>
      <c r="D123" s="107" t="s">
        <v>797</v>
      </c>
      <c r="E123" s="109">
        <v>7</v>
      </c>
      <c r="F123" s="109">
        <v>7</v>
      </c>
      <c r="G123" s="109">
        <v>3</v>
      </c>
      <c r="H123" s="109">
        <v>1</v>
      </c>
      <c r="I123" s="109">
        <v>0</v>
      </c>
      <c r="J123" s="109">
        <v>0</v>
      </c>
      <c r="K123" s="109">
        <v>0</v>
      </c>
      <c r="L123" s="109">
        <v>0</v>
      </c>
      <c r="M123" s="109">
        <v>0</v>
      </c>
      <c r="N123" s="109">
        <v>0</v>
      </c>
      <c r="O123" s="109">
        <v>0</v>
      </c>
      <c r="P123" s="109">
        <v>0</v>
      </c>
      <c r="Q123" s="109">
        <v>10</v>
      </c>
      <c r="R123" s="109">
        <v>8</v>
      </c>
      <c r="S123" s="124">
        <v>1</v>
      </c>
      <c r="T123" s="124">
        <v>0</v>
      </c>
      <c r="U123" s="126">
        <f t="shared" si="11"/>
        <v>0.1</v>
      </c>
      <c r="V123" s="126" t="str">
        <f t="shared" si="12"/>
        <v>0,00%</v>
      </c>
      <c r="W123" s="69"/>
      <c r="X123" s="69"/>
      <c r="Y123" s="69"/>
      <c r="Z123" s="69"/>
      <c r="AA123" s="69"/>
      <c r="AB123" s="69"/>
      <c r="AC123" s="69"/>
      <c r="AD123" s="69"/>
    </row>
    <row r="124" spans="1:30" x14ac:dyDescent="0.2">
      <c r="A124" s="107" t="s">
        <v>722</v>
      </c>
      <c r="B124" s="107" t="s">
        <v>791</v>
      </c>
      <c r="C124" s="107" t="s">
        <v>450</v>
      </c>
      <c r="D124" s="107" t="s">
        <v>777</v>
      </c>
      <c r="E124" s="109">
        <v>5</v>
      </c>
      <c r="F124" s="109">
        <v>5</v>
      </c>
      <c r="G124" s="109">
        <v>5</v>
      </c>
      <c r="H124" s="109">
        <v>4</v>
      </c>
      <c r="I124" s="109">
        <v>0</v>
      </c>
      <c r="J124" s="109">
        <v>0</v>
      </c>
      <c r="K124" s="109">
        <v>0</v>
      </c>
      <c r="L124" s="109">
        <v>0</v>
      </c>
      <c r="M124" s="109">
        <v>0</v>
      </c>
      <c r="N124" s="109">
        <v>0</v>
      </c>
      <c r="O124" s="109">
        <v>0</v>
      </c>
      <c r="P124" s="109">
        <v>0</v>
      </c>
      <c r="Q124" s="109">
        <v>10</v>
      </c>
      <c r="R124" s="109">
        <v>9</v>
      </c>
      <c r="S124" s="124">
        <v>0</v>
      </c>
      <c r="T124" s="124">
        <v>0</v>
      </c>
      <c r="U124" s="126">
        <f t="shared" si="11"/>
        <v>0</v>
      </c>
      <c r="V124" s="126" t="str">
        <f t="shared" si="12"/>
        <v>0,00%</v>
      </c>
      <c r="W124" s="69"/>
      <c r="X124" s="69"/>
      <c r="Y124" s="69"/>
      <c r="Z124" s="69"/>
      <c r="AA124" s="69"/>
      <c r="AB124" s="69"/>
      <c r="AC124" s="69"/>
      <c r="AD124" s="69"/>
    </row>
    <row r="125" spans="1:30" x14ac:dyDescent="0.2">
      <c r="A125" s="107" t="s">
        <v>722</v>
      </c>
      <c r="B125" s="107" t="s">
        <v>791</v>
      </c>
      <c r="C125" s="107" t="s">
        <v>450</v>
      </c>
      <c r="D125" s="107" t="s">
        <v>778</v>
      </c>
      <c r="E125" s="109">
        <v>2</v>
      </c>
      <c r="F125" s="109">
        <v>1</v>
      </c>
      <c r="G125" s="109">
        <v>1</v>
      </c>
      <c r="H125" s="109">
        <v>0</v>
      </c>
      <c r="I125" s="109">
        <v>0</v>
      </c>
      <c r="J125" s="109">
        <v>0</v>
      </c>
      <c r="K125" s="109">
        <v>0</v>
      </c>
      <c r="L125" s="109">
        <v>0</v>
      </c>
      <c r="M125" s="109">
        <v>0</v>
      </c>
      <c r="N125" s="109">
        <v>0</v>
      </c>
      <c r="O125" s="109">
        <v>0</v>
      </c>
      <c r="P125" s="109">
        <v>0</v>
      </c>
      <c r="Q125" s="109">
        <v>3</v>
      </c>
      <c r="R125" s="109">
        <v>1</v>
      </c>
      <c r="S125" s="124">
        <v>1</v>
      </c>
      <c r="T125" s="124">
        <v>0</v>
      </c>
      <c r="U125" s="126">
        <f t="shared" si="11"/>
        <v>0.33333333333333331</v>
      </c>
      <c r="V125" s="126" t="str">
        <f t="shared" si="12"/>
        <v>0,00%</v>
      </c>
      <c r="W125" s="69"/>
      <c r="X125" s="69"/>
      <c r="Y125" s="69"/>
      <c r="Z125" s="69"/>
      <c r="AA125" s="69"/>
      <c r="AB125" s="69"/>
      <c r="AC125" s="69"/>
      <c r="AD125" s="69"/>
    </row>
    <row r="126" spans="1:30" x14ac:dyDescent="0.2">
      <c r="A126" s="107" t="s">
        <v>722</v>
      </c>
      <c r="B126" s="107" t="s">
        <v>791</v>
      </c>
      <c r="C126" s="107" t="s">
        <v>450</v>
      </c>
      <c r="D126" s="107" t="s">
        <v>779</v>
      </c>
      <c r="E126" s="109">
        <v>1</v>
      </c>
      <c r="F126" s="109">
        <v>1</v>
      </c>
      <c r="G126" s="109">
        <v>2</v>
      </c>
      <c r="H126" s="109">
        <v>0</v>
      </c>
      <c r="I126" s="109">
        <v>0</v>
      </c>
      <c r="J126" s="109">
        <v>0</v>
      </c>
      <c r="K126" s="109">
        <v>0</v>
      </c>
      <c r="L126" s="109">
        <v>0</v>
      </c>
      <c r="M126" s="109">
        <v>0</v>
      </c>
      <c r="N126" s="109">
        <v>0</v>
      </c>
      <c r="O126" s="109">
        <v>0</v>
      </c>
      <c r="P126" s="109">
        <v>0</v>
      </c>
      <c r="Q126" s="109">
        <v>3</v>
      </c>
      <c r="R126" s="109">
        <v>1</v>
      </c>
      <c r="S126" s="124">
        <v>0</v>
      </c>
      <c r="T126" s="124">
        <v>0</v>
      </c>
      <c r="U126" s="126">
        <f t="shared" si="11"/>
        <v>0</v>
      </c>
      <c r="V126" s="126" t="str">
        <f t="shared" si="12"/>
        <v>0,00%</v>
      </c>
      <c r="W126" s="69"/>
      <c r="X126" s="69"/>
      <c r="Y126" s="69"/>
      <c r="Z126" s="69"/>
      <c r="AA126" s="69"/>
      <c r="AB126" s="69"/>
      <c r="AC126" s="69"/>
      <c r="AD126" s="69"/>
    </row>
    <row r="127" spans="1:30" x14ac:dyDescent="0.2">
      <c r="A127" s="107" t="s">
        <v>722</v>
      </c>
      <c r="B127" s="107" t="s">
        <v>791</v>
      </c>
      <c r="C127" s="107" t="s">
        <v>450</v>
      </c>
      <c r="D127" s="107" t="s">
        <v>780</v>
      </c>
      <c r="E127" s="109">
        <v>1</v>
      </c>
      <c r="F127" s="109">
        <v>1</v>
      </c>
      <c r="G127" s="109">
        <v>2</v>
      </c>
      <c r="H127" s="109">
        <v>1</v>
      </c>
      <c r="I127" s="109">
        <v>0</v>
      </c>
      <c r="J127" s="109">
        <v>0</v>
      </c>
      <c r="K127" s="109">
        <v>0</v>
      </c>
      <c r="L127" s="109">
        <v>0</v>
      </c>
      <c r="M127" s="109">
        <v>0</v>
      </c>
      <c r="N127" s="109">
        <v>0</v>
      </c>
      <c r="O127" s="109">
        <v>0</v>
      </c>
      <c r="P127" s="109">
        <v>0</v>
      </c>
      <c r="Q127" s="109">
        <v>3</v>
      </c>
      <c r="R127" s="109">
        <v>2</v>
      </c>
      <c r="S127" s="124">
        <v>0</v>
      </c>
      <c r="T127" s="124">
        <v>0</v>
      </c>
      <c r="U127" s="126">
        <f t="shared" si="11"/>
        <v>0</v>
      </c>
      <c r="V127" s="126" t="str">
        <f t="shared" si="12"/>
        <v>0,00%</v>
      </c>
      <c r="W127" s="69"/>
      <c r="X127" s="69"/>
      <c r="Y127" s="69"/>
      <c r="Z127" s="69"/>
      <c r="AA127" s="69"/>
      <c r="AB127" s="69"/>
      <c r="AC127" s="69"/>
      <c r="AD127" s="69"/>
    </row>
    <row r="128" spans="1:30" x14ac:dyDescent="0.2">
      <c r="A128" s="107" t="s">
        <v>722</v>
      </c>
      <c r="B128" s="107" t="s">
        <v>791</v>
      </c>
      <c r="C128" s="107" t="s">
        <v>450</v>
      </c>
      <c r="D128" s="107" t="s">
        <v>782</v>
      </c>
      <c r="E128" s="109">
        <v>0</v>
      </c>
      <c r="F128" s="109">
        <v>0</v>
      </c>
      <c r="G128" s="109">
        <v>1</v>
      </c>
      <c r="H128" s="109">
        <v>1</v>
      </c>
      <c r="I128" s="109">
        <v>0</v>
      </c>
      <c r="J128" s="109">
        <v>0</v>
      </c>
      <c r="K128" s="109">
        <v>0</v>
      </c>
      <c r="L128" s="109">
        <v>0</v>
      </c>
      <c r="M128" s="109">
        <v>0</v>
      </c>
      <c r="N128" s="109">
        <v>0</v>
      </c>
      <c r="O128" s="109">
        <v>0</v>
      </c>
      <c r="P128" s="109">
        <v>0</v>
      </c>
      <c r="Q128" s="109">
        <v>1</v>
      </c>
      <c r="R128" s="109">
        <v>1</v>
      </c>
      <c r="S128" s="124">
        <v>0</v>
      </c>
      <c r="T128" s="124">
        <v>0</v>
      </c>
      <c r="U128" s="126">
        <f t="shared" si="11"/>
        <v>0</v>
      </c>
      <c r="V128" s="126" t="str">
        <f t="shared" si="12"/>
        <v>0,00%</v>
      </c>
      <c r="W128" s="69"/>
      <c r="X128" s="69"/>
      <c r="Y128" s="69"/>
      <c r="Z128" s="69"/>
      <c r="AA128" s="69"/>
      <c r="AB128" s="69"/>
      <c r="AC128" s="69"/>
      <c r="AD128" s="69"/>
    </row>
    <row r="129" spans="1:30" x14ac:dyDescent="0.2">
      <c r="A129" s="107" t="s">
        <v>722</v>
      </c>
      <c r="B129" s="107" t="s">
        <v>791</v>
      </c>
      <c r="C129" s="107" t="s">
        <v>450</v>
      </c>
      <c r="D129" s="107" t="s">
        <v>783</v>
      </c>
      <c r="E129" s="109">
        <v>1</v>
      </c>
      <c r="F129" s="109">
        <v>1</v>
      </c>
      <c r="G129" s="109">
        <v>3</v>
      </c>
      <c r="H129" s="109">
        <v>3</v>
      </c>
      <c r="I129" s="109">
        <v>0</v>
      </c>
      <c r="J129" s="109">
        <v>0</v>
      </c>
      <c r="K129" s="109">
        <v>0</v>
      </c>
      <c r="L129" s="109">
        <v>0</v>
      </c>
      <c r="M129" s="109">
        <v>0</v>
      </c>
      <c r="N129" s="109">
        <v>0</v>
      </c>
      <c r="O129" s="109">
        <v>0</v>
      </c>
      <c r="P129" s="109">
        <v>0</v>
      </c>
      <c r="Q129" s="109">
        <v>4</v>
      </c>
      <c r="R129" s="109">
        <v>4</v>
      </c>
      <c r="S129" s="124">
        <v>2</v>
      </c>
      <c r="T129" s="124">
        <v>2</v>
      </c>
      <c r="U129" s="126">
        <f t="shared" si="11"/>
        <v>0.5</v>
      </c>
      <c r="V129" s="126">
        <f t="shared" si="12"/>
        <v>0.5</v>
      </c>
      <c r="W129" s="69"/>
      <c r="X129" s="69"/>
      <c r="Y129" s="69"/>
      <c r="Z129" s="69"/>
      <c r="AA129" s="69"/>
      <c r="AB129" s="69"/>
      <c r="AC129" s="69"/>
      <c r="AD129" s="69"/>
    </row>
    <row r="130" spans="1:30" x14ac:dyDescent="0.2">
      <c r="A130" s="107" t="s">
        <v>722</v>
      </c>
      <c r="B130" s="107" t="s">
        <v>791</v>
      </c>
      <c r="C130" s="107" t="s">
        <v>450</v>
      </c>
      <c r="D130" s="107" t="s">
        <v>785</v>
      </c>
      <c r="E130" s="109">
        <v>1</v>
      </c>
      <c r="F130" s="109">
        <v>1</v>
      </c>
      <c r="G130" s="109">
        <v>0</v>
      </c>
      <c r="H130" s="109">
        <v>0</v>
      </c>
      <c r="I130" s="109">
        <v>0</v>
      </c>
      <c r="J130" s="109">
        <v>0</v>
      </c>
      <c r="K130" s="109">
        <v>0</v>
      </c>
      <c r="L130" s="109">
        <v>0</v>
      </c>
      <c r="M130" s="109">
        <v>0</v>
      </c>
      <c r="N130" s="109">
        <v>0</v>
      </c>
      <c r="O130" s="109">
        <v>0</v>
      </c>
      <c r="P130" s="109">
        <v>0</v>
      </c>
      <c r="Q130" s="109">
        <v>1</v>
      </c>
      <c r="R130" s="109">
        <v>1</v>
      </c>
      <c r="S130" s="124">
        <v>0</v>
      </c>
      <c r="T130" s="124">
        <v>0</v>
      </c>
      <c r="U130" s="126">
        <f t="shared" si="11"/>
        <v>0</v>
      </c>
      <c r="V130" s="126" t="str">
        <f t="shared" si="12"/>
        <v>0,00%</v>
      </c>
      <c r="W130" s="69"/>
      <c r="X130" s="69"/>
      <c r="Y130" s="69"/>
      <c r="Z130" s="69"/>
      <c r="AA130" s="69"/>
      <c r="AB130" s="69"/>
      <c r="AC130" s="69"/>
      <c r="AD130" s="69"/>
    </row>
    <row r="131" spans="1:30" x14ac:dyDescent="0.2">
      <c r="A131" s="107" t="s">
        <v>722</v>
      </c>
      <c r="B131" s="107" t="s">
        <v>791</v>
      </c>
      <c r="C131" s="107" t="s">
        <v>450</v>
      </c>
      <c r="D131" s="107" t="s">
        <v>787</v>
      </c>
      <c r="E131" s="109">
        <v>0</v>
      </c>
      <c r="F131" s="109">
        <v>0</v>
      </c>
      <c r="G131" s="109">
        <v>1</v>
      </c>
      <c r="H131" s="109">
        <v>0</v>
      </c>
      <c r="I131" s="109">
        <v>0</v>
      </c>
      <c r="J131" s="109">
        <v>0</v>
      </c>
      <c r="K131" s="109">
        <v>0</v>
      </c>
      <c r="L131" s="109">
        <v>0</v>
      </c>
      <c r="M131" s="109">
        <v>0</v>
      </c>
      <c r="N131" s="109">
        <v>0</v>
      </c>
      <c r="O131" s="109">
        <v>0</v>
      </c>
      <c r="P131" s="109">
        <v>0</v>
      </c>
      <c r="Q131" s="109">
        <v>1</v>
      </c>
      <c r="R131" s="109">
        <v>0</v>
      </c>
      <c r="S131" s="124">
        <v>0</v>
      </c>
      <c r="T131" s="124">
        <v>0</v>
      </c>
      <c r="U131" s="126">
        <f t="shared" si="11"/>
        <v>0</v>
      </c>
      <c r="V131" s="126" t="str">
        <f t="shared" si="12"/>
        <v>0,00%</v>
      </c>
      <c r="W131" s="69"/>
      <c r="X131" s="69"/>
      <c r="Y131" s="69"/>
      <c r="Z131" s="69"/>
      <c r="AA131" s="69"/>
      <c r="AB131" s="69"/>
      <c r="AC131" s="69"/>
      <c r="AD131" s="69"/>
    </row>
    <row r="132" spans="1:30" x14ac:dyDescent="0.2">
      <c r="A132" s="1447" t="s">
        <v>554</v>
      </c>
      <c r="B132" s="1448"/>
      <c r="C132" s="1448"/>
      <c r="D132" s="1449"/>
      <c r="E132" s="162">
        <f t="shared" ref="E132:T132" si="13">SUM(E84:E131)</f>
        <v>194</v>
      </c>
      <c r="F132" s="162">
        <f t="shared" si="13"/>
        <v>150</v>
      </c>
      <c r="G132" s="162">
        <f t="shared" si="13"/>
        <v>234</v>
      </c>
      <c r="H132" s="162">
        <f t="shared" si="13"/>
        <v>193</v>
      </c>
      <c r="I132" s="162">
        <f t="shared" si="13"/>
        <v>0</v>
      </c>
      <c r="J132" s="162">
        <f t="shared" si="13"/>
        <v>0</v>
      </c>
      <c r="K132" s="162">
        <f t="shared" si="13"/>
        <v>0</v>
      </c>
      <c r="L132" s="162">
        <f t="shared" si="13"/>
        <v>0</v>
      </c>
      <c r="M132" s="162">
        <v>0</v>
      </c>
      <c r="N132" s="162">
        <f t="shared" si="13"/>
        <v>0</v>
      </c>
      <c r="O132" s="162">
        <v>0</v>
      </c>
      <c r="P132" s="162">
        <v>0</v>
      </c>
      <c r="Q132" s="162">
        <f t="shared" si="13"/>
        <v>428</v>
      </c>
      <c r="R132" s="162">
        <f t="shared" si="13"/>
        <v>343</v>
      </c>
      <c r="S132" s="162">
        <f t="shared" si="13"/>
        <v>36</v>
      </c>
      <c r="T132" s="162">
        <f t="shared" si="13"/>
        <v>27</v>
      </c>
      <c r="U132" s="169">
        <f>S132/Q132*100</f>
        <v>8.4112149532710276</v>
      </c>
      <c r="V132" s="169">
        <f>T132/R132*100</f>
        <v>7.8717201166180768</v>
      </c>
      <c r="W132" s="69"/>
      <c r="X132" s="69"/>
      <c r="Y132" s="69"/>
      <c r="Z132" s="69"/>
      <c r="AA132" s="69"/>
      <c r="AB132" s="69"/>
      <c r="AC132" s="69"/>
      <c r="AD132" s="69"/>
    </row>
    <row r="133" spans="1:30" x14ac:dyDescent="0.2">
      <c r="A133" s="107" t="s">
        <v>722</v>
      </c>
      <c r="B133" s="107" t="s">
        <v>791</v>
      </c>
      <c r="C133" s="107" t="s">
        <v>537</v>
      </c>
      <c r="D133" s="108" t="s">
        <v>728</v>
      </c>
      <c r="E133" s="109">
        <v>0</v>
      </c>
      <c r="F133" s="109">
        <v>0</v>
      </c>
      <c r="G133" s="109">
        <v>0</v>
      </c>
      <c r="H133" s="109">
        <v>0</v>
      </c>
      <c r="I133" s="109">
        <v>4</v>
      </c>
      <c r="J133" s="109">
        <v>4</v>
      </c>
      <c r="K133" s="109">
        <v>0</v>
      </c>
      <c r="L133" s="109">
        <v>0</v>
      </c>
      <c r="M133" s="109">
        <v>0</v>
      </c>
      <c r="N133" s="109">
        <v>0</v>
      </c>
      <c r="O133" s="109">
        <v>0</v>
      </c>
      <c r="P133" s="109">
        <v>0</v>
      </c>
      <c r="Q133" s="109">
        <v>4</v>
      </c>
      <c r="R133" s="109">
        <v>4</v>
      </c>
      <c r="S133" s="124">
        <v>4</v>
      </c>
      <c r="T133" s="124">
        <v>4</v>
      </c>
      <c r="U133" s="126">
        <f>S133/Q133</f>
        <v>1</v>
      </c>
      <c r="V133" s="126">
        <f>IF(T133=0,"0,00%",T133/R133)</f>
        <v>1</v>
      </c>
      <c r="W133" s="69"/>
      <c r="X133" s="69"/>
      <c r="Y133" s="69"/>
      <c r="Z133" s="69"/>
      <c r="AA133" s="69"/>
      <c r="AB133" s="69"/>
      <c r="AC133" s="69"/>
      <c r="AD133" s="69"/>
    </row>
    <row r="134" spans="1:30" ht="25.5" x14ac:dyDescent="0.2">
      <c r="A134" s="107" t="s">
        <v>722</v>
      </c>
      <c r="B134" s="107" t="s">
        <v>791</v>
      </c>
      <c r="C134" s="107" t="s">
        <v>537</v>
      </c>
      <c r="D134" s="108" t="s">
        <v>798</v>
      </c>
      <c r="E134" s="109">
        <v>12</v>
      </c>
      <c r="F134" s="109">
        <v>11</v>
      </c>
      <c r="G134" s="109">
        <v>12</v>
      </c>
      <c r="H134" s="109">
        <v>11</v>
      </c>
      <c r="I134" s="109">
        <v>0</v>
      </c>
      <c r="J134" s="109">
        <v>0</v>
      </c>
      <c r="K134" s="109">
        <v>0</v>
      </c>
      <c r="L134" s="109">
        <v>0</v>
      </c>
      <c r="M134" s="109">
        <v>0</v>
      </c>
      <c r="N134" s="109">
        <v>0</v>
      </c>
      <c r="O134" s="109">
        <v>0</v>
      </c>
      <c r="P134" s="109">
        <v>0</v>
      </c>
      <c r="Q134" s="109">
        <v>24</v>
      </c>
      <c r="R134" s="109">
        <v>22</v>
      </c>
      <c r="S134" s="109">
        <v>0</v>
      </c>
      <c r="T134" s="109">
        <v>0</v>
      </c>
      <c r="U134" s="111">
        <f>S134/Q134</f>
        <v>0</v>
      </c>
      <c r="V134" s="111" t="str">
        <f>IF(T134=0,"0,00%",T134/R134)</f>
        <v>0,00%</v>
      </c>
      <c r="W134" s="69"/>
      <c r="X134" s="69"/>
      <c r="Y134" s="69"/>
      <c r="Z134" s="69"/>
      <c r="AA134" s="69"/>
      <c r="AB134" s="69"/>
      <c r="AC134" s="69"/>
      <c r="AD134" s="69"/>
    </row>
    <row r="135" spans="1:30" x14ac:dyDescent="0.2">
      <c r="A135" s="107" t="s">
        <v>722</v>
      </c>
      <c r="B135" s="107" t="s">
        <v>791</v>
      </c>
      <c r="C135" s="107" t="s">
        <v>537</v>
      </c>
      <c r="D135" s="108" t="s">
        <v>793</v>
      </c>
      <c r="E135" s="109">
        <v>39</v>
      </c>
      <c r="F135" s="109">
        <v>38</v>
      </c>
      <c r="G135" s="109">
        <v>22</v>
      </c>
      <c r="H135" s="109">
        <v>22</v>
      </c>
      <c r="I135" s="109">
        <v>19</v>
      </c>
      <c r="J135" s="109">
        <v>19</v>
      </c>
      <c r="K135" s="109">
        <v>0</v>
      </c>
      <c r="L135" s="109">
        <v>0</v>
      </c>
      <c r="M135" s="109">
        <v>0</v>
      </c>
      <c r="N135" s="109">
        <v>0</v>
      </c>
      <c r="O135" s="109">
        <v>0</v>
      </c>
      <c r="P135" s="109">
        <v>0</v>
      </c>
      <c r="Q135" s="109">
        <v>80</v>
      </c>
      <c r="R135" s="109">
        <v>79</v>
      </c>
      <c r="S135" s="124">
        <v>4</v>
      </c>
      <c r="T135" s="124">
        <v>4</v>
      </c>
      <c r="U135" s="126">
        <f>S135/Q135</f>
        <v>0.05</v>
      </c>
      <c r="V135" s="126">
        <f>IF(T135=0,"0,00%",T135/R135)</f>
        <v>5.0632911392405063E-2</v>
      </c>
      <c r="W135" s="69"/>
      <c r="X135" s="69"/>
      <c r="Y135" s="69"/>
      <c r="Z135" s="69"/>
      <c r="AA135" s="69"/>
      <c r="AB135" s="69"/>
      <c r="AC135" s="69"/>
      <c r="AD135" s="69"/>
    </row>
    <row r="136" spans="1:30" x14ac:dyDescent="0.2">
      <c r="A136" s="107" t="s">
        <v>722</v>
      </c>
      <c r="B136" s="107" t="s">
        <v>791</v>
      </c>
      <c r="C136" s="107" t="s">
        <v>537</v>
      </c>
      <c r="D136" s="108" t="s">
        <v>732</v>
      </c>
      <c r="E136" s="109">
        <v>11</v>
      </c>
      <c r="F136" s="109">
        <v>8</v>
      </c>
      <c r="G136" s="109">
        <v>6</v>
      </c>
      <c r="H136" s="109">
        <v>6</v>
      </c>
      <c r="I136" s="109">
        <v>4</v>
      </c>
      <c r="J136" s="109">
        <v>4</v>
      </c>
      <c r="K136" s="109">
        <v>0</v>
      </c>
      <c r="L136" s="109">
        <v>0</v>
      </c>
      <c r="M136" s="109">
        <v>0</v>
      </c>
      <c r="N136" s="109">
        <v>0</v>
      </c>
      <c r="O136" s="109">
        <v>0</v>
      </c>
      <c r="P136" s="109">
        <v>0</v>
      </c>
      <c r="Q136" s="109">
        <v>21</v>
      </c>
      <c r="R136" s="109">
        <v>18</v>
      </c>
      <c r="S136" s="124">
        <v>1</v>
      </c>
      <c r="T136" s="124">
        <v>1</v>
      </c>
      <c r="U136" s="126">
        <f>S136/Q136</f>
        <v>4.7619047619047616E-2</v>
      </c>
      <c r="V136" s="126">
        <f>IF(T136=0,"0,00%",T136/R136)</f>
        <v>5.5555555555555552E-2</v>
      </c>
      <c r="W136" s="69"/>
      <c r="X136" s="69"/>
      <c r="Y136" s="69"/>
      <c r="Z136" s="69"/>
      <c r="AA136" s="69"/>
      <c r="AB136" s="69"/>
      <c r="AC136" s="69"/>
      <c r="AD136" s="69"/>
    </row>
    <row r="137" spans="1:30" x14ac:dyDescent="0.2">
      <c r="A137" s="107" t="s">
        <v>722</v>
      </c>
      <c r="B137" s="107" t="s">
        <v>791</v>
      </c>
      <c r="C137" s="107" t="s">
        <v>537</v>
      </c>
      <c r="D137" s="108" t="s">
        <v>762</v>
      </c>
      <c r="E137" s="109">
        <v>0</v>
      </c>
      <c r="F137" s="109">
        <v>0</v>
      </c>
      <c r="G137" s="109">
        <v>0</v>
      </c>
      <c r="H137" s="109">
        <v>0</v>
      </c>
      <c r="I137" s="109">
        <v>1</v>
      </c>
      <c r="J137" s="109">
        <v>1</v>
      </c>
      <c r="K137" s="109">
        <v>0</v>
      </c>
      <c r="L137" s="109">
        <v>0</v>
      </c>
      <c r="M137" s="109">
        <v>0</v>
      </c>
      <c r="N137" s="109">
        <v>0</v>
      </c>
      <c r="O137" s="109" t="s">
        <v>12</v>
      </c>
      <c r="P137" s="109">
        <v>0</v>
      </c>
      <c r="Q137" s="109">
        <v>1</v>
      </c>
      <c r="R137" s="109">
        <v>1</v>
      </c>
      <c r="S137" s="124">
        <v>1</v>
      </c>
      <c r="T137" s="124">
        <v>1</v>
      </c>
      <c r="U137" s="126">
        <f>S137/Q137</f>
        <v>1</v>
      </c>
      <c r="V137" s="126">
        <f>IF(T137=0,"0,00%",T137/R137)</f>
        <v>1</v>
      </c>
      <c r="W137" s="69"/>
      <c r="X137" s="69"/>
      <c r="Y137" s="69"/>
      <c r="Z137" s="69"/>
      <c r="AA137" s="69"/>
      <c r="AB137" s="69"/>
      <c r="AC137" s="69"/>
      <c r="AD137" s="69"/>
    </row>
    <row r="138" spans="1:30" x14ac:dyDescent="0.2">
      <c r="A138" s="1447" t="s">
        <v>555</v>
      </c>
      <c r="B138" s="1448"/>
      <c r="C138" s="1448"/>
      <c r="D138" s="1449"/>
      <c r="E138" s="162">
        <f t="shared" ref="E138:T138" si="14">SUM(E133:E137)</f>
        <v>62</v>
      </c>
      <c r="F138" s="162">
        <f t="shared" si="14"/>
        <v>57</v>
      </c>
      <c r="G138" s="162">
        <f t="shared" si="14"/>
        <v>40</v>
      </c>
      <c r="H138" s="162">
        <f t="shared" si="14"/>
        <v>39</v>
      </c>
      <c r="I138" s="162">
        <f t="shared" si="14"/>
        <v>28</v>
      </c>
      <c r="J138" s="162">
        <f t="shared" si="14"/>
        <v>28</v>
      </c>
      <c r="K138" s="162">
        <f t="shared" si="14"/>
        <v>0</v>
      </c>
      <c r="L138" s="162">
        <f t="shared" si="14"/>
        <v>0</v>
      </c>
      <c r="M138" s="162">
        <v>0</v>
      </c>
      <c r="N138" s="162">
        <f t="shared" si="14"/>
        <v>0</v>
      </c>
      <c r="O138" s="162">
        <f t="shared" si="14"/>
        <v>0</v>
      </c>
      <c r="P138" s="162">
        <v>0</v>
      </c>
      <c r="Q138" s="162">
        <f t="shared" si="14"/>
        <v>130</v>
      </c>
      <c r="R138" s="162">
        <f t="shared" si="14"/>
        <v>124</v>
      </c>
      <c r="S138" s="162">
        <f t="shared" si="14"/>
        <v>10</v>
      </c>
      <c r="T138" s="162">
        <f t="shared" si="14"/>
        <v>10</v>
      </c>
      <c r="U138" s="169">
        <f>S138/Q138*100</f>
        <v>7.6923076923076925</v>
      </c>
      <c r="V138" s="169">
        <f>T138/R138*100</f>
        <v>8.064516129032258</v>
      </c>
      <c r="W138" s="69"/>
      <c r="X138" s="69"/>
      <c r="Y138" s="69"/>
      <c r="Z138" s="69"/>
      <c r="AA138" s="69"/>
      <c r="AB138" s="69"/>
      <c r="AC138" s="69"/>
      <c r="AD138" s="69"/>
    </row>
    <row r="139" spans="1:30" x14ac:dyDescent="0.2">
      <c r="A139" s="1457" t="s">
        <v>556</v>
      </c>
      <c r="B139" s="1458"/>
      <c r="C139" s="1458"/>
      <c r="D139" s="1459"/>
      <c r="E139" s="165">
        <f t="shared" ref="E139:T139" si="15">E132+E138</f>
        <v>256</v>
      </c>
      <c r="F139" s="165">
        <f t="shared" si="15"/>
        <v>207</v>
      </c>
      <c r="G139" s="165">
        <f t="shared" si="15"/>
        <v>274</v>
      </c>
      <c r="H139" s="165">
        <f t="shared" si="15"/>
        <v>232</v>
      </c>
      <c r="I139" s="165">
        <f t="shared" si="15"/>
        <v>28</v>
      </c>
      <c r="J139" s="165">
        <f t="shared" si="15"/>
        <v>28</v>
      </c>
      <c r="K139" s="165">
        <f t="shared" si="15"/>
        <v>0</v>
      </c>
      <c r="L139" s="165">
        <f t="shared" si="15"/>
        <v>0</v>
      </c>
      <c r="M139" s="165">
        <v>0</v>
      </c>
      <c r="N139" s="165">
        <f t="shared" si="15"/>
        <v>0</v>
      </c>
      <c r="O139" s="165">
        <f t="shared" si="15"/>
        <v>0</v>
      </c>
      <c r="P139" s="165">
        <v>0</v>
      </c>
      <c r="Q139" s="165">
        <f t="shared" si="15"/>
        <v>558</v>
      </c>
      <c r="R139" s="165">
        <f t="shared" si="15"/>
        <v>467</v>
      </c>
      <c r="S139" s="170">
        <f t="shared" si="15"/>
        <v>46</v>
      </c>
      <c r="T139" s="170">
        <f t="shared" si="15"/>
        <v>37</v>
      </c>
      <c r="U139" s="171">
        <f t="shared" ref="U139:V139" si="16">S139/Q139*100</f>
        <v>8.2437275985663092</v>
      </c>
      <c r="V139" s="171">
        <f t="shared" si="16"/>
        <v>7.9229122055674521</v>
      </c>
      <c r="W139" s="69"/>
      <c r="X139" s="69"/>
      <c r="Y139" s="69"/>
      <c r="Z139" s="69"/>
      <c r="AA139" s="69"/>
      <c r="AB139" s="69"/>
      <c r="AC139" s="69"/>
      <c r="AD139" s="69"/>
    </row>
    <row r="140" spans="1:30" x14ac:dyDescent="0.2">
      <c r="A140" s="107" t="s">
        <v>722</v>
      </c>
      <c r="B140" s="107" t="s">
        <v>799</v>
      </c>
      <c r="C140" s="107" t="s">
        <v>450</v>
      </c>
      <c r="D140" s="107" t="s">
        <v>725</v>
      </c>
      <c r="E140" s="109">
        <v>1</v>
      </c>
      <c r="F140" s="109">
        <v>1</v>
      </c>
      <c r="G140" s="109">
        <v>1</v>
      </c>
      <c r="H140" s="109">
        <v>1</v>
      </c>
      <c r="I140" s="109">
        <v>1</v>
      </c>
      <c r="J140" s="109">
        <v>0</v>
      </c>
      <c r="K140" s="109">
        <v>0</v>
      </c>
      <c r="L140" s="109">
        <v>0</v>
      </c>
      <c r="M140" s="109">
        <v>0</v>
      </c>
      <c r="N140" s="109">
        <v>0</v>
      </c>
      <c r="O140" s="109">
        <v>0</v>
      </c>
      <c r="P140" s="109">
        <v>0</v>
      </c>
      <c r="Q140" s="109">
        <v>3</v>
      </c>
      <c r="R140" s="109">
        <v>2</v>
      </c>
      <c r="S140" s="124">
        <v>0</v>
      </c>
      <c r="T140" s="124">
        <v>0</v>
      </c>
      <c r="U140" s="126">
        <f t="shared" ref="U140:U146" si="17">S140/Q140</f>
        <v>0</v>
      </c>
      <c r="V140" s="126" t="str">
        <f t="shared" ref="V140:V146" si="18">IF(T140=0,"0,00%",T140/R140)</f>
        <v>0,00%</v>
      </c>
      <c r="W140" s="69"/>
      <c r="X140" s="69"/>
      <c r="Y140" s="69"/>
      <c r="Z140" s="69"/>
      <c r="AA140" s="69"/>
      <c r="AB140" s="69"/>
      <c r="AC140" s="69"/>
      <c r="AD140" s="69"/>
    </row>
    <row r="141" spans="1:30" x14ac:dyDescent="0.2">
      <c r="A141" s="107" t="s">
        <v>722</v>
      </c>
      <c r="B141" s="107" t="s">
        <v>799</v>
      </c>
      <c r="C141" s="107" t="s">
        <v>450</v>
      </c>
      <c r="D141" s="107" t="s">
        <v>800</v>
      </c>
      <c r="E141" s="109">
        <v>1</v>
      </c>
      <c r="F141" s="109">
        <v>0</v>
      </c>
      <c r="G141" s="109">
        <v>1</v>
      </c>
      <c r="H141" s="109">
        <v>1</v>
      </c>
      <c r="I141" s="109">
        <v>0</v>
      </c>
      <c r="J141" s="109">
        <v>0</v>
      </c>
      <c r="K141" s="109">
        <v>0</v>
      </c>
      <c r="L141" s="109">
        <v>0</v>
      </c>
      <c r="M141" s="109">
        <v>0</v>
      </c>
      <c r="N141" s="109">
        <v>0</v>
      </c>
      <c r="O141" s="109">
        <v>0</v>
      </c>
      <c r="P141" s="109">
        <v>0</v>
      </c>
      <c r="Q141" s="109">
        <v>2</v>
      </c>
      <c r="R141" s="109">
        <v>1</v>
      </c>
      <c r="S141" s="124">
        <v>0</v>
      </c>
      <c r="T141" s="124">
        <v>0</v>
      </c>
      <c r="U141" s="126">
        <f t="shared" si="17"/>
        <v>0</v>
      </c>
      <c r="V141" s="126" t="str">
        <f t="shared" si="18"/>
        <v>0,00%</v>
      </c>
      <c r="W141" s="69"/>
      <c r="X141" s="69"/>
      <c r="Y141" s="69"/>
      <c r="Z141" s="69"/>
      <c r="AA141" s="69"/>
      <c r="AB141" s="69"/>
      <c r="AC141" s="69"/>
      <c r="AD141" s="69"/>
    </row>
    <row r="142" spans="1:30" x14ac:dyDescent="0.2">
      <c r="A142" s="107" t="s">
        <v>722</v>
      </c>
      <c r="B142" s="107" t="s">
        <v>799</v>
      </c>
      <c r="C142" s="107" t="s">
        <v>450</v>
      </c>
      <c r="D142" s="107" t="s">
        <v>801</v>
      </c>
      <c r="E142" s="109">
        <v>1</v>
      </c>
      <c r="F142" s="109">
        <v>0</v>
      </c>
      <c r="G142" s="109">
        <v>0</v>
      </c>
      <c r="H142" s="109">
        <v>0</v>
      </c>
      <c r="I142" s="109">
        <v>1</v>
      </c>
      <c r="J142" s="109">
        <v>1</v>
      </c>
      <c r="K142" s="109">
        <v>0</v>
      </c>
      <c r="L142" s="109">
        <v>0</v>
      </c>
      <c r="M142" s="109">
        <v>0</v>
      </c>
      <c r="N142" s="109">
        <v>0</v>
      </c>
      <c r="O142" s="109">
        <v>0</v>
      </c>
      <c r="P142" s="109">
        <v>0</v>
      </c>
      <c r="Q142" s="109">
        <v>2</v>
      </c>
      <c r="R142" s="109">
        <v>1</v>
      </c>
      <c r="S142" s="124">
        <v>0</v>
      </c>
      <c r="T142" s="124">
        <v>0</v>
      </c>
      <c r="U142" s="126">
        <f t="shared" si="17"/>
        <v>0</v>
      </c>
      <c r="V142" s="126" t="str">
        <f t="shared" si="18"/>
        <v>0,00%</v>
      </c>
      <c r="W142" s="69"/>
      <c r="X142" s="69"/>
      <c r="Y142" s="69"/>
      <c r="Z142" s="69"/>
      <c r="AA142" s="69"/>
      <c r="AB142" s="69"/>
      <c r="AC142" s="69"/>
      <c r="AD142" s="69"/>
    </row>
    <row r="143" spans="1:30" x14ac:dyDescent="0.2">
      <c r="A143" s="107" t="s">
        <v>722</v>
      </c>
      <c r="B143" s="107" t="s">
        <v>799</v>
      </c>
      <c r="C143" s="107" t="s">
        <v>450</v>
      </c>
      <c r="D143" s="107" t="s">
        <v>802</v>
      </c>
      <c r="E143" s="109">
        <v>0</v>
      </c>
      <c r="F143" s="109">
        <v>0</v>
      </c>
      <c r="G143" s="109">
        <v>3</v>
      </c>
      <c r="H143" s="109">
        <v>3</v>
      </c>
      <c r="I143" s="109">
        <v>0</v>
      </c>
      <c r="J143" s="109">
        <v>0</v>
      </c>
      <c r="K143" s="109">
        <v>0</v>
      </c>
      <c r="L143" s="109">
        <v>0</v>
      </c>
      <c r="M143" s="109">
        <v>0</v>
      </c>
      <c r="N143" s="109">
        <v>0</v>
      </c>
      <c r="O143" s="109">
        <v>0</v>
      </c>
      <c r="P143" s="109">
        <v>0</v>
      </c>
      <c r="Q143" s="109">
        <v>3</v>
      </c>
      <c r="R143" s="109">
        <v>3</v>
      </c>
      <c r="S143" s="124">
        <v>0</v>
      </c>
      <c r="T143" s="124">
        <v>0</v>
      </c>
      <c r="U143" s="126">
        <f t="shared" si="17"/>
        <v>0</v>
      </c>
      <c r="V143" s="126" t="str">
        <f t="shared" si="18"/>
        <v>0,00%</v>
      </c>
      <c r="W143" s="69"/>
      <c r="X143" s="69"/>
      <c r="Y143" s="69"/>
      <c r="Z143" s="69"/>
      <c r="AA143" s="69"/>
      <c r="AB143" s="69"/>
      <c r="AC143" s="69"/>
      <c r="AD143" s="69"/>
    </row>
    <row r="144" spans="1:30" x14ac:dyDescent="0.2">
      <c r="A144" s="107" t="s">
        <v>722</v>
      </c>
      <c r="B144" s="107" t="s">
        <v>799</v>
      </c>
      <c r="C144" s="107" t="s">
        <v>450</v>
      </c>
      <c r="D144" s="107" t="s">
        <v>729</v>
      </c>
      <c r="E144" s="109">
        <v>1</v>
      </c>
      <c r="F144" s="109">
        <v>1</v>
      </c>
      <c r="G144" s="109">
        <v>0</v>
      </c>
      <c r="H144" s="109">
        <v>0</v>
      </c>
      <c r="I144" s="109">
        <v>2</v>
      </c>
      <c r="J144" s="109">
        <v>2</v>
      </c>
      <c r="K144" s="109">
        <v>0</v>
      </c>
      <c r="L144" s="109">
        <v>0</v>
      </c>
      <c r="M144" s="109">
        <v>0</v>
      </c>
      <c r="N144" s="109">
        <v>0</v>
      </c>
      <c r="O144" s="109">
        <v>0</v>
      </c>
      <c r="P144" s="109">
        <v>0</v>
      </c>
      <c r="Q144" s="109">
        <v>3</v>
      </c>
      <c r="R144" s="109">
        <v>3</v>
      </c>
      <c r="S144" s="124">
        <v>0</v>
      </c>
      <c r="T144" s="124">
        <v>0</v>
      </c>
      <c r="U144" s="126">
        <f t="shared" si="17"/>
        <v>0</v>
      </c>
      <c r="V144" s="126" t="str">
        <f t="shared" si="18"/>
        <v>0,00%</v>
      </c>
      <c r="W144" s="69"/>
      <c r="X144" s="69"/>
      <c r="Y144" s="69"/>
      <c r="Z144" s="69"/>
      <c r="AA144" s="69"/>
      <c r="AB144" s="69"/>
      <c r="AC144" s="69"/>
      <c r="AD144" s="69"/>
    </row>
    <row r="145" spans="1:30" x14ac:dyDescent="0.2">
      <c r="A145" s="107" t="s">
        <v>722</v>
      </c>
      <c r="B145" s="107" t="s">
        <v>799</v>
      </c>
      <c r="C145" s="107" t="s">
        <v>450</v>
      </c>
      <c r="D145" s="107" t="s">
        <v>803</v>
      </c>
      <c r="E145" s="109">
        <v>0</v>
      </c>
      <c r="F145" s="109">
        <v>0</v>
      </c>
      <c r="G145" s="109">
        <v>2</v>
      </c>
      <c r="H145" s="109">
        <v>1</v>
      </c>
      <c r="I145" s="109">
        <v>1</v>
      </c>
      <c r="J145" s="109">
        <v>1</v>
      </c>
      <c r="K145" s="109">
        <v>0</v>
      </c>
      <c r="L145" s="109">
        <v>0</v>
      </c>
      <c r="M145" s="109">
        <v>0</v>
      </c>
      <c r="N145" s="109">
        <v>0</v>
      </c>
      <c r="O145" s="109">
        <v>0</v>
      </c>
      <c r="P145" s="109">
        <v>0</v>
      </c>
      <c r="Q145" s="109">
        <v>3</v>
      </c>
      <c r="R145" s="109">
        <v>2</v>
      </c>
      <c r="S145" s="124">
        <v>0</v>
      </c>
      <c r="T145" s="124">
        <v>0</v>
      </c>
      <c r="U145" s="126">
        <f t="shared" si="17"/>
        <v>0</v>
      </c>
      <c r="V145" s="126" t="str">
        <f t="shared" si="18"/>
        <v>0,00%</v>
      </c>
      <c r="W145" s="69"/>
      <c r="X145" s="69"/>
      <c r="Y145" s="69"/>
      <c r="Z145" s="69"/>
      <c r="AA145" s="69"/>
      <c r="AB145" s="69"/>
      <c r="AC145" s="69"/>
      <c r="AD145" s="69"/>
    </row>
    <row r="146" spans="1:30" x14ac:dyDescent="0.2">
      <c r="A146" s="107" t="s">
        <v>722</v>
      </c>
      <c r="B146" s="107" t="s">
        <v>799</v>
      </c>
      <c r="C146" s="107" t="s">
        <v>450</v>
      </c>
      <c r="D146" s="107" t="s">
        <v>804</v>
      </c>
      <c r="E146" s="109">
        <v>0</v>
      </c>
      <c r="F146" s="109">
        <v>0</v>
      </c>
      <c r="G146" s="109">
        <v>1</v>
      </c>
      <c r="H146" s="109">
        <v>1</v>
      </c>
      <c r="I146" s="109">
        <v>3</v>
      </c>
      <c r="J146" s="109">
        <v>2</v>
      </c>
      <c r="K146" s="109">
        <v>0</v>
      </c>
      <c r="L146" s="109">
        <v>0</v>
      </c>
      <c r="M146" s="109">
        <v>0</v>
      </c>
      <c r="N146" s="109">
        <v>0</v>
      </c>
      <c r="O146" s="109">
        <v>0</v>
      </c>
      <c r="P146" s="109">
        <v>0</v>
      </c>
      <c r="Q146" s="109">
        <v>4</v>
      </c>
      <c r="R146" s="109">
        <v>3</v>
      </c>
      <c r="S146" s="124">
        <v>0</v>
      </c>
      <c r="T146" s="124">
        <v>0</v>
      </c>
      <c r="U146" s="126">
        <f t="shared" si="17"/>
        <v>0</v>
      </c>
      <c r="V146" s="126" t="str">
        <f t="shared" si="18"/>
        <v>0,00%</v>
      </c>
      <c r="W146" s="69"/>
      <c r="X146" s="69"/>
      <c r="Y146" s="69"/>
      <c r="Z146" s="69"/>
      <c r="AA146" s="69"/>
      <c r="AB146" s="69"/>
      <c r="AC146" s="69"/>
      <c r="AD146" s="69"/>
    </row>
    <row r="147" spans="1:30" x14ac:dyDescent="0.2">
      <c r="A147" s="1447" t="s">
        <v>562</v>
      </c>
      <c r="B147" s="1448"/>
      <c r="C147" s="1448"/>
      <c r="D147" s="1449"/>
      <c r="E147" s="162">
        <f t="shared" ref="E147:R147" si="19">SUM(E140:E146)</f>
        <v>4</v>
      </c>
      <c r="F147" s="162">
        <f t="shared" si="19"/>
        <v>2</v>
      </c>
      <c r="G147" s="162">
        <f t="shared" si="19"/>
        <v>8</v>
      </c>
      <c r="H147" s="162">
        <f t="shared" si="19"/>
        <v>7</v>
      </c>
      <c r="I147" s="162">
        <f t="shared" si="19"/>
        <v>8</v>
      </c>
      <c r="J147" s="162">
        <f t="shared" si="19"/>
        <v>6</v>
      </c>
      <c r="K147" s="162">
        <f t="shared" si="19"/>
        <v>0</v>
      </c>
      <c r="L147" s="162">
        <f t="shared" si="19"/>
        <v>0</v>
      </c>
      <c r="M147" s="162">
        <v>0</v>
      </c>
      <c r="N147" s="162">
        <v>0</v>
      </c>
      <c r="O147" s="162">
        <v>0</v>
      </c>
      <c r="P147" s="162">
        <v>0</v>
      </c>
      <c r="Q147" s="162">
        <f t="shared" si="19"/>
        <v>20</v>
      </c>
      <c r="R147" s="162">
        <f t="shared" si="19"/>
        <v>15</v>
      </c>
      <c r="S147" s="162">
        <v>0</v>
      </c>
      <c r="T147" s="162">
        <v>0</v>
      </c>
      <c r="U147" s="169">
        <f t="shared" ref="U147:V156" si="20">S147/Q147*100</f>
        <v>0</v>
      </c>
      <c r="V147" s="169">
        <f t="shared" si="20"/>
        <v>0</v>
      </c>
      <c r="W147" s="69"/>
      <c r="X147" s="69"/>
      <c r="Y147" s="69"/>
      <c r="Z147" s="69"/>
      <c r="AA147" s="69"/>
      <c r="AB147" s="69"/>
      <c r="AC147" s="69"/>
      <c r="AD147" s="69"/>
    </row>
    <row r="148" spans="1:30" x14ac:dyDescent="0.2">
      <c r="A148" s="107" t="s">
        <v>722</v>
      </c>
      <c r="B148" s="107" t="s">
        <v>799</v>
      </c>
      <c r="C148" s="107" t="s">
        <v>537</v>
      </c>
      <c r="D148" s="107" t="s">
        <v>725</v>
      </c>
      <c r="E148" s="109">
        <v>1</v>
      </c>
      <c r="F148" s="109">
        <v>1</v>
      </c>
      <c r="G148" s="109">
        <v>1</v>
      </c>
      <c r="H148" s="109">
        <v>1</v>
      </c>
      <c r="I148" s="109">
        <v>1</v>
      </c>
      <c r="J148" s="109">
        <v>1</v>
      </c>
      <c r="K148" s="109">
        <v>1</v>
      </c>
      <c r="L148" s="109">
        <v>1</v>
      </c>
      <c r="M148" s="109">
        <v>0</v>
      </c>
      <c r="N148" s="109">
        <v>0</v>
      </c>
      <c r="O148" s="109">
        <v>0</v>
      </c>
      <c r="P148" s="109">
        <v>0</v>
      </c>
      <c r="Q148" s="109">
        <v>4</v>
      </c>
      <c r="R148" s="109">
        <v>4</v>
      </c>
      <c r="S148" s="124">
        <v>0</v>
      </c>
      <c r="T148" s="124">
        <v>0</v>
      </c>
      <c r="U148" s="126">
        <f t="shared" ref="U148:U153" si="21">S148/Q148</f>
        <v>0</v>
      </c>
      <c r="V148" s="126" t="str">
        <f t="shared" ref="V148:V153" si="22">IF(T148=0,"0,00%",T148/R148)</f>
        <v>0,00%</v>
      </c>
      <c r="W148" s="69"/>
      <c r="X148" s="69"/>
      <c r="Y148" s="69"/>
      <c r="Z148" s="69"/>
      <c r="AA148" s="69"/>
      <c r="AB148" s="69"/>
      <c r="AC148" s="69"/>
      <c r="AD148" s="69"/>
    </row>
    <row r="149" spans="1:30" x14ac:dyDescent="0.2">
      <c r="A149" s="107" t="s">
        <v>722</v>
      </c>
      <c r="B149" s="107" t="s">
        <v>799</v>
      </c>
      <c r="C149" s="107" t="s">
        <v>537</v>
      </c>
      <c r="D149" s="107" t="s">
        <v>800</v>
      </c>
      <c r="E149" s="109">
        <v>2</v>
      </c>
      <c r="F149" s="109">
        <v>2</v>
      </c>
      <c r="G149" s="109">
        <v>1</v>
      </c>
      <c r="H149" s="109">
        <v>1</v>
      </c>
      <c r="I149" s="109">
        <v>2</v>
      </c>
      <c r="J149" s="109">
        <v>2</v>
      </c>
      <c r="K149" s="109">
        <v>3</v>
      </c>
      <c r="L149" s="109">
        <v>3</v>
      </c>
      <c r="M149" s="109">
        <v>0</v>
      </c>
      <c r="N149" s="109">
        <v>0</v>
      </c>
      <c r="O149" s="109">
        <v>0</v>
      </c>
      <c r="P149" s="109">
        <v>0</v>
      </c>
      <c r="Q149" s="109">
        <v>8</v>
      </c>
      <c r="R149" s="109">
        <v>8</v>
      </c>
      <c r="S149" s="124">
        <v>0</v>
      </c>
      <c r="T149" s="124">
        <v>0</v>
      </c>
      <c r="U149" s="126">
        <f t="shared" si="21"/>
        <v>0</v>
      </c>
      <c r="V149" s="126" t="str">
        <f t="shared" si="22"/>
        <v>0,00%</v>
      </c>
      <c r="W149" s="69"/>
      <c r="X149" s="69"/>
      <c r="Y149" s="69"/>
      <c r="Z149" s="69"/>
      <c r="AA149" s="69"/>
      <c r="AB149" s="69"/>
      <c r="AC149" s="69"/>
      <c r="AD149" s="69"/>
    </row>
    <row r="150" spans="1:30" x14ac:dyDescent="0.2">
      <c r="A150" s="107" t="s">
        <v>722</v>
      </c>
      <c r="B150" s="107" t="s">
        <v>799</v>
      </c>
      <c r="C150" s="107" t="s">
        <v>537</v>
      </c>
      <c r="D150" s="107" t="s">
        <v>801</v>
      </c>
      <c r="E150" s="109">
        <v>1</v>
      </c>
      <c r="F150" s="109">
        <v>0</v>
      </c>
      <c r="G150" s="109">
        <v>4</v>
      </c>
      <c r="H150" s="109">
        <v>0</v>
      </c>
      <c r="I150" s="109">
        <v>0</v>
      </c>
      <c r="J150" s="109">
        <v>0</v>
      </c>
      <c r="K150" s="109">
        <v>4</v>
      </c>
      <c r="L150" s="109">
        <v>2</v>
      </c>
      <c r="M150" s="109">
        <v>0</v>
      </c>
      <c r="N150" s="109">
        <v>0</v>
      </c>
      <c r="O150" s="109">
        <v>0</v>
      </c>
      <c r="P150" s="109">
        <v>0</v>
      </c>
      <c r="Q150" s="109">
        <v>9</v>
      </c>
      <c r="R150" s="109">
        <v>2</v>
      </c>
      <c r="S150" s="124">
        <v>0</v>
      </c>
      <c r="T150" s="124">
        <v>0</v>
      </c>
      <c r="U150" s="126">
        <f t="shared" si="21"/>
        <v>0</v>
      </c>
      <c r="V150" s="126" t="str">
        <f t="shared" si="22"/>
        <v>0,00%</v>
      </c>
      <c r="W150" s="69"/>
      <c r="X150" s="69"/>
      <c r="Y150" s="69"/>
      <c r="Z150" s="69"/>
      <c r="AA150" s="69"/>
      <c r="AB150" s="69"/>
      <c r="AC150" s="69"/>
      <c r="AD150" s="69"/>
    </row>
    <row r="151" spans="1:30" x14ac:dyDescent="0.2">
      <c r="A151" s="107" t="s">
        <v>722</v>
      </c>
      <c r="B151" s="107" t="s">
        <v>799</v>
      </c>
      <c r="C151" s="107" t="s">
        <v>537</v>
      </c>
      <c r="D151" s="107" t="s">
        <v>802</v>
      </c>
      <c r="E151" s="109">
        <v>0</v>
      </c>
      <c r="F151" s="109">
        <v>0</v>
      </c>
      <c r="G151" s="109">
        <v>1</v>
      </c>
      <c r="H151" s="109">
        <v>1</v>
      </c>
      <c r="I151" s="109">
        <v>1</v>
      </c>
      <c r="J151" s="109">
        <v>1</v>
      </c>
      <c r="K151" s="109">
        <v>0</v>
      </c>
      <c r="L151" s="109">
        <v>0</v>
      </c>
      <c r="M151" s="109">
        <v>0</v>
      </c>
      <c r="N151" s="109">
        <v>0</v>
      </c>
      <c r="O151" s="109">
        <v>0</v>
      </c>
      <c r="P151" s="109">
        <v>0</v>
      </c>
      <c r="Q151" s="109">
        <v>2</v>
      </c>
      <c r="R151" s="109">
        <v>2</v>
      </c>
      <c r="S151" s="124">
        <v>0</v>
      </c>
      <c r="T151" s="124">
        <v>0</v>
      </c>
      <c r="U151" s="126">
        <f t="shared" si="21"/>
        <v>0</v>
      </c>
      <c r="V151" s="126" t="str">
        <f t="shared" si="22"/>
        <v>0,00%</v>
      </c>
      <c r="W151" s="69"/>
      <c r="X151" s="69"/>
      <c r="Y151" s="69"/>
      <c r="Z151" s="69"/>
      <c r="AA151" s="69"/>
      <c r="AB151" s="69"/>
      <c r="AC151" s="69"/>
      <c r="AD151" s="69"/>
    </row>
    <row r="152" spans="1:30" x14ac:dyDescent="0.2">
      <c r="A152" s="107" t="s">
        <v>722</v>
      </c>
      <c r="B152" s="107" t="s">
        <v>799</v>
      </c>
      <c r="C152" s="107" t="s">
        <v>537</v>
      </c>
      <c r="D152" s="108" t="s">
        <v>803</v>
      </c>
      <c r="E152" s="109">
        <v>0</v>
      </c>
      <c r="F152" s="109">
        <v>0</v>
      </c>
      <c r="G152" s="109">
        <v>0</v>
      </c>
      <c r="H152" s="109">
        <v>0</v>
      </c>
      <c r="I152" s="109">
        <v>1</v>
      </c>
      <c r="J152" s="109">
        <v>1</v>
      </c>
      <c r="K152" s="109">
        <v>1</v>
      </c>
      <c r="L152" s="109">
        <v>1</v>
      </c>
      <c r="M152" s="109">
        <v>0</v>
      </c>
      <c r="N152" s="109">
        <v>0</v>
      </c>
      <c r="O152" s="109">
        <v>0</v>
      </c>
      <c r="P152" s="109">
        <v>0</v>
      </c>
      <c r="Q152" s="109">
        <v>2</v>
      </c>
      <c r="R152" s="109">
        <v>2</v>
      </c>
      <c r="S152" s="124">
        <v>0</v>
      </c>
      <c r="T152" s="124">
        <v>0</v>
      </c>
      <c r="U152" s="126">
        <f t="shared" si="21"/>
        <v>0</v>
      </c>
      <c r="V152" s="126" t="str">
        <f t="shared" si="22"/>
        <v>0,00%</v>
      </c>
      <c r="W152" s="69"/>
      <c r="X152" s="69"/>
      <c r="Y152" s="69"/>
      <c r="Z152" s="69"/>
      <c r="AA152" s="69"/>
      <c r="AB152" s="69"/>
      <c r="AC152" s="69"/>
      <c r="AD152" s="69"/>
    </row>
    <row r="153" spans="1:30" x14ac:dyDescent="0.2">
      <c r="A153" s="107" t="s">
        <v>722</v>
      </c>
      <c r="B153" s="107" t="s">
        <v>799</v>
      </c>
      <c r="C153" s="107" t="s">
        <v>537</v>
      </c>
      <c r="D153" s="107" t="s">
        <v>804</v>
      </c>
      <c r="E153" s="109">
        <v>2</v>
      </c>
      <c r="F153" s="109">
        <v>0</v>
      </c>
      <c r="G153" s="109">
        <v>0</v>
      </c>
      <c r="H153" s="109">
        <v>0</v>
      </c>
      <c r="I153" s="109">
        <v>0</v>
      </c>
      <c r="J153" s="109">
        <v>0</v>
      </c>
      <c r="K153" s="109">
        <v>0</v>
      </c>
      <c r="L153" s="109">
        <v>0</v>
      </c>
      <c r="M153" s="109">
        <v>0</v>
      </c>
      <c r="N153" s="109">
        <v>0</v>
      </c>
      <c r="O153" s="109">
        <v>0</v>
      </c>
      <c r="P153" s="109">
        <v>0</v>
      </c>
      <c r="Q153" s="109">
        <v>2</v>
      </c>
      <c r="R153" s="109">
        <v>0</v>
      </c>
      <c r="S153" s="124">
        <v>0</v>
      </c>
      <c r="T153" s="124">
        <v>0</v>
      </c>
      <c r="U153" s="126">
        <f t="shared" si="21"/>
        <v>0</v>
      </c>
      <c r="V153" s="126" t="str">
        <f t="shared" si="22"/>
        <v>0,00%</v>
      </c>
      <c r="W153" s="69"/>
      <c r="X153" s="69"/>
      <c r="Y153" s="69"/>
      <c r="Z153" s="69"/>
      <c r="AA153" s="69"/>
      <c r="AB153" s="69"/>
      <c r="AC153" s="69"/>
      <c r="AD153" s="69"/>
    </row>
    <row r="154" spans="1:30" x14ac:dyDescent="0.2">
      <c r="A154" s="1447" t="s">
        <v>563</v>
      </c>
      <c r="B154" s="1448"/>
      <c r="C154" s="1448"/>
      <c r="D154" s="1449"/>
      <c r="E154" s="162">
        <f t="shared" ref="E154:T154" si="23">SUM(E148:E153)</f>
        <v>6</v>
      </c>
      <c r="F154" s="162">
        <f t="shared" si="23"/>
        <v>3</v>
      </c>
      <c r="G154" s="162">
        <f t="shared" si="23"/>
        <v>7</v>
      </c>
      <c r="H154" s="162">
        <f t="shared" si="23"/>
        <v>3</v>
      </c>
      <c r="I154" s="162">
        <f t="shared" si="23"/>
        <v>5</v>
      </c>
      <c r="J154" s="162">
        <f t="shared" si="23"/>
        <v>5</v>
      </c>
      <c r="K154" s="162">
        <f t="shared" si="23"/>
        <v>9</v>
      </c>
      <c r="L154" s="162">
        <f t="shared" si="23"/>
        <v>7</v>
      </c>
      <c r="M154" s="162">
        <f t="shared" si="23"/>
        <v>0</v>
      </c>
      <c r="N154" s="162">
        <f t="shared" si="23"/>
        <v>0</v>
      </c>
      <c r="O154" s="162">
        <f t="shared" si="23"/>
        <v>0</v>
      </c>
      <c r="P154" s="162">
        <f t="shared" si="23"/>
        <v>0</v>
      </c>
      <c r="Q154" s="162">
        <f t="shared" si="23"/>
        <v>27</v>
      </c>
      <c r="R154" s="162">
        <f t="shared" si="23"/>
        <v>18</v>
      </c>
      <c r="S154" s="162">
        <f t="shared" si="23"/>
        <v>0</v>
      </c>
      <c r="T154" s="162">
        <f t="shared" si="23"/>
        <v>0</v>
      </c>
      <c r="U154" s="169">
        <f>S154/Q154*100</f>
        <v>0</v>
      </c>
      <c r="V154" s="169">
        <f>T154/R154*100</f>
        <v>0</v>
      </c>
      <c r="W154" s="69"/>
      <c r="X154" s="69"/>
      <c r="Y154" s="69"/>
      <c r="Z154" s="69"/>
      <c r="AA154" s="69"/>
      <c r="AB154" s="69"/>
      <c r="AC154" s="69"/>
      <c r="AD154" s="69"/>
    </row>
    <row r="155" spans="1:30" x14ac:dyDescent="0.2">
      <c r="A155" s="1457" t="s">
        <v>564</v>
      </c>
      <c r="B155" s="1458"/>
      <c r="C155" s="1458"/>
      <c r="D155" s="1459"/>
      <c r="E155" s="165">
        <f t="shared" ref="E155:T155" si="24">E147+E154</f>
        <v>10</v>
      </c>
      <c r="F155" s="165">
        <f t="shared" si="24"/>
        <v>5</v>
      </c>
      <c r="G155" s="165">
        <f t="shared" si="24"/>
        <v>15</v>
      </c>
      <c r="H155" s="165">
        <f t="shared" si="24"/>
        <v>10</v>
      </c>
      <c r="I155" s="165">
        <f t="shared" si="24"/>
        <v>13</v>
      </c>
      <c r="J155" s="165">
        <f t="shared" si="24"/>
        <v>11</v>
      </c>
      <c r="K155" s="165">
        <f t="shared" si="24"/>
        <v>9</v>
      </c>
      <c r="L155" s="165">
        <f t="shared" si="24"/>
        <v>7</v>
      </c>
      <c r="M155" s="165">
        <f t="shared" si="24"/>
        <v>0</v>
      </c>
      <c r="N155" s="165">
        <f t="shared" si="24"/>
        <v>0</v>
      </c>
      <c r="O155" s="165">
        <f t="shared" si="24"/>
        <v>0</v>
      </c>
      <c r="P155" s="165">
        <f t="shared" si="24"/>
        <v>0</v>
      </c>
      <c r="Q155" s="165">
        <f t="shared" si="24"/>
        <v>47</v>
      </c>
      <c r="R155" s="165">
        <f t="shared" si="24"/>
        <v>33</v>
      </c>
      <c r="S155" s="170">
        <f t="shared" si="24"/>
        <v>0</v>
      </c>
      <c r="T155" s="170">
        <f t="shared" si="24"/>
        <v>0</v>
      </c>
      <c r="U155" s="171">
        <f t="shared" si="20"/>
        <v>0</v>
      </c>
      <c r="V155" s="171">
        <f>T155/R155*100</f>
        <v>0</v>
      </c>
      <c r="W155" s="69"/>
      <c r="X155" s="69"/>
      <c r="Y155" s="69"/>
      <c r="Z155" s="69"/>
      <c r="AA155" s="69"/>
      <c r="AB155" s="69"/>
      <c r="AC155" s="69"/>
      <c r="AD155" s="69"/>
    </row>
    <row r="156" spans="1:30" x14ac:dyDescent="0.2">
      <c r="A156" s="1460" t="s">
        <v>565</v>
      </c>
      <c r="B156" s="1461"/>
      <c r="C156" s="1461"/>
      <c r="D156" s="1462"/>
      <c r="E156" s="172">
        <f t="shared" ref="E156:T156" si="25">E83+E139+E155</f>
        <v>853</v>
      </c>
      <c r="F156" s="172">
        <f t="shared" si="25"/>
        <v>683</v>
      </c>
      <c r="G156" s="172">
        <f t="shared" si="25"/>
        <v>767</v>
      </c>
      <c r="H156" s="172">
        <f t="shared" si="25"/>
        <v>604</v>
      </c>
      <c r="I156" s="172">
        <f t="shared" si="25"/>
        <v>395</v>
      </c>
      <c r="J156" s="172">
        <f t="shared" si="25"/>
        <v>297</v>
      </c>
      <c r="K156" s="172">
        <f t="shared" si="25"/>
        <v>92</v>
      </c>
      <c r="L156" s="172">
        <f t="shared" si="25"/>
        <v>75</v>
      </c>
      <c r="M156" s="172">
        <f t="shared" si="25"/>
        <v>0</v>
      </c>
      <c r="N156" s="172">
        <f t="shared" si="25"/>
        <v>0</v>
      </c>
      <c r="O156" s="172">
        <f t="shared" si="25"/>
        <v>0</v>
      </c>
      <c r="P156" s="172">
        <f t="shared" si="25"/>
        <v>0</v>
      </c>
      <c r="Q156" s="172">
        <f t="shared" si="25"/>
        <v>2107</v>
      </c>
      <c r="R156" s="172">
        <f t="shared" si="25"/>
        <v>1659</v>
      </c>
      <c r="S156" s="172">
        <f t="shared" si="25"/>
        <v>154</v>
      </c>
      <c r="T156" s="172">
        <f t="shared" si="25"/>
        <v>107</v>
      </c>
      <c r="U156" s="173">
        <f t="shared" si="20"/>
        <v>7.3089700996677749</v>
      </c>
      <c r="V156" s="173">
        <f>T156/R156*100</f>
        <v>6.4496684749849305</v>
      </c>
      <c r="W156" s="69"/>
      <c r="X156" s="69"/>
      <c r="Y156" s="69"/>
      <c r="Z156" s="69"/>
      <c r="AA156" s="69"/>
      <c r="AB156" s="69"/>
      <c r="AC156" s="69"/>
      <c r="AD156" s="69"/>
    </row>
    <row r="157" spans="1:30"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row>
    <row r="158" spans="1:30" x14ac:dyDescent="0.25">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69"/>
      <c r="X158" s="69"/>
      <c r="Y158" s="69"/>
      <c r="Z158" s="69"/>
      <c r="AA158" s="69"/>
      <c r="AB158" s="69"/>
      <c r="AC158" s="69"/>
      <c r="AD158" s="69"/>
    </row>
    <row r="159" spans="1:30" x14ac:dyDescent="0.2">
      <c r="A159" s="174"/>
      <c r="B159" s="174"/>
      <c r="C159" s="174"/>
      <c r="D159" s="134"/>
      <c r="E159" s="135"/>
      <c r="F159" s="135"/>
      <c r="G159" s="135"/>
      <c r="H159" s="135"/>
      <c r="I159" s="135"/>
      <c r="J159" s="135"/>
      <c r="K159" s="135"/>
      <c r="L159" s="135"/>
      <c r="M159" s="135"/>
      <c r="N159" s="135"/>
      <c r="O159" s="135"/>
      <c r="P159" s="135"/>
      <c r="Q159" s="136"/>
      <c r="R159" s="136"/>
      <c r="S159" s="135"/>
      <c r="T159" s="135"/>
      <c r="U159" s="138"/>
      <c r="V159" s="138"/>
      <c r="W159" s="69"/>
      <c r="X159" s="69"/>
      <c r="Y159" s="69"/>
      <c r="Z159" s="69"/>
      <c r="AA159" s="69"/>
      <c r="AB159" s="69"/>
      <c r="AC159" s="69"/>
      <c r="AD159" s="69"/>
    </row>
    <row r="160" spans="1:30" x14ac:dyDescent="0.2">
      <c r="A160" s="174"/>
      <c r="B160" s="174"/>
      <c r="C160" s="174"/>
      <c r="D160" s="134"/>
      <c r="E160" s="135"/>
      <c r="F160" s="135"/>
      <c r="G160" s="135"/>
      <c r="H160" s="135"/>
      <c r="I160" s="135"/>
      <c r="J160" s="135"/>
      <c r="K160" s="135"/>
      <c r="L160" s="135"/>
      <c r="M160" s="135"/>
      <c r="N160" s="135"/>
      <c r="O160" s="135"/>
      <c r="P160" s="135"/>
      <c r="Q160" s="136"/>
      <c r="R160" s="136"/>
      <c r="S160" s="135"/>
      <c r="T160" s="135"/>
      <c r="U160" s="138"/>
      <c r="V160" s="138"/>
      <c r="W160" s="69"/>
      <c r="X160" s="69"/>
      <c r="Y160" s="69"/>
      <c r="Z160" s="69"/>
      <c r="AA160" s="69"/>
      <c r="AB160" s="69"/>
      <c r="AC160" s="69"/>
      <c r="AD160" s="69"/>
    </row>
    <row r="161" spans="1:22" x14ac:dyDescent="0.2">
      <c r="A161" s="174"/>
      <c r="B161" s="174"/>
      <c r="C161" s="174"/>
      <c r="D161" s="134"/>
      <c r="E161" s="135"/>
      <c r="F161" s="135"/>
      <c r="G161" s="135"/>
      <c r="H161" s="135"/>
      <c r="I161" s="135"/>
      <c r="J161" s="135"/>
      <c r="K161" s="135"/>
      <c r="L161" s="135"/>
      <c r="M161" s="135"/>
      <c r="N161" s="135"/>
      <c r="O161" s="135"/>
      <c r="P161" s="135"/>
      <c r="Q161" s="136"/>
      <c r="R161" s="136"/>
      <c r="S161" s="135"/>
      <c r="T161" s="135"/>
      <c r="U161" s="138"/>
      <c r="V161" s="138"/>
    </row>
    <row r="162" spans="1:22" x14ac:dyDescent="0.2">
      <c r="A162" s="174"/>
      <c r="B162" s="174"/>
      <c r="C162" s="174"/>
      <c r="D162" s="134"/>
      <c r="E162" s="135"/>
      <c r="F162" s="135"/>
      <c r="G162" s="135"/>
      <c r="H162" s="135"/>
      <c r="I162" s="135"/>
      <c r="J162" s="135"/>
      <c r="K162" s="135"/>
      <c r="L162" s="135"/>
      <c r="M162" s="135"/>
      <c r="N162" s="135"/>
      <c r="O162" s="135"/>
      <c r="P162" s="135"/>
      <c r="Q162" s="136"/>
      <c r="R162" s="136"/>
      <c r="S162" s="135"/>
      <c r="T162" s="135"/>
      <c r="U162" s="138"/>
      <c r="V162" s="138"/>
    </row>
    <row r="163" spans="1:22" x14ac:dyDescent="0.2">
      <c r="A163" s="174"/>
      <c r="B163" s="174"/>
      <c r="C163" s="174"/>
      <c r="D163" s="134"/>
      <c r="E163" s="135"/>
      <c r="F163" s="135"/>
      <c r="G163" s="135"/>
      <c r="H163" s="135"/>
      <c r="I163" s="135"/>
      <c r="J163" s="135"/>
      <c r="K163" s="135"/>
      <c r="L163" s="135"/>
      <c r="M163" s="135"/>
      <c r="N163" s="135"/>
      <c r="O163" s="135"/>
      <c r="P163" s="135"/>
      <c r="Q163" s="136"/>
      <c r="R163" s="136"/>
      <c r="S163" s="135"/>
      <c r="T163" s="135"/>
      <c r="U163" s="138"/>
      <c r="V163" s="138"/>
    </row>
    <row r="164" spans="1:22" x14ac:dyDescent="0.2">
      <c r="A164" s="174"/>
      <c r="B164" s="174"/>
      <c r="C164" s="174"/>
      <c r="D164" s="134"/>
      <c r="E164" s="135"/>
      <c r="F164" s="135"/>
      <c r="G164" s="135"/>
      <c r="H164" s="135"/>
      <c r="I164" s="135"/>
      <c r="J164" s="135"/>
      <c r="K164" s="135"/>
      <c r="L164" s="135"/>
      <c r="M164" s="135"/>
      <c r="N164" s="135"/>
      <c r="O164" s="135"/>
      <c r="P164" s="135"/>
      <c r="Q164" s="136"/>
      <c r="R164" s="136"/>
      <c r="S164" s="135"/>
      <c r="T164" s="135"/>
      <c r="U164" s="138"/>
      <c r="V164" s="138"/>
    </row>
    <row r="165" spans="1:22" x14ac:dyDescent="0.2">
      <c r="A165" s="174"/>
      <c r="B165" s="174"/>
      <c r="C165" s="174"/>
      <c r="D165" s="134"/>
      <c r="E165" s="135"/>
      <c r="F165" s="135"/>
      <c r="G165" s="135"/>
      <c r="H165" s="135"/>
      <c r="I165" s="135"/>
      <c r="J165" s="135"/>
      <c r="K165" s="135"/>
      <c r="L165" s="135"/>
      <c r="M165" s="135"/>
      <c r="N165" s="135"/>
      <c r="O165" s="135"/>
      <c r="P165" s="135"/>
      <c r="Q165" s="136"/>
      <c r="R165" s="136"/>
      <c r="S165" s="135"/>
      <c r="T165" s="135"/>
      <c r="U165" s="138"/>
      <c r="V165" s="138"/>
    </row>
    <row r="166" spans="1:22" x14ac:dyDescent="0.2">
      <c r="A166" s="174"/>
      <c r="B166" s="174"/>
      <c r="C166" s="174"/>
      <c r="D166" s="134"/>
      <c r="E166" s="135"/>
      <c r="F166" s="135"/>
      <c r="G166" s="135"/>
      <c r="H166" s="135"/>
      <c r="I166" s="135"/>
      <c r="J166" s="135"/>
      <c r="K166" s="135"/>
      <c r="L166" s="135"/>
      <c r="M166" s="135"/>
      <c r="N166" s="135"/>
      <c r="O166" s="135"/>
      <c r="P166" s="135"/>
      <c r="Q166" s="136"/>
      <c r="R166" s="136"/>
      <c r="S166" s="135"/>
      <c r="T166" s="135"/>
      <c r="U166" s="138"/>
      <c r="V166" s="138"/>
    </row>
    <row r="167" spans="1:22" x14ac:dyDescent="0.2">
      <c r="A167" s="174"/>
      <c r="B167" s="174"/>
      <c r="C167" s="174"/>
      <c r="D167" s="134"/>
      <c r="E167" s="135"/>
      <c r="F167" s="135"/>
      <c r="G167" s="135"/>
      <c r="H167" s="135"/>
      <c r="I167" s="135"/>
      <c r="J167" s="135"/>
      <c r="K167" s="135"/>
      <c r="L167" s="135"/>
      <c r="M167" s="135"/>
      <c r="N167" s="135"/>
      <c r="O167" s="135"/>
      <c r="P167" s="135"/>
      <c r="Q167" s="136"/>
      <c r="R167" s="136"/>
      <c r="S167" s="135"/>
      <c r="T167" s="135"/>
      <c r="U167" s="138"/>
      <c r="V167" s="138"/>
    </row>
    <row r="168" spans="1:22" x14ac:dyDescent="0.2">
      <c r="A168" s="174"/>
      <c r="B168" s="174"/>
      <c r="C168" s="174"/>
      <c r="D168" s="133"/>
      <c r="E168" s="135"/>
      <c r="F168" s="135"/>
      <c r="G168" s="135"/>
      <c r="H168" s="135"/>
      <c r="I168" s="135"/>
      <c r="J168" s="135"/>
      <c r="K168" s="135"/>
      <c r="L168" s="135"/>
      <c r="M168" s="135"/>
      <c r="N168" s="135"/>
      <c r="O168" s="135"/>
      <c r="P168" s="135"/>
      <c r="Q168" s="136"/>
      <c r="R168" s="136"/>
      <c r="S168" s="135"/>
      <c r="T168" s="135"/>
      <c r="U168" s="138"/>
      <c r="V168" s="138"/>
    </row>
    <row r="169" spans="1:22" x14ac:dyDescent="0.2">
      <c r="A169" s="174"/>
      <c r="B169" s="174"/>
      <c r="C169" s="174"/>
      <c r="D169" s="134"/>
      <c r="E169" s="135"/>
      <c r="F169" s="135"/>
      <c r="G169" s="135"/>
      <c r="H169" s="135"/>
      <c r="I169" s="135"/>
      <c r="J169" s="135"/>
      <c r="K169" s="135"/>
      <c r="L169" s="135"/>
      <c r="M169" s="135"/>
      <c r="N169" s="135"/>
      <c r="O169" s="135"/>
      <c r="P169" s="135"/>
      <c r="Q169" s="136"/>
      <c r="R169" s="136"/>
      <c r="S169" s="135"/>
      <c r="T169" s="135"/>
      <c r="U169" s="138"/>
      <c r="V169" s="138"/>
    </row>
    <row r="170" spans="1:22" x14ac:dyDescent="0.2">
      <c r="A170" s="1443"/>
      <c r="B170" s="1443"/>
      <c r="C170" s="1443"/>
      <c r="D170" s="1443"/>
      <c r="E170" s="136"/>
      <c r="F170" s="136"/>
      <c r="G170" s="136"/>
      <c r="H170" s="136"/>
      <c r="I170" s="136"/>
      <c r="J170" s="136"/>
      <c r="K170" s="136"/>
      <c r="L170" s="136"/>
      <c r="M170" s="136"/>
      <c r="N170" s="136"/>
      <c r="O170" s="136"/>
      <c r="P170" s="136"/>
      <c r="Q170" s="136"/>
      <c r="R170" s="136"/>
      <c r="S170" s="136"/>
      <c r="T170" s="136"/>
      <c r="U170" s="735"/>
      <c r="V170" s="735"/>
    </row>
    <row r="171" spans="1:22" x14ac:dyDescent="0.2">
      <c r="A171" s="174"/>
      <c r="B171" s="174"/>
      <c r="C171" s="174"/>
      <c r="D171" s="133"/>
      <c r="E171" s="135"/>
      <c r="F171" s="135"/>
      <c r="G171" s="135"/>
      <c r="H171" s="135"/>
      <c r="I171" s="135"/>
      <c r="J171" s="135"/>
      <c r="K171" s="135"/>
      <c r="L171" s="135"/>
      <c r="M171" s="135"/>
      <c r="N171" s="135"/>
      <c r="O171" s="135"/>
      <c r="P171" s="135"/>
      <c r="Q171" s="136"/>
      <c r="R171" s="136"/>
      <c r="S171" s="135"/>
      <c r="T171" s="135"/>
      <c r="U171" s="138"/>
      <c r="V171" s="138"/>
    </row>
    <row r="172" spans="1:22" x14ac:dyDescent="0.2">
      <c r="A172" s="32"/>
      <c r="B172" s="32"/>
      <c r="C172" s="32"/>
      <c r="D172" s="21"/>
      <c r="E172" s="23"/>
      <c r="F172" s="23"/>
      <c r="G172" s="23"/>
      <c r="H172" s="23"/>
      <c r="I172" s="23"/>
      <c r="J172" s="23"/>
      <c r="K172" s="23"/>
      <c r="L172" s="23"/>
      <c r="M172" s="23"/>
      <c r="N172" s="23"/>
      <c r="O172" s="23"/>
      <c r="P172" s="23"/>
      <c r="Q172" s="24"/>
      <c r="R172" s="24"/>
      <c r="S172" s="23"/>
      <c r="T172" s="23"/>
      <c r="U172" s="26"/>
      <c r="V172" s="26"/>
    </row>
    <row r="173" spans="1:22" x14ac:dyDescent="0.2">
      <c r="A173" s="32"/>
      <c r="B173" s="32"/>
      <c r="C173" s="32"/>
      <c r="D173" s="21"/>
      <c r="E173" s="23"/>
      <c r="F173" s="23"/>
      <c r="G173" s="23"/>
      <c r="H173" s="23"/>
      <c r="I173" s="23"/>
      <c r="J173" s="23"/>
      <c r="K173" s="23"/>
      <c r="L173" s="23"/>
      <c r="M173" s="23"/>
      <c r="N173" s="23"/>
      <c r="O173" s="23"/>
      <c r="P173" s="23"/>
      <c r="Q173" s="24"/>
      <c r="R173" s="24"/>
      <c r="S173" s="23"/>
      <c r="T173" s="23"/>
      <c r="U173" s="26"/>
      <c r="V173" s="26"/>
    </row>
    <row r="174" spans="1:22" x14ac:dyDescent="0.2">
      <c r="A174" s="32"/>
      <c r="B174" s="32"/>
      <c r="C174" s="32"/>
      <c r="D174" s="21"/>
      <c r="E174" s="23"/>
      <c r="F174" s="23"/>
      <c r="G174" s="23"/>
      <c r="H174" s="23"/>
      <c r="I174" s="23"/>
      <c r="J174" s="23"/>
      <c r="K174" s="23"/>
      <c r="L174" s="23"/>
      <c r="M174" s="23"/>
      <c r="N174" s="23"/>
      <c r="O174" s="23"/>
      <c r="P174" s="23"/>
      <c r="Q174" s="24"/>
      <c r="R174" s="24"/>
      <c r="S174" s="23"/>
      <c r="T174" s="23"/>
      <c r="U174" s="26"/>
      <c r="V174" s="26"/>
    </row>
    <row r="175" spans="1:22" x14ac:dyDescent="0.2">
      <c r="A175" s="32"/>
      <c r="B175" s="32"/>
      <c r="C175" s="32"/>
      <c r="D175" s="21"/>
      <c r="E175" s="23"/>
      <c r="F175" s="23"/>
      <c r="G175" s="23"/>
      <c r="H175" s="23"/>
      <c r="I175" s="23"/>
      <c r="J175" s="23"/>
      <c r="K175" s="23"/>
      <c r="L175" s="23"/>
      <c r="M175" s="23"/>
      <c r="N175" s="23"/>
      <c r="O175" s="23"/>
      <c r="P175" s="23"/>
      <c r="Q175" s="24"/>
      <c r="R175" s="24"/>
      <c r="S175" s="23"/>
      <c r="T175" s="23"/>
      <c r="U175" s="26"/>
      <c r="V175" s="26"/>
    </row>
    <row r="176" spans="1:22" x14ac:dyDescent="0.2">
      <c r="A176" s="32"/>
      <c r="B176" s="32"/>
      <c r="C176" s="32"/>
      <c r="D176" s="22"/>
      <c r="E176" s="23"/>
      <c r="F176" s="23"/>
      <c r="G176" s="23"/>
      <c r="H176" s="23"/>
      <c r="I176" s="23"/>
      <c r="J176" s="23"/>
      <c r="K176" s="23"/>
      <c r="L176" s="23"/>
      <c r="M176" s="23"/>
      <c r="N176" s="23"/>
      <c r="O176" s="23"/>
      <c r="P176" s="23"/>
      <c r="Q176" s="24"/>
      <c r="R176" s="24"/>
      <c r="S176" s="23"/>
      <c r="T176" s="23"/>
      <c r="U176" s="26"/>
      <c r="V176" s="26"/>
    </row>
    <row r="177" spans="1:22" x14ac:dyDescent="0.2">
      <c r="A177" s="1432"/>
      <c r="B177" s="1432"/>
      <c r="C177" s="1432"/>
      <c r="D177" s="1432"/>
      <c r="E177" s="24"/>
      <c r="F177" s="24"/>
      <c r="G177" s="24"/>
      <c r="H177" s="24"/>
      <c r="I177" s="24"/>
      <c r="J177" s="24"/>
      <c r="K177" s="24"/>
      <c r="L177" s="24"/>
      <c r="M177" s="24"/>
      <c r="N177" s="24"/>
      <c r="O177" s="24"/>
      <c r="P177" s="24"/>
      <c r="Q177" s="24"/>
      <c r="R177" s="24"/>
      <c r="S177" s="24"/>
      <c r="T177" s="24"/>
      <c r="U177" s="27"/>
      <c r="V177" s="27"/>
    </row>
    <row r="178" spans="1:22" x14ac:dyDescent="0.2">
      <c r="A178" s="1432"/>
      <c r="B178" s="1432"/>
      <c r="C178" s="1432"/>
      <c r="D178" s="1432"/>
      <c r="E178" s="24"/>
      <c r="F178" s="24"/>
      <c r="G178" s="24"/>
      <c r="H178" s="24"/>
      <c r="I178" s="24"/>
      <c r="J178" s="24"/>
      <c r="K178" s="24"/>
      <c r="L178" s="24"/>
      <c r="M178" s="24"/>
      <c r="N178" s="24"/>
      <c r="O178" s="24"/>
      <c r="P178" s="24"/>
      <c r="Q178" s="24"/>
      <c r="R178" s="24"/>
      <c r="S178" s="24"/>
      <c r="T178" s="24"/>
      <c r="U178" s="31"/>
      <c r="V178" s="31"/>
    </row>
    <row r="179" spans="1:22" x14ac:dyDescent="0.2">
      <c r="A179" s="32"/>
      <c r="B179" s="32"/>
      <c r="C179" s="32"/>
      <c r="D179" s="21"/>
      <c r="E179" s="23"/>
      <c r="F179" s="23"/>
      <c r="G179" s="23"/>
      <c r="H179" s="23"/>
      <c r="I179" s="23"/>
      <c r="J179" s="23"/>
      <c r="K179" s="23"/>
      <c r="L179" s="23"/>
      <c r="M179" s="23"/>
      <c r="N179" s="23"/>
      <c r="O179" s="23"/>
      <c r="P179" s="23"/>
      <c r="Q179" s="24"/>
      <c r="R179" s="24"/>
      <c r="S179" s="29"/>
      <c r="T179" s="29"/>
      <c r="U179" s="30"/>
      <c r="V179" s="30"/>
    </row>
    <row r="180" spans="1:22" x14ac:dyDescent="0.2">
      <c r="A180" s="32"/>
      <c r="B180" s="32"/>
      <c r="C180" s="32"/>
      <c r="D180" s="21"/>
      <c r="E180" s="23"/>
      <c r="F180" s="23"/>
      <c r="G180" s="23"/>
      <c r="H180" s="23"/>
      <c r="I180" s="23"/>
      <c r="J180" s="23"/>
      <c r="K180" s="23"/>
      <c r="L180" s="23"/>
      <c r="M180" s="23"/>
      <c r="N180" s="23"/>
      <c r="O180" s="23"/>
      <c r="P180" s="23"/>
      <c r="Q180" s="24"/>
      <c r="R180" s="24"/>
      <c r="S180" s="29"/>
      <c r="T180" s="29"/>
      <c r="U180" s="30"/>
      <c r="V180" s="30"/>
    </row>
    <row r="181" spans="1:22" x14ac:dyDescent="0.2">
      <c r="A181" s="32"/>
      <c r="B181" s="32"/>
      <c r="C181" s="32"/>
      <c r="D181" s="22"/>
      <c r="E181" s="23"/>
      <c r="F181" s="23"/>
      <c r="G181" s="23"/>
      <c r="H181" s="23"/>
      <c r="I181" s="23"/>
      <c r="J181" s="23"/>
      <c r="K181" s="23"/>
      <c r="L181" s="23"/>
      <c r="M181" s="23"/>
      <c r="N181" s="23"/>
      <c r="O181" s="23"/>
      <c r="P181" s="23"/>
      <c r="Q181" s="24"/>
      <c r="R181" s="24"/>
      <c r="S181" s="23"/>
      <c r="T181" s="23"/>
      <c r="U181" s="26"/>
      <c r="V181" s="26"/>
    </row>
    <row r="182" spans="1:22" x14ac:dyDescent="0.2">
      <c r="A182" s="32"/>
      <c r="B182" s="32"/>
      <c r="C182" s="32"/>
      <c r="D182" s="21"/>
      <c r="E182" s="23"/>
      <c r="F182" s="23"/>
      <c r="G182" s="23"/>
      <c r="H182" s="23"/>
      <c r="I182" s="23"/>
      <c r="J182" s="23"/>
      <c r="K182" s="23"/>
      <c r="L182" s="23"/>
      <c r="M182" s="23"/>
      <c r="N182" s="23"/>
      <c r="O182" s="23"/>
      <c r="P182" s="23"/>
      <c r="Q182" s="24"/>
      <c r="R182" s="24"/>
      <c r="S182" s="29"/>
      <c r="T182" s="29"/>
      <c r="U182" s="30"/>
      <c r="V182" s="30"/>
    </row>
    <row r="183" spans="1:22" x14ac:dyDescent="0.2">
      <c r="A183" s="32"/>
      <c r="B183" s="32"/>
      <c r="C183" s="32"/>
      <c r="D183" s="21"/>
      <c r="E183" s="23"/>
      <c r="F183" s="23"/>
      <c r="G183" s="23"/>
      <c r="H183" s="23"/>
      <c r="I183" s="23"/>
      <c r="J183" s="23"/>
      <c r="K183" s="23"/>
      <c r="L183" s="23"/>
      <c r="M183" s="23"/>
      <c r="N183" s="23"/>
      <c r="O183" s="23"/>
      <c r="P183" s="23"/>
      <c r="Q183" s="24"/>
      <c r="R183" s="24"/>
      <c r="S183" s="29"/>
      <c r="T183" s="29"/>
      <c r="U183" s="30"/>
      <c r="V183" s="30"/>
    </row>
    <row r="184" spans="1:22" x14ac:dyDescent="0.2">
      <c r="A184" s="1432"/>
      <c r="B184" s="1432"/>
      <c r="C184" s="1432"/>
      <c r="D184" s="1432"/>
      <c r="E184" s="24"/>
      <c r="F184" s="24"/>
      <c r="G184" s="24"/>
      <c r="H184" s="24"/>
      <c r="I184" s="24"/>
      <c r="J184" s="24"/>
      <c r="K184" s="24"/>
      <c r="L184" s="24"/>
      <c r="M184" s="24"/>
      <c r="N184" s="24"/>
      <c r="O184" s="24"/>
      <c r="P184" s="24"/>
      <c r="Q184" s="24"/>
      <c r="R184" s="24"/>
      <c r="S184" s="24"/>
      <c r="T184" s="24"/>
      <c r="U184" s="27"/>
      <c r="V184" s="27"/>
    </row>
    <row r="185" spans="1:22" x14ac:dyDescent="0.2">
      <c r="A185" s="32"/>
      <c r="B185" s="32"/>
      <c r="C185" s="32"/>
      <c r="D185" s="21"/>
      <c r="E185" s="23"/>
      <c r="F185" s="23"/>
      <c r="G185" s="23"/>
      <c r="H185" s="23"/>
      <c r="I185" s="23"/>
      <c r="J185" s="23"/>
      <c r="K185" s="23"/>
      <c r="L185" s="23"/>
      <c r="M185" s="23"/>
      <c r="N185" s="23"/>
      <c r="O185" s="23"/>
      <c r="P185" s="23"/>
      <c r="Q185" s="24"/>
      <c r="R185" s="24"/>
      <c r="S185" s="23"/>
      <c r="T185" s="23"/>
      <c r="U185" s="26"/>
      <c r="V185" s="26"/>
    </row>
    <row r="186" spans="1:22" x14ac:dyDescent="0.2">
      <c r="A186" s="32"/>
      <c r="B186" s="32"/>
      <c r="C186" s="32"/>
      <c r="D186" s="21"/>
      <c r="E186" s="23"/>
      <c r="F186" s="23"/>
      <c r="G186" s="23"/>
      <c r="H186" s="23"/>
      <c r="I186" s="23"/>
      <c r="J186" s="23"/>
      <c r="K186" s="23"/>
      <c r="L186" s="23"/>
      <c r="M186" s="23"/>
      <c r="N186" s="23"/>
      <c r="O186" s="23"/>
      <c r="P186" s="23"/>
      <c r="Q186" s="24"/>
      <c r="R186" s="24"/>
      <c r="S186" s="23"/>
      <c r="T186" s="23"/>
      <c r="U186" s="26"/>
      <c r="V186" s="26"/>
    </row>
    <row r="187" spans="1:22" x14ac:dyDescent="0.2">
      <c r="A187" s="32"/>
      <c r="B187" s="32"/>
      <c r="C187" s="32"/>
      <c r="D187" s="22"/>
      <c r="E187" s="23"/>
      <c r="F187" s="23"/>
      <c r="G187" s="23"/>
      <c r="H187" s="23"/>
      <c r="I187" s="23"/>
      <c r="J187" s="23"/>
      <c r="K187" s="23"/>
      <c r="L187" s="23"/>
      <c r="M187" s="23"/>
      <c r="N187" s="23"/>
      <c r="O187" s="23"/>
      <c r="P187" s="23"/>
      <c r="Q187" s="24"/>
      <c r="R187" s="24"/>
      <c r="S187" s="23"/>
      <c r="T187" s="23"/>
      <c r="U187" s="26"/>
      <c r="V187" s="26"/>
    </row>
    <row r="188" spans="1:22" x14ac:dyDescent="0.2">
      <c r="A188" s="32"/>
      <c r="B188" s="32"/>
      <c r="C188" s="32"/>
      <c r="D188" s="21"/>
      <c r="E188" s="23"/>
      <c r="F188" s="23"/>
      <c r="G188" s="23"/>
      <c r="H188" s="23"/>
      <c r="I188" s="23"/>
      <c r="J188" s="23"/>
      <c r="K188" s="23"/>
      <c r="L188" s="23"/>
      <c r="M188" s="23"/>
      <c r="N188" s="23"/>
      <c r="O188" s="23"/>
      <c r="P188" s="23"/>
      <c r="Q188" s="24"/>
      <c r="R188" s="24"/>
      <c r="S188" s="23"/>
      <c r="T188" s="23"/>
      <c r="U188" s="26"/>
      <c r="V188" s="26"/>
    </row>
    <row r="189" spans="1:22" x14ac:dyDescent="0.2">
      <c r="A189" s="1432"/>
      <c r="B189" s="1432"/>
      <c r="C189" s="1432"/>
      <c r="D189" s="1432"/>
      <c r="E189" s="24"/>
      <c r="F189" s="24"/>
      <c r="G189" s="24"/>
      <c r="H189" s="24"/>
      <c r="I189" s="24"/>
      <c r="J189" s="24"/>
      <c r="K189" s="24"/>
      <c r="L189" s="24"/>
      <c r="M189" s="24"/>
      <c r="N189" s="24"/>
      <c r="O189" s="24"/>
      <c r="P189" s="24"/>
      <c r="Q189" s="24"/>
      <c r="R189" s="24"/>
      <c r="S189" s="24"/>
      <c r="T189" s="24"/>
      <c r="U189" s="27"/>
      <c r="V189" s="27"/>
    </row>
    <row r="190" spans="1:22" x14ac:dyDescent="0.2">
      <c r="A190" s="1432"/>
      <c r="B190" s="1432"/>
      <c r="C190" s="1432"/>
      <c r="D190" s="1432"/>
      <c r="E190" s="24"/>
      <c r="F190" s="24"/>
      <c r="G190" s="24"/>
      <c r="H190" s="24"/>
      <c r="I190" s="24"/>
      <c r="J190" s="24"/>
      <c r="K190" s="24"/>
      <c r="L190" s="24"/>
      <c r="M190" s="24"/>
      <c r="N190" s="24"/>
      <c r="O190" s="24"/>
      <c r="P190" s="24"/>
      <c r="Q190" s="24"/>
      <c r="R190" s="24"/>
      <c r="S190" s="24"/>
      <c r="T190" s="24"/>
      <c r="U190" s="31"/>
      <c r="V190" s="31"/>
    </row>
    <row r="191" spans="1:22" x14ac:dyDescent="0.2">
      <c r="A191" s="1442"/>
      <c r="B191" s="1442"/>
      <c r="C191" s="1442"/>
      <c r="D191" s="1442"/>
      <c r="E191" s="24"/>
      <c r="F191" s="24"/>
      <c r="G191" s="24"/>
      <c r="H191" s="24"/>
      <c r="I191" s="24"/>
      <c r="J191" s="24"/>
      <c r="K191" s="24"/>
      <c r="L191" s="24"/>
      <c r="M191" s="24"/>
      <c r="N191" s="24"/>
      <c r="O191" s="24"/>
      <c r="P191" s="24"/>
      <c r="Q191" s="24"/>
      <c r="R191" s="24"/>
      <c r="S191" s="24"/>
      <c r="T191" s="24"/>
      <c r="U191" s="27"/>
      <c r="V191" s="27"/>
    </row>
    <row r="192" spans="1:22"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row>
  </sheetData>
  <mergeCells count="38">
    <mergeCell ref="A191:D191"/>
    <mergeCell ref="A170:D170"/>
    <mergeCell ref="A177:D177"/>
    <mergeCell ref="A178:D178"/>
    <mergeCell ref="A184:D184"/>
    <mergeCell ref="A189:D189"/>
    <mergeCell ref="U6:V6"/>
    <mergeCell ref="A190:D190"/>
    <mergeCell ref="A74:D74"/>
    <mergeCell ref="A82:D82"/>
    <mergeCell ref="A83:D83"/>
    <mergeCell ref="A132:D132"/>
    <mergeCell ref="A138:D138"/>
    <mergeCell ref="A139:D139"/>
    <mergeCell ref="A154:D154"/>
    <mergeCell ref="A155:D155"/>
    <mergeCell ref="A156:D156"/>
    <mergeCell ref="A3:V3"/>
    <mergeCell ref="A1:V1"/>
    <mergeCell ref="A2:V2"/>
    <mergeCell ref="A5:V5"/>
    <mergeCell ref="A6:A7"/>
    <mergeCell ref="B6:B7"/>
    <mergeCell ref="C6:C7"/>
    <mergeCell ref="D6:D7"/>
    <mergeCell ref="E6:F6"/>
    <mergeCell ref="G6:H6"/>
    <mergeCell ref="I6:J6"/>
    <mergeCell ref="K6:L6"/>
    <mergeCell ref="M6:N6"/>
    <mergeCell ref="O6:P6"/>
    <mergeCell ref="Q6:R6"/>
    <mergeCell ref="S6:T6"/>
    <mergeCell ref="Y7:Y8"/>
    <mergeCell ref="Y9:Y10"/>
    <mergeCell ref="Y11:Y12"/>
    <mergeCell ref="Y13:Y14"/>
    <mergeCell ref="A147:D147"/>
  </mergeCell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19" workbookViewId="0">
      <selection activeCell="U28" sqref="U28"/>
    </sheetView>
  </sheetViews>
  <sheetFormatPr defaultRowHeight="15" x14ac:dyDescent="0.25"/>
  <cols>
    <col min="3" max="3" width="6.140625" customWidth="1"/>
    <col min="5" max="5" width="7.5703125" customWidth="1"/>
    <col min="6" max="6" width="6.85546875" customWidth="1"/>
    <col min="7" max="7" width="7.42578125" customWidth="1"/>
    <col min="8" max="9" width="7.5703125" customWidth="1"/>
    <col min="10" max="10" width="10.5703125" customWidth="1"/>
    <col min="11" max="11" width="6.42578125" customWidth="1"/>
    <col min="12" max="12" width="7" customWidth="1"/>
    <col min="13" max="13" width="6.140625" customWidth="1"/>
    <col min="14" max="14" width="7.140625" customWidth="1"/>
    <col min="15" max="15" width="7.42578125" customWidth="1"/>
    <col min="16" max="16" width="6.85546875" customWidth="1"/>
    <col min="17" max="17" width="7.5703125" customWidth="1"/>
  </cols>
  <sheetData>
    <row r="1" spans="1:20" ht="32.25" customHeight="1" x14ac:dyDescent="0.25">
      <c r="A1" s="1463" t="s">
        <v>805</v>
      </c>
      <c r="B1" s="1463"/>
      <c r="C1" s="1463"/>
      <c r="D1" s="1463"/>
      <c r="E1" s="1463"/>
      <c r="F1" s="1463"/>
      <c r="G1" s="1463"/>
      <c r="H1" s="1463"/>
      <c r="I1" s="1463"/>
      <c r="J1" s="1463"/>
      <c r="K1" s="1463"/>
      <c r="L1" s="1463"/>
      <c r="M1" s="1463"/>
      <c r="N1" s="1463"/>
      <c r="O1" s="1463"/>
      <c r="P1" s="1463"/>
      <c r="Q1" s="1463"/>
      <c r="R1" s="75"/>
      <c r="S1" s="59"/>
      <c r="T1" s="59"/>
    </row>
    <row r="2" spans="1:20" ht="15.75" x14ac:dyDescent="0.25">
      <c r="A2" s="1469" t="s">
        <v>806</v>
      </c>
      <c r="B2" s="1469"/>
      <c r="C2" s="1469"/>
      <c r="D2" s="1469"/>
      <c r="E2" s="1469"/>
      <c r="F2" s="1469"/>
      <c r="G2" s="1469"/>
      <c r="H2" s="1469"/>
      <c r="I2" s="1469"/>
      <c r="J2" s="1469"/>
      <c r="K2" s="1469"/>
      <c r="L2" s="59"/>
      <c r="M2" s="59"/>
      <c r="N2" s="59"/>
      <c r="O2" s="59"/>
      <c r="P2" s="59"/>
      <c r="Q2" s="59"/>
      <c r="R2" s="75"/>
      <c r="S2" s="59"/>
      <c r="T2" s="59"/>
    </row>
    <row r="3" spans="1:20" ht="15.75" x14ac:dyDescent="0.25">
      <c r="A3" s="218"/>
      <c r="B3" s="218"/>
      <c r="C3" s="218"/>
      <c r="D3" s="218"/>
      <c r="E3" s="218"/>
      <c r="F3" s="218"/>
      <c r="G3" s="218"/>
      <c r="H3" s="218"/>
      <c r="I3" s="218"/>
      <c r="J3" s="218"/>
      <c r="K3" s="218"/>
      <c r="L3" s="59"/>
      <c r="M3" s="59"/>
      <c r="N3" s="59"/>
      <c r="O3" s="59"/>
      <c r="P3" s="59"/>
      <c r="Q3" s="59"/>
      <c r="R3" s="75"/>
      <c r="S3" s="59"/>
      <c r="T3" s="59"/>
    </row>
    <row r="4" spans="1:20" ht="22.5" customHeight="1" x14ac:dyDescent="0.25">
      <c r="A4" s="1464" t="s">
        <v>807</v>
      </c>
      <c r="B4" s="1464"/>
      <c r="C4" s="1464"/>
      <c r="D4" s="1464"/>
      <c r="E4" s="1464"/>
      <c r="F4" s="1464"/>
      <c r="G4" s="1464"/>
      <c r="H4" s="1464"/>
      <c r="I4" s="1464"/>
      <c r="J4" s="1464"/>
      <c r="K4" s="1464"/>
      <c r="L4" s="1464"/>
      <c r="M4" s="1464"/>
      <c r="N4" s="1464"/>
      <c r="O4" s="59"/>
      <c r="P4" s="59"/>
      <c r="Q4" s="59"/>
      <c r="R4" s="75"/>
      <c r="S4" s="59"/>
      <c r="T4" s="59"/>
    </row>
    <row r="5" spans="1:20" ht="27" customHeight="1" x14ac:dyDescent="0.25">
      <c r="A5" s="1465" t="s">
        <v>808</v>
      </c>
      <c r="B5" s="1466" t="s">
        <v>809</v>
      </c>
      <c r="C5" s="1466"/>
      <c r="D5" s="1466"/>
      <c r="E5" s="1466"/>
      <c r="F5" s="1466"/>
      <c r="G5" s="1466"/>
      <c r="H5" s="1466"/>
      <c r="I5" s="1466"/>
      <c r="J5" s="1467" t="s">
        <v>810</v>
      </c>
      <c r="K5" s="1467"/>
      <c r="L5" s="1467"/>
      <c r="M5" s="1467"/>
      <c r="N5" s="1467"/>
      <c r="O5" s="1467"/>
      <c r="P5" s="1467"/>
      <c r="Q5" s="1467"/>
      <c r="R5" s="75"/>
      <c r="S5" s="59"/>
      <c r="T5" s="59"/>
    </row>
    <row r="6" spans="1:20" ht="103.5" customHeight="1" x14ac:dyDescent="0.25">
      <c r="A6" s="1465"/>
      <c r="B6" s="736" t="s">
        <v>811</v>
      </c>
      <c r="C6" s="736" t="s">
        <v>306</v>
      </c>
      <c r="D6" s="736" t="s">
        <v>812</v>
      </c>
      <c r="E6" s="736" t="s">
        <v>279</v>
      </c>
      <c r="F6" s="736" t="s">
        <v>813</v>
      </c>
      <c r="G6" s="736" t="s">
        <v>814</v>
      </c>
      <c r="H6" s="736" t="s">
        <v>815</v>
      </c>
      <c r="I6" s="736" t="s">
        <v>279</v>
      </c>
      <c r="J6" s="736" t="s">
        <v>816</v>
      </c>
      <c r="K6" s="736" t="s">
        <v>306</v>
      </c>
      <c r="L6" s="736" t="s">
        <v>812</v>
      </c>
      <c r="M6" s="736" t="s">
        <v>279</v>
      </c>
      <c r="N6" s="736" t="s">
        <v>813</v>
      </c>
      <c r="O6" s="736" t="s">
        <v>814</v>
      </c>
      <c r="P6" s="736" t="s">
        <v>815</v>
      </c>
      <c r="Q6" s="736" t="s">
        <v>279</v>
      </c>
      <c r="R6" s="75"/>
      <c r="S6" s="59"/>
      <c r="T6" s="59"/>
    </row>
    <row r="7" spans="1:20" x14ac:dyDescent="0.25">
      <c r="A7" s="176" t="s">
        <v>313</v>
      </c>
      <c r="B7" s="177">
        <v>336</v>
      </c>
      <c r="C7" s="177">
        <v>136</v>
      </c>
      <c r="D7" s="178">
        <v>27</v>
      </c>
      <c r="E7" s="179">
        <v>8.0299999999999994</v>
      </c>
      <c r="F7" s="178">
        <v>109</v>
      </c>
      <c r="G7" s="179">
        <v>32.44</v>
      </c>
      <c r="H7" s="178">
        <v>5</v>
      </c>
      <c r="I7" s="179">
        <v>1.48</v>
      </c>
      <c r="J7" s="178">
        <v>422</v>
      </c>
      <c r="K7" s="178">
        <v>218</v>
      </c>
      <c r="L7" s="178">
        <v>1</v>
      </c>
      <c r="M7" s="178">
        <v>0.23</v>
      </c>
      <c r="N7" s="178">
        <v>60</v>
      </c>
      <c r="O7" s="178">
        <v>14.21</v>
      </c>
      <c r="P7" s="178">
        <v>0</v>
      </c>
      <c r="Q7" s="178">
        <v>0</v>
      </c>
      <c r="R7" s="75"/>
      <c r="S7" s="59"/>
      <c r="T7" s="59"/>
    </row>
    <row r="8" spans="1:20" x14ac:dyDescent="0.25">
      <c r="A8" s="176" t="s">
        <v>281</v>
      </c>
      <c r="B8" s="177">
        <v>306</v>
      </c>
      <c r="C8" s="1067">
        <v>251</v>
      </c>
      <c r="D8" s="1050">
        <v>26</v>
      </c>
      <c r="E8" s="1050">
        <v>8.5</v>
      </c>
      <c r="F8" s="1050">
        <v>36</v>
      </c>
      <c r="G8" s="1050">
        <v>11.76</v>
      </c>
      <c r="H8" s="1050">
        <v>0</v>
      </c>
      <c r="I8" s="1050">
        <v>0</v>
      </c>
      <c r="J8" s="1050">
        <v>436</v>
      </c>
      <c r="K8" s="1050">
        <v>367</v>
      </c>
      <c r="L8" s="1050">
        <v>8</v>
      </c>
      <c r="M8" s="1050">
        <v>1.83</v>
      </c>
      <c r="N8" s="1050">
        <v>3</v>
      </c>
      <c r="O8" s="1050">
        <v>0.69</v>
      </c>
      <c r="P8" s="1050">
        <v>0</v>
      </c>
      <c r="Q8" s="1050">
        <v>0</v>
      </c>
      <c r="R8" s="75"/>
      <c r="S8" s="59"/>
      <c r="T8" s="59"/>
    </row>
    <row r="9" spans="1:20" x14ac:dyDescent="0.25">
      <c r="A9" s="176" t="s">
        <v>282</v>
      </c>
      <c r="B9" s="177">
        <v>92</v>
      </c>
      <c r="C9" s="177">
        <v>73</v>
      </c>
      <c r="D9" s="177">
        <v>0</v>
      </c>
      <c r="E9" s="180">
        <v>0</v>
      </c>
      <c r="F9" s="177">
        <v>9</v>
      </c>
      <c r="G9" s="180">
        <v>9.7799999999999994</v>
      </c>
      <c r="H9" s="177">
        <v>1</v>
      </c>
      <c r="I9" s="180">
        <v>1.08</v>
      </c>
      <c r="J9" s="177">
        <v>208</v>
      </c>
      <c r="K9" s="178">
        <v>164</v>
      </c>
      <c r="L9" s="178">
        <v>5</v>
      </c>
      <c r="M9" s="178">
        <v>2.4</v>
      </c>
      <c r="N9" s="178">
        <v>6</v>
      </c>
      <c r="O9" s="178">
        <v>2.88</v>
      </c>
      <c r="P9" s="178">
        <v>0</v>
      </c>
      <c r="Q9" s="178">
        <v>0</v>
      </c>
      <c r="R9" s="75"/>
      <c r="S9" s="59"/>
      <c r="T9" s="59"/>
    </row>
    <row r="10" spans="1:20" x14ac:dyDescent="0.25">
      <c r="A10" s="176" t="s">
        <v>283</v>
      </c>
      <c r="B10" s="177">
        <v>521</v>
      </c>
      <c r="C10" s="177">
        <v>396</v>
      </c>
      <c r="D10" s="178">
        <v>54</v>
      </c>
      <c r="E10" s="179">
        <v>10.36</v>
      </c>
      <c r="F10" s="178">
        <v>79</v>
      </c>
      <c r="G10" s="179">
        <v>15.16</v>
      </c>
      <c r="H10" s="178">
        <v>19</v>
      </c>
      <c r="I10" s="179">
        <v>3.64</v>
      </c>
      <c r="J10" s="178">
        <v>916</v>
      </c>
      <c r="K10" s="178">
        <v>675</v>
      </c>
      <c r="L10" s="178">
        <v>60</v>
      </c>
      <c r="M10" s="178">
        <v>8.8800000000000008</v>
      </c>
      <c r="N10" s="178">
        <v>32</v>
      </c>
      <c r="O10" s="178">
        <v>4.74</v>
      </c>
      <c r="P10" s="178">
        <v>69</v>
      </c>
      <c r="Q10" s="178">
        <v>10.220000000000001</v>
      </c>
      <c r="R10" s="75"/>
      <c r="S10" s="59"/>
      <c r="T10" s="59"/>
    </row>
    <row r="11" spans="1:20" x14ac:dyDescent="0.25">
      <c r="A11" s="176" t="s">
        <v>284</v>
      </c>
      <c r="B11" s="177">
        <v>587</v>
      </c>
      <c r="C11" s="177">
        <v>471</v>
      </c>
      <c r="D11" s="178">
        <v>57</v>
      </c>
      <c r="E11" s="181">
        <v>9.7100000000000009</v>
      </c>
      <c r="F11" s="178">
        <v>95</v>
      </c>
      <c r="G11" s="181">
        <v>16.18</v>
      </c>
      <c r="H11" s="178">
        <v>83</v>
      </c>
      <c r="I11" s="181">
        <v>14.14</v>
      </c>
      <c r="J11" s="178">
        <v>915</v>
      </c>
      <c r="K11" s="178">
        <v>688</v>
      </c>
      <c r="L11" s="178">
        <v>38</v>
      </c>
      <c r="M11" s="181">
        <v>4.1500000000000004</v>
      </c>
      <c r="N11" s="178">
        <v>36</v>
      </c>
      <c r="O11" s="181">
        <v>3.93</v>
      </c>
      <c r="P11" s="178">
        <v>154</v>
      </c>
      <c r="Q11" s="181">
        <v>16.829999999999998</v>
      </c>
      <c r="R11" s="75"/>
      <c r="S11" s="59"/>
      <c r="T11" s="59"/>
    </row>
    <row r="12" spans="1:20" x14ac:dyDescent="0.25">
      <c r="A12" s="182" t="s">
        <v>271</v>
      </c>
      <c r="B12" s="182">
        <v>1842</v>
      </c>
      <c r="C12" s="182">
        <v>1327</v>
      </c>
      <c r="D12" s="182">
        <v>164</v>
      </c>
      <c r="E12" s="183">
        <v>8.9</v>
      </c>
      <c r="F12" s="182">
        <v>328</v>
      </c>
      <c r="G12" s="183">
        <v>17.809999999999999</v>
      </c>
      <c r="H12" s="182">
        <v>108</v>
      </c>
      <c r="I12" s="183">
        <v>5.86</v>
      </c>
      <c r="J12" s="182">
        <v>2897</v>
      </c>
      <c r="K12" s="182">
        <v>2112</v>
      </c>
      <c r="L12" s="182">
        <v>112</v>
      </c>
      <c r="M12" s="182">
        <v>3.87</v>
      </c>
      <c r="N12" s="182">
        <v>137</v>
      </c>
      <c r="O12" s="182">
        <v>4.7300000000000004</v>
      </c>
      <c r="P12" s="182">
        <v>223</v>
      </c>
      <c r="Q12" s="182">
        <v>7.7</v>
      </c>
      <c r="R12" s="75"/>
      <c r="S12" s="59"/>
      <c r="T12" s="59"/>
    </row>
    <row r="13" spans="1:20" x14ac:dyDescent="0.25">
      <c r="A13" s="59"/>
      <c r="B13" s="59"/>
      <c r="C13" s="59"/>
      <c r="D13" s="59"/>
      <c r="E13" s="59"/>
      <c r="F13" s="59"/>
      <c r="G13" s="59"/>
      <c r="H13" s="59"/>
      <c r="I13" s="59"/>
      <c r="J13" s="59"/>
      <c r="K13" s="59"/>
      <c r="L13" s="59"/>
      <c r="M13" s="59"/>
      <c r="N13" s="59"/>
      <c r="O13" s="59"/>
      <c r="P13" s="59"/>
      <c r="Q13" s="59"/>
      <c r="R13" s="75"/>
      <c r="S13" s="59"/>
      <c r="T13" s="59"/>
    </row>
    <row r="14" spans="1:20" ht="23.25" customHeight="1" x14ac:dyDescent="0.25">
      <c r="A14" s="1464" t="s">
        <v>817</v>
      </c>
      <c r="B14" s="1464"/>
      <c r="C14" s="1464"/>
      <c r="D14" s="1464"/>
      <c r="E14" s="1464"/>
      <c r="F14" s="1464"/>
      <c r="G14" s="1464"/>
      <c r="H14" s="1464"/>
      <c r="I14" s="1464"/>
      <c r="J14" s="1464"/>
      <c r="K14" s="1464"/>
      <c r="L14" s="1464"/>
      <c r="M14" s="1464"/>
      <c r="N14" s="1464"/>
      <c r="O14" s="59"/>
      <c r="P14" s="59"/>
      <c r="Q14" s="59"/>
      <c r="R14" s="75"/>
      <c r="S14" s="59"/>
      <c r="T14" s="59"/>
    </row>
    <row r="15" spans="1:20" ht="30" customHeight="1" x14ac:dyDescent="0.25">
      <c r="A15" s="1465" t="s">
        <v>808</v>
      </c>
      <c r="B15" s="1466" t="s">
        <v>818</v>
      </c>
      <c r="C15" s="1466"/>
      <c r="D15" s="1466"/>
      <c r="E15" s="1466"/>
      <c r="F15" s="1466"/>
      <c r="G15" s="1466"/>
      <c r="H15" s="1466"/>
      <c r="I15" s="1466"/>
      <c r="J15" s="1467" t="s">
        <v>819</v>
      </c>
      <c r="K15" s="1467"/>
      <c r="L15" s="1467"/>
      <c r="M15" s="1467"/>
      <c r="N15" s="1467"/>
      <c r="O15" s="1467"/>
      <c r="P15" s="1467"/>
      <c r="Q15" s="1467"/>
      <c r="R15" s="75"/>
      <c r="S15" s="59"/>
      <c r="T15" s="59"/>
    </row>
    <row r="16" spans="1:20" ht="121.5" customHeight="1" x14ac:dyDescent="0.25">
      <c r="A16" s="1465"/>
      <c r="B16" s="736" t="s">
        <v>820</v>
      </c>
      <c r="C16" s="736" t="s">
        <v>306</v>
      </c>
      <c r="D16" s="736" t="s">
        <v>812</v>
      </c>
      <c r="E16" s="736" t="s">
        <v>279</v>
      </c>
      <c r="F16" s="736" t="s">
        <v>813</v>
      </c>
      <c r="G16" s="736" t="s">
        <v>814</v>
      </c>
      <c r="H16" s="736" t="s">
        <v>815</v>
      </c>
      <c r="I16" s="736" t="s">
        <v>279</v>
      </c>
      <c r="J16" s="736" t="s">
        <v>821</v>
      </c>
      <c r="K16" s="736" t="s">
        <v>306</v>
      </c>
      <c r="L16" s="736" t="s">
        <v>812</v>
      </c>
      <c r="M16" s="736" t="s">
        <v>279</v>
      </c>
      <c r="N16" s="736" t="s">
        <v>813</v>
      </c>
      <c r="O16" s="736" t="s">
        <v>814</v>
      </c>
      <c r="P16" s="736" t="s">
        <v>815</v>
      </c>
      <c r="Q16" s="736" t="s">
        <v>279</v>
      </c>
      <c r="R16" s="75"/>
      <c r="S16" s="59"/>
      <c r="T16" s="59"/>
    </row>
    <row r="17" spans="1:20" x14ac:dyDescent="0.25">
      <c r="A17" s="176" t="s">
        <v>313</v>
      </c>
      <c r="B17" s="177">
        <v>194</v>
      </c>
      <c r="C17" s="177">
        <v>99</v>
      </c>
      <c r="D17" s="178">
        <v>3</v>
      </c>
      <c r="E17" s="179">
        <v>1.54</v>
      </c>
      <c r="F17" s="178">
        <v>17</v>
      </c>
      <c r="G17" s="179">
        <v>8.76</v>
      </c>
      <c r="H17" s="178">
        <v>0</v>
      </c>
      <c r="I17" s="179">
        <v>0</v>
      </c>
      <c r="J17" s="178">
        <v>150</v>
      </c>
      <c r="K17" s="178">
        <v>87</v>
      </c>
      <c r="L17" s="178">
        <v>1</v>
      </c>
      <c r="M17" s="178">
        <v>0.66</v>
      </c>
      <c r="N17" s="178">
        <v>2</v>
      </c>
      <c r="O17" s="178">
        <v>1.33</v>
      </c>
      <c r="P17" s="178">
        <v>0</v>
      </c>
      <c r="Q17" s="178">
        <v>0</v>
      </c>
      <c r="R17" s="75"/>
      <c r="S17" s="59"/>
      <c r="T17" s="59"/>
    </row>
    <row r="18" spans="1:20" x14ac:dyDescent="0.25">
      <c r="A18" s="176" t="s">
        <v>281</v>
      </c>
      <c r="B18" s="177">
        <v>89</v>
      </c>
      <c r="C18" s="1067">
        <v>80</v>
      </c>
      <c r="D18" s="1050">
        <v>1</v>
      </c>
      <c r="E18" s="1050">
        <v>1.1200000000000001</v>
      </c>
      <c r="F18" s="1050">
        <v>1</v>
      </c>
      <c r="G18" s="1050">
        <v>1.1200000000000001</v>
      </c>
      <c r="H18" s="1050">
        <v>0</v>
      </c>
      <c r="I18" s="1050">
        <v>0</v>
      </c>
      <c r="J18" s="1050">
        <v>99</v>
      </c>
      <c r="K18" s="1050">
        <v>84</v>
      </c>
      <c r="L18" s="1050">
        <v>3</v>
      </c>
      <c r="M18" s="1050">
        <v>3.03</v>
      </c>
      <c r="N18" s="1050">
        <v>0</v>
      </c>
      <c r="O18" s="1050">
        <v>0</v>
      </c>
      <c r="P18" s="1050">
        <v>0</v>
      </c>
      <c r="Q18" s="1050">
        <v>0</v>
      </c>
      <c r="R18" s="75"/>
      <c r="S18" s="59"/>
      <c r="T18" s="59"/>
    </row>
    <row r="19" spans="1:20" x14ac:dyDescent="0.25">
      <c r="A19" s="176" t="s">
        <v>282</v>
      </c>
      <c r="B19" s="177">
        <v>103</v>
      </c>
      <c r="C19" s="177">
        <v>85</v>
      </c>
      <c r="D19" s="177">
        <v>0</v>
      </c>
      <c r="E19" s="180">
        <v>0</v>
      </c>
      <c r="F19" s="177">
        <v>3</v>
      </c>
      <c r="G19" s="180">
        <v>2.91</v>
      </c>
      <c r="H19" s="177">
        <v>3</v>
      </c>
      <c r="I19" s="180">
        <v>2.91</v>
      </c>
      <c r="J19" s="177">
        <v>97</v>
      </c>
      <c r="K19" s="178">
        <v>89</v>
      </c>
      <c r="L19" s="178">
        <v>2</v>
      </c>
      <c r="M19" s="178">
        <v>2.06</v>
      </c>
      <c r="N19" s="178">
        <v>1</v>
      </c>
      <c r="O19" s="178">
        <v>1.03</v>
      </c>
      <c r="P19" s="178">
        <v>0</v>
      </c>
      <c r="Q19" s="178">
        <v>0</v>
      </c>
      <c r="R19" s="75"/>
      <c r="S19" s="59"/>
      <c r="T19" s="59"/>
    </row>
    <row r="20" spans="1:20" x14ac:dyDescent="0.25">
      <c r="A20" s="176" t="s">
        <v>283</v>
      </c>
      <c r="B20" s="177">
        <v>320</v>
      </c>
      <c r="C20" s="177">
        <v>261</v>
      </c>
      <c r="D20" s="178">
        <v>12</v>
      </c>
      <c r="E20" s="179">
        <v>3.75</v>
      </c>
      <c r="F20" s="178">
        <v>16</v>
      </c>
      <c r="G20" s="179">
        <v>5</v>
      </c>
      <c r="H20" s="178">
        <v>6</v>
      </c>
      <c r="I20" s="179">
        <v>1.87</v>
      </c>
      <c r="J20" s="178">
        <v>309</v>
      </c>
      <c r="K20" s="178">
        <v>234</v>
      </c>
      <c r="L20" s="178">
        <v>11</v>
      </c>
      <c r="M20" s="178">
        <v>4.7</v>
      </c>
      <c r="N20" s="178">
        <v>15</v>
      </c>
      <c r="O20" s="178">
        <v>2.3199999999999998</v>
      </c>
      <c r="P20" s="178">
        <v>11</v>
      </c>
      <c r="Q20" s="178">
        <v>4.7</v>
      </c>
      <c r="R20" s="75"/>
      <c r="S20" s="59"/>
      <c r="T20" s="59"/>
    </row>
    <row r="21" spans="1:20" x14ac:dyDescent="0.25">
      <c r="A21" s="176" t="s">
        <v>284</v>
      </c>
      <c r="B21" s="177">
        <v>256</v>
      </c>
      <c r="C21" s="177">
        <v>207</v>
      </c>
      <c r="D21" s="178">
        <v>10</v>
      </c>
      <c r="E21" s="181">
        <v>3.91</v>
      </c>
      <c r="F21" s="178">
        <v>17</v>
      </c>
      <c r="G21" s="181">
        <v>6.64</v>
      </c>
      <c r="H21" s="178">
        <v>32</v>
      </c>
      <c r="I21" s="181">
        <v>12.5</v>
      </c>
      <c r="J21" s="178">
        <v>302</v>
      </c>
      <c r="K21" s="178">
        <v>260</v>
      </c>
      <c r="L21" s="178">
        <v>11</v>
      </c>
      <c r="M21" s="181">
        <v>3.64</v>
      </c>
      <c r="N21" s="178">
        <v>7</v>
      </c>
      <c r="O21" s="181">
        <v>2.3199999999999998</v>
      </c>
      <c r="P21" s="178">
        <v>13</v>
      </c>
      <c r="Q21" s="181">
        <v>4.3</v>
      </c>
      <c r="R21" s="75"/>
      <c r="S21" s="59"/>
      <c r="T21" s="59"/>
    </row>
    <row r="22" spans="1:20" x14ac:dyDescent="0.25">
      <c r="A22" s="182" t="s">
        <v>271</v>
      </c>
      <c r="B22" s="182">
        <v>962</v>
      </c>
      <c r="C22" s="182">
        <v>732</v>
      </c>
      <c r="D22" s="182">
        <v>26</v>
      </c>
      <c r="E22" s="184">
        <v>2.7</v>
      </c>
      <c r="F22" s="182">
        <v>54</v>
      </c>
      <c r="G22" s="182">
        <v>5.61</v>
      </c>
      <c r="H22" s="182">
        <v>41</v>
      </c>
      <c r="I22" s="182">
        <v>4.26</v>
      </c>
      <c r="J22" s="182">
        <v>957</v>
      </c>
      <c r="K22" s="182">
        <v>754</v>
      </c>
      <c r="L22" s="182">
        <v>28</v>
      </c>
      <c r="M22" s="182">
        <v>2.93</v>
      </c>
      <c r="N22" s="182">
        <v>25</v>
      </c>
      <c r="O22" s="182">
        <v>2.61</v>
      </c>
      <c r="P22" s="182">
        <v>24</v>
      </c>
      <c r="Q22" s="182">
        <v>2.5099999999999998</v>
      </c>
      <c r="R22" s="75"/>
      <c r="S22" s="59"/>
      <c r="T22" s="59"/>
    </row>
    <row r="23" spans="1:20" x14ac:dyDescent="0.25">
      <c r="A23" s="185"/>
      <c r="B23" s="185"/>
      <c r="C23" s="185"/>
      <c r="D23" s="185"/>
      <c r="E23" s="186"/>
      <c r="F23" s="185"/>
      <c r="G23" s="186"/>
      <c r="H23" s="185"/>
      <c r="I23" s="186"/>
      <c r="J23" s="186"/>
      <c r="K23" s="187"/>
      <c r="L23" s="187"/>
      <c r="M23" s="187"/>
      <c r="N23" s="187"/>
      <c r="O23" s="187"/>
      <c r="P23" s="187"/>
      <c r="Q23" s="187"/>
      <c r="R23" s="75"/>
      <c r="S23" s="59"/>
      <c r="T23" s="59"/>
    </row>
    <row r="24" spans="1:20" ht="18" customHeight="1" x14ac:dyDescent="0.25">
      <c r="A24" s="1464" t="s">
        <v>822</v>
      </c>
      <c r="B24" s="1464"/>
      <c r="C24" s="1464"/>
      <c r="D24" s="1464"/>
      <c r="E24" s="1464"/>
      <c r="F24" s="1464"/>
      <c r="G24" s="1464"/>
      <c r="H24" s="1464"/>
      <c r="I24" s="1464"/>
      <c r="J24" s="1464"/>
      <c r="K24" s="1464"/>
      <c r="L24" s="1464"/>
      <c r="M24" s="1464"/>
      <c r="N24" s="1464"/>
      <c r="O24" s="1464"/>
      <c r="P24" s="1464"/>
      <c r="Q24" s="1464"/>
      <c r="R24" s="75"/>
      <c r="S24" s="59"/>
      <c r="T24" s="59"/>
    </row>
    <row r="25" spans="1:20" ht="29.25" customHeight="1" x14ac:dyDescent="0.25">
      <c r="A25" s="1465" t="s">
        <v>808</v>
      </c>
      <c r="B25" s="1284" t="s">
        <v>823</v>
      </c>
      <c r="C25" s="1284"/>
      <c r="D25" s="1284"/>
      <c r="E25" s="1284"/>
      <c r="F25" s="1284"/>
      <c r="G25" s="1284"/>
      <c r="H25" s="1284"/>
      <c r="I25" s="1284"/>
      <c r="J25" s="1468" t="s">
        <v>824</v>
      </c>
      <c r="K25" s="1468"/>
      <c r="L25" s="1468"/>
      <c r="M25" s="1468"/>
      <c r="N25" s="1468"/>
      <c r="O25" s="1468"/>
      <c r="P25" s="1468"/>
      <c r="Q25" s="1468"/>
      <c r="R25" s="75"/>
      <c r="S25" s="59"/>
      <c r="T25" s="59"/>
    </row>
    <row r="26" spans="1:20" ht="110.25" customHeight="1" x14ac:dyDescent="0.25">
      <c r="A26" s="1465"/>
      <c r="B26" s="736" t="s">
        <v>825</v>
      </c>
      <c r="C26" s="736" t="s">
        <v>306</v>
      </c>
      <c r="D26" s="736" t="s">
        <v>812</v>
      </c>
      <c r="E26" s="736" t="s">
        <v>279</v>
      </c>
      <c r="F26" s="736" t="s">
        <v>813</v>
      </c>
      <c r="G26" s="736" t="s">
        <v>814</v>
      </c>
      <c r="H26" s="736" t="s">
        <v>815</v>
      </c>
      <c r="I26" s="736" t="s">
        <v>279</v>
      </c>
      <c r="J26" s="736" t="s">
        <v>826</v>
      </c>
      <c r="K26" s="736" t="s">
        <v>306</v>
      </c>
      <c r="L26" s="736" t="s">
        <v>812</v>
      </c>
      <c r="M26" s="736" t="s">
        <v>279</v>
      </c>
      <c r="N26" s="736" t="s">
        <v>813</v>
      </c>
      <c r="O26" s="736" t="s">
        <v>814</v>
      </c>
      <c r="P26" s="736" t="s">
        <v>815</v>
      </c>
      <c r="Q26" s="736" t="s">
        <v>279</v>
      </c>
      <c r="R26" s="75"/>
      <c r="S26" s="59"/>
      <c r="T26" s="59"/>
    </row>
    <row r="27" spans="1:20" x14ac:dyDescent="0.25">
      <c r="A27" s="176" t="s">
        <v>313</v>
      </c>
      <c r="B27" s="177">
        <v>17</v>
      </c>
      <c r="C27" s="177">
        <v>10</v>
      </c>
      <c r="D27" s="178">
        <v>0</v>
      </c>
      <c r="E27" s="178">
        <v>0</v>
      </c>
      <c r="F27" s="178">
        <v>2</v>
      </c>
      <c r="G27" s="179">
        <v>11.76</v>
      </c>
      <c r="H27" s="178">
        <v>0</v>
      </c>
      <c r="I27" s="178">
        <v>0</v>
      </c>
      <c r="J27" s="178">
        <v>38</v>
      </c>
      <c r="K27" s="178">
        <v>23</v>
      </c>
      <c r="L27" s="178">
        <v>0</v>
      </c>
      <c r="M27" s="178">
        <v>0</v>
      </c>
      <c r="N27" s="178">
        <v>1</v>
      </c>
      <c r="O27" s="178">
        <v>2.63</v>
      </c>
      <c r="P27" s="178">
        <v>1</v>
      </c>
      <c r="Q27" s="178">
        <v>2.63</v>
      </c>
      <c r="R27" s="75"/>
      <c r="S27" s="59"/>
      <c r="T27" s="59"/>
    </row>
    <row r="28" spans="1:20" x14ac:dyDescent="0.25">
      <c r="A28" s="176" t="s">
        <v>281</v>
      </c>
      <c r="B28" s="177">
        <v>1</v>
      </c>
      <c r="C28" s="1067">
        <v>0</v>
      </c>
      <c r="D28" s="1050">
        <v>0</v>
      </c>
      <c r="E28" s="1050">
        <v>0</v>
      </c>
      <c r="F28" s="1050">
        <v>0</v>
      </c>
      <c r="G28" s="1050">
        <v>0</v>
      </c>
      <c r="H28" s="1050">
        <v>0</v>
      </c>
      <c r="I28" s="1050">
        <v>0</v>
      </c>
      <c r="J28" s="1050">
        <v>5</v>
      </c>
      <c r="K28" s="1050">
        <v>4</v>
      </c>
      <c r="L28" s="1050">
        <v>0</v>
      </c>
      <c r="M28" s="1050">
        <v>0</v>
      </c>
      <c r="N28" s="1050">
        <v>0</v>
      </c>
      <c r="O28" s="1050">
        <v>0</v>
      </c>
      <c r="P28" s="1050">
        <v>0</v>
      </c>
      <c r="Q28" s="1050">
        <v>0</v>
      </c>
      <c r="R28" s="75"/>
      <c r="S28" s="59"/>
      <c r="T28" s="59"/>
    </row>
    <row r="29" spans="1:20" x14ac:dyDescent="0.25">
      <c r="A29" s="176" t="s">
        <v>282</v>
      </c>
      <c r="B29" s="177">
        <v>3</v>
      </c>
      <c r="C29" s="177">
        <v>0</v>
      </c>
      <c r="D29" s="177">
        <v>0</v>
      </c>
      <c r="E29" s="177">
        <v>0</v>
      </c>
      <c r="F29" s="177">
        <v>0</v>
      </c>
      <c r="G29" s="177">
        <v>0</v>
      </c>
      <c r="H29" s="177">
        <v>0</v>
      </c>
      <c r="I29" s="177">
        <v>0</v>
      </c>
      <c r="J29" s="177">
        <v>4</v>
      </c>
      <c r="K29" s="178">
        <v>2</v>
      </c>
      <c r="L29" s="178">
        <v>0</v>
      </c>
      <c r="M29" s="178">
        <v>0</v>
      </c>
      <c r="N29" s="178">
        <v>0</v>
      </c>
      <c r="O29" s="178">
        <v>0</v>
      </c>
      <c r="P29" s="178">
        <v>0</v>
      </c>
      <c r="Q29" s="178">
        <v>0</v>
      </c>
      <c r="R29" s="75"/>
      <c r="S29" s="59"/>
      <c r="T29" s="59"/>
    </row>
    <row r="30" spans="1:20" x14ac:dyDescent="0.25">
      <c r="A30" s="176" t="s">
        <v>283</v>
      </c>
      <c r="B30" s="177">
        <v>26</v>
      </c>
      <c r="C30" s="177">
        <v>16</v>
      </c>
      <c r="D30" s="178">
        <v>0</v>
      </c>
      <c r="E30" s="178">
        <v>0</v>
      </c>
      <c r="F30" s="178">
        <v>2</v>
      </c>
      <c r="G30" s="179">
        <v>7.69</v>
      </c>
      <c r="H30" s="178">
        <v>0</v>
      </c>
      <c r="I30" s="178">
        <v>0</v>
      </c>
      <c r="J30" s="178">
        <v>65</v>
      </c>
      <c r="K30" s="178">
        <v>37</v>
      </c>
      <c r="L30" s="178">
        <v>1</v>
      </c>
      <c r="M30" s="178">
        <v>2.7</v>
      </c>
      <c r="N30" s="178">
        <v>2</v>
      </c>
      <c r="O30" s="178">
        <v>5.4</v>
      </c>
      <c r="P30" s="178">
        <v>10</v>
      </c>
      <c r="Q30" s="178">
        <v>27.02</v>
      </c>
      <c r="R30" s="75"/>
      <c r="S30" s="59"/>
      <c r="T30" s="59"/>
    </row>
    <row r="31" spans="1:20" x14ac:dyDescent="0.25">
      <c r="A31" s="176" t="s">
        <v>284</v>
      </c>
      <c r="B31" s="177">
        <v>10</v>
      </c>
      <c r="C31" s="177">
        <v>5</v>
      </c>
      <c r="D31" s="177">
        <v>0</v>
      </c>
      <c r="E31" s="188">
        <v>0</v>
      </c>
      <c r="F31" s="177">
        <v>0</v>
      </c>
      <c r="G31" s="177">
        <v>0</v>
      </c>
      <c r="H31" s="177">
        <v>0</v>
      </c>
      <c r="I31" s="177">
        <v>0</v>
      </c>
      <c r="J31" s="177">
        <v>37</v>
      </c>
      <c r="K31" s="177">
        <v>28</v>
      </c>
      <c r="L31" s="177">
        <v>0</v>
      </c>
      <c r="M31" s="188">
        <v>0</v>
      </c>
      <c r="N31" s="177">
        <v>1</v>
      </c>
      <c r="O31" s="188">
        <v>2.7</v>
      </c>
      <c r="P31" s="177">
        <v>1</v>
      </c>
      <c r="Q31" s="188">
        <v>2.7</v>
      </c>
      <c r="R31" s="75"/>
      <c r="S31" s="59"/>
      <c r="T31" s="59"/>
    </row>
    <row r="32" spans="1:20" x14ac:dyDescent="0.25">
      <c r="A32" s="182" t="s">
        <v>271</v>
      </c>
      <c r="B32" s="182">
        <v>57</v>
      </c>
      <c r="C32" s="182">
        <v>31</v>
      </c>
      <c r="D32" s="182">
        <v>0</v>
      </c>
      <c r="E32" s="184">
        <v>0</v>
      </c>
      <c r="F32" s="182">
        <v>4</v>
      </c>
      <c r="G32" s="183">
        <v>7.02</v>
      </c>
      <c r="H32" s="182">
        <v>0</v>
      </c>
      <c r="I32" s="182">
        <v>0</v>
      </c>
      <c r="J32" s="182">
        <v>149</v>
      </c>
      <c r="K32" s="182">
        <v>94</v>
      </c>
      <c r="L32" s="182">
        <v>1</v>
      </c>
      <c r="M32" s="182">
        <v>0.67</v>
      </c>
      <c r="N32" s="182">
        <v>4</v>
      </c>
      <c r="O32" s="182">
        <v>2.68</v>
      </c>
      <c r="P32" s="182">
        <v>12</v>
      </c>
      <c r="Q32" s="182">
        <v>8.0500000000000007</v>
      </c>
      <c r="R32" s="75"/>
      <c r="S32" s="59"/>
      <c r="T32" s="59"/>
    </row>
    <row r="33" spans="1:20" x14ac:dyDescent="0.25">
      <c r="A33" s="59"/>
      <c r="B33" s="59"/>
      <c r="C33" s="59"/>
      <c r="D33" s="59"/>
      <c r="E33" s="59"/>
      <c r="F33" s="59"/>
      <c r="G33" s="59"/>
      <c r="H33" s="59"/>
      <c r="I33" s="59"/>
      <c r="J33" s="59"/>
      <c r="K33" s="59"/>
      <c r="L33" s="59"/>
      <c r="M33" s="59"/>
      <c r="N33" s="59"/>
      <c r="O33" s="59"/>
      <c r="P33" s="59"/>
      <c r="Q33" s="59"/>
      <c r="R33" s="59"/>
      <c r="S33" s="59"/>
      <c r="T33" s="59"/>
    </row>
    <row r="34" spans="1:20" x14ac:dyDescent="0.25">
      <c r="A34" s="59"/>
      <c r="B34" s="59"/>
      <c r="C34" s="59"/>
      <c r="D34" s="59"/>
      <c r="E34" s="59"/>
      <c r="F34" s="59"/>
      <c r="G34" s="59"/>
      <c r="H34" s="59"/>
      <c r="I34" s="59"/>
      <c r="J34" s="59"/>
      <c r="K34" s="59"/>
      <c r="L34" s="59"/>
      <c r="M34" s="59"/>
      <c r="N34" s="59"/>
      <c r="O34" s="59"/>
      <c r="P34" s="59"/>
      <c r="Q34" s="59"/>
      <c r="R34" s="59"/>
      <c r="S34" s="59"/>
      <c r="T34" s="59"/>
    </row>
    <row r="35" spans="1:20" x14ac:dyDescent="0.25">
      <c r="A35" s="59"/>
      <c r="B35" s="59"/>
      <c r="C35" s="59"/>
      <c r="D35" s="59"/>
      <c r="E35" s="59"/>
      <c r="F35" s="59"/>
      <c r="G35" s="59"/>
      <c r="H35" s="59"/>
      <c r="I35" s="59"/>
      <c r="J35" s="59"/>
      <c r="K35" s="59"/>
      <c r="L35" s="59"/>
      <c r="M35" s="59"/>
      <c r="N35" s="59"/>
      <c r="O35" s="59"/>
      <c r="P35" s="59"/>
      <c r="Q35" s="59"/>
      <c r="R35" s="59"/>
      <c r="S35" s="59"/>
      <c r="T35" s="59"/>
    </row>
    <row r="36" spans="1:20" x14ac:dyDescent="0.25">
      <c r="A36" s="59"/>
      <c r="B36" s="59"/>
      <c r="C36" s="59"/>
      <c r="D36" s="59"/>
      <c r="E36" s="59"/>
      <c r="F36" s="59"/>
      <c r="G36" s="59"/>
      <c r="H36" s="59"/>
      <c r="I36" s="59"/>
      <c r="J36" s="59"/>
      <c r="K36" s="59"/>
      <c r="L36" s="59"/>
      <c r="M36" s="59"/>
      <c r="N36" s="59"/>
      <c r="O36" s="59"/>
      <c r="P36" s="59"/>
      <c r="Q36" s="59"/>
      <c r="R36" s="59"/>
      <c r="S36" s="59"/>
      <c r="T36" s="59"/>
    </row>
    <row r="37" spans="1:20" x14ac:dyDescent="0.25">
      <c r="A37" s="59"/>
      <c r="B37" s="59"/>
      <c r="C37" s="59"/>
      <c r="D37" s="59"/>
      <c r="E37" s="59"/>
      <c r="F37" s="59"/>
      <c r="G37" s="59"/>
      <c r="H37" s="59"/>
      <c r="I37" s="59"/>
      <c r="J37" s="59"/>
      <c r="K37" s="59"/>
      <c r="L37" s="59"/>
      <c r="M37" s="59"/>
      <c r="N37" s="59"/>
      <c r="O37" s="59"/>
      <c r="P37" s="59"/>
      <c r="Q37" s="59"/>
      <c r="R37" s="59"/>
      <c r="S37" s="59"/>
      <c r="T37" s="59"/>
    </row>
    <row r="38" spans="1:20" x14ac:dyDescent="0.25">
      <c r="A38" s="59"/>
      <c r="B38" s="59"/>
      <c r="C38" s="59"/>
      <c r="D38" s="59"/>
      <c r="E38" s="59"/>
      <c r="F38" s="59"/>
      <c r="G38" s="59"/>
      <c r="H38" s="59"/>
      <c r="I38" s="59"/>
      <c r="J38" s="59"/>
      <c r="K38" s="59"/>
      <c r="L38" s="59"/>
      <c r="M38" s="59"/>
      <c r="N38" s="59"/>
      <c r="O38" s="59"/>
      <c r="P38" s="59"/>
      <c r="Q38" s="59"/>
      <c r="R38" s="59"/>
      <c r="S38" s="59"/>
      <c r="T38" s="59"/>
    </row>
    <row r="39" spans="1:20" x14ac:dyDescent="0.25">
      <c r="A39" s="59"/>
      <c r="B39" s="59"/>
      <c r="C39" s="59"/>
      <c r="D39" s="59"/>
      <c r="E39" s="59"/>
      <c r="F39" s="59"/>
      <c r="G39" s="59"/>
      <c r="H39" s="59"/>
      <c r="I39" s="59"/>
      <c r="J39" s="59"/>
      <c r="K39" s="59"/>
      <c r="L39" s="59"/>
      <c r="M39" s="59"/>
      <c r="N39" s="59"/>
      <c r="O39" s="59"/>
      <c r="P39" s="59"/>
      <c r="Q39" s="59"/>
      <c r="R39" s="59"/>
      <c r="S39" s="59"/>
      <c r="T39" s="59"/>
    </row>
  </sheetData>
  <mergeCells count="14">
    <mergeCell ref="A1:Q1"/>
    <mergeCell ref="A4:N4"/>
    <mergeCell ref="A25:A26"/>
    <mergeCell ref="B5:I5"/>
    <mergeCell ref="J5:Q5"/>
    <mergeCell ref="B15:I15"/>
    <mergeCell ref="J15:Q15"/>
    <mergeCell ref="B25:I25"/>
    <mergeCell ref="J25:Q25"/>
    <mergeCell ref="A5:A6"/>
    <mergeCell ref="A15:A16"/>
    <mergeCell ref="A14:N14"/>
    <mergeCell ref="A24:Q24"/>
    <mergeCell ref="A2:K2"/>
  </mergeCells>
  <pageMargins left="0.7" right="0.7" top="0.75" bottom="0.75" header="0.3" footer="0.3"/>
  <pageSetup paperSize="8"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opLeftCell="D1" workbookViewId="0">
      <selection activeCell="W112" sqref="W112"/>
    </sheetView>
  </sheetViews>
  <sheetFormatPr defaultRowHeight="15" x14ac:dyDescent="0.25"/>
  <cols>
    <col min="1" max="1" width="3" customWidth="1"/>
    <col min="2" max="2" width="3.85546875" customWidth="1"/>
    <col min="3" max="3" width="21.7109375" customWidth="1"/>
    <col min="4" max="4" width="5.42578125" customWidth="1"/>
    <col min="5" max="5" width="5.85546875" customWidth="1"/>
    <col min="6" max="6" width="4.42578125" customWidth="1"/>
    <col min="7" max="7" width="5.85546875" customWidth="1"/>
    <col min="8" max="8" width="6.140625" customWidth="1"/>
    <col min="9" max="9" width="5.5703125" customWidth="1"/>
    <col min="10" max="10" width="5.28515625" customWidth="1"/>
    <col min="11" max="11" width="4.85546875" customWidth="1"/>
    <col min="12" max="12" width="5" customWidth="1"/>
    <col min="13" max="13" width="5.85546875" customWidth="1"/>
    <col min="14" max="14" width="6" customWidth="1"/>
    <col min="15" max="15" width="5.7109375" customWidth="1"/>
    <col min="16" max="16" width="4.42578125" customWidth="1"/>
    <col min="17" max="17" width="5.140625" customWidth="1"/>
    <col min="18" max="18" width="5.42578125" customWidth="1"/>
    <col min="19" max="19" width="12" customWidth="1"/>
    <col min="20" max="20" width="11.85546875" customWidth="1"/>
    <col min="231" max="231" width="3" customWidth="1"/>
    <col min="232" max="232" width="3.85546875" customWidth="1"/>
    <col min="233" max="233" width="21.7109375" customWidth="1"/>
    <col min="234" max="234" width="5.42578125" customWidth="1"/>
    <col min="235" max="235" width="5.85546875" customWidth="1"/>
    <col min="236" max="236" width="4.42578125" customWidth="1"/>
    <col min="237" max="237" width="5.85546875" customWidth="1"/>
    <col min="238" max="238" width="6.140625" customWidth="1"/>
    <col min="239" max="239" width="5.5703125" customWidth="1"/>
    <col min="240" max="240" width="5.28515625" customWidth="1"/>
    <col min="241" max="241" width="4.85546875" customWidth="1"/>
    <col min="242" max="242" width="5" customWidth="1"/>
    <col min="243" max="243" width="5.85546875" customWidth="1"/>
    <col min="244" max="244" width="6" customWidth="1"/>
    <col min="245" max="245" width="5.7109375" customWidth="1"/>
    <col min="246" max="246" width="4.42578125" customWidth="1"/>
    <col min="247" max="247" width="5.140625" customWidth="1"/>
    <col min="248" max="248" width="5.42578125" customWidth="1"/>
    <col min="249" max="249" width="12" customWidth="1"/>
    <col min="250" max="250" width="11.85546875" customWidth="1"/>
    <col min="487" max="487" width="3" customWidth="1"/>
    <col min="488" max="488" width="3.85546875" customWidth="1"/>
    <col min="489" max="489" width="21.7109375" customWidth="1"/>
    <col min="490" max="490" width="5.42578125" customWidth="1"/>
    <col min="491" max="491" width="5.85546875" customWidth="1"/>
    <col min="492" max="492" width="4.42578125" customWidth="1"/>
    <col min="493" max="493" width="5.85546875" customWidth="1"/>
    <col min="494" max="494" width="6.140625" customWidth="1"/>
    <col min="495" max="495" width="5.5703125" customWidth="1"/>
    <col min="496" max="496" width="5.28515625" customWidth="1"/>
    <col min="497" max="497" width="4.85546875" customWidth="1"/>
    <col min="498" max="498" width="5" customWidth="1"/>
    <col min="499" max="499" width="5.85546875" customWidth="1"/>
    <col min="500" max="500" width="6" customWidth="1"/>
    <col min="501" max="501" width="5.7109375" customWidth="1"/>
    <col min="502" max="502" width="4.42578125" customWidth="1"/>
    <col min="503" max="503" width="5.140625" customWidth="1"/>
    <col min="504" max="504" width="5.42578125" customWidth="1"/>
    <col min="505" max="505" width="12" customWidth="1"/>
    <col min="506" max="506" width="11.85546875" customWidth="1"/>
    <col min="743" max="743" width="3" customWidth="1"/>
    <col min="744" max="744" width="3.85546875" customWidth="1"/>
    <col min="745" max="745" width="21.7109375" customWidth="1"/>
    <col min="746" max="746" width="5.42578125" customWidth="1"/>
    <col min="747" max="747" width="5.85546875" customWidth="1"/>
    <col min="748" max="748" width="4.42578125" customWidth="1"/>
    <col min="749" max="749" width="5.85546875" customWidth="1"/>
    <col min="750" max="750" width="6.140625" customWidth="1"/>
    <col min="751" max="751" width="5.5703125" customWidth="1"/>
    <col min="752" max="752" width="5.28515625" customWidth="1"/>
    <col min="753" max="753" width="4.85546875" customWidth="1"/>
    <col min="754" max="754" width="5" customWidth="1"/>
    <col min="755" max="755" width="5.85546875" customWidth="1"/>
    <col min="756" max="756" width="6" customWidth="1"/>
    <col min="757" max="757" width="5.7109375" customWidth="1"/>
    <col min="758" max="758" width="4.42578125" customWidth="1"/>
    <col min="759" max="759" width="5.140625" customWidth="1"/>
    <col min="760" max="760" width="5.42578125" customWidth="1"/>
    <col min="761" max="761" width="12" customWidth="1"/>
    <col min="762" max="762" width="11.85546875" customWidth="1"/>
    <col min="999" max="999" width="3" customWidth="1"/>
    <col min="1000" max="1000" width="3.85546875" customWidth="1"/>
    <col min="1001" max="1001" width="21.7109375" customWidth="1"/>
    <col min="1002" max="1002" width="5.42578125" customWidth="1"/>
    <col min="1003" max="1003" width="5.85546875" customWidth="1"/>
    <col min="1004" max="1004" width="4.42578125" customWidth="1"/>
    <col min="1005" max="1005" width="5.85546875" customWidth="1"/>
    <col min="1006" max="1006" width="6.140625" customWidth="1"/>
    <col min="1007" max="1007" width="5.5703125" customWidth="1"/>
    <col min="1008" max="1008" width="5.28515625" customWidth="1"/>
    <col min="1009" max="1009" width="4.85546875" customWidth="1"/>
    <col min="1010" max="1010" width="5" customWidth="1"/>
    <col min="1011" max="1011" width="5.85546875" customWidth="1"/>
    <col min="1012" max="1012" width="6" customWidth="1"/>
    <col min="1013" max="1013" width="5.7109375" customWidth="1"/>
    <col min="1014" max="1014" width="4.42578125" customWidth="1"/>
    <col min="1015" max="1015" width="5.140625" customWidth="1"/>
    <col min="1016" max="1016" width="5.42578125" customWidth="1"/>
    <col min="1017" max="1017" width="12" customWidth="1"/>
    <col min="1018" max="1018" width="11.85546875" customWidth="1"/>
    <col min="1255" max="1255" width="3" customWidth="1"/>
    <col min="1256" max="1256" width="3.85546875" customWidth="1"/>
    <col min="1257" max="1257" width="21.7109375" customWidth="1"/>
    <col min="1258" max="1258" width="5.42578125" customWidth="1"/>
    <col min="1259" max="1259" width="5.85546875" customWidth="1"/>
    <col min="1260" max="1260" width="4.42578125" customWidth="1"/>
    <col min="1261" max="1261" width="5.85546875" customWidth="1"/>
    <col min="1262" max="1262" width="6.140625" customWidth="1"/>
    <col min="1263" max="1263" width="5.5703125" customWidth="1"/>
    <col min="1264" max="1264" width="5.28515625" customWidth="1"/>
    <col min="1265" max="1265" width="4.85546875" customWidth="1"/>
    <col min="1266" max="1266" width="5" customWidth="1"/>
    <col min="1267" max="1267" width="5.85546875" customWidth="1"/>
    <col min="1268" max="1268" width="6" customWidth="1"/>
    <col min="1269" max="1269" width="5.7109375" customWidth="1"/>
    <col min="1270" max="1270" width="4.42578125" customWidth="1"/>
    <col min="1271" max="1271" width="5.140625" customWidth="1"/>
    <col min="1272" max="1272" width="5.42578125" customWidth="1"/>
    <col min="1273" max="1273" width="12" customWidth="1"/>
    <col min="1274" max="1274" width="11.85546875" customWidth="1"/>
    <col min="1511" max="1511" width="3" customWidth="1"/>
    <col min="1512" max="1512" width="3.85546875" customWidth="1"/>
    <col min="1513" max="1513" width="21.7109375" customWidth="1"/>
    <col min="1514" max="1514" width="5.42578125" customWidth="1"/>
    <col min="1515" max="1515" width="5.85546875" customWidth="1"/>
    <col min="1516" max="1516" width="4.42578125" customWidth="1"/>
    <col min="1517" max="1517" width="5.85546875" customWidth="1"/>
    <col min="1518" max="1518" width="6.140625" customWidth="1"/>
    <col min="1519" max="1519" width="5.5703125" customWidth="1"/>
    <col min="1520" max="1520" width="5.28515625" customWidth="1"/>
    <col min="1521" max="1521" width="4.85546875" customWidth="1"/>
    <col min="1522" max="1522" width="5" customWidth="1"/>
    <col min="1523" max="1523" width="5.85546875" customWidth="1"/>
    <col min="1524" max="1524" width="6" customWidth="1"/>
    <col min="1525" max="1525" width="5.7109375" customWidth="1"/>
    <col min="1526" max="1526" width="4.42578125" customWidth="1"/>
    <col min="1527" max="1527" width="5.140625" customWidth="1"/>
    <col min="1528" max="1528" width="5.42578125" customWidth="1"/>
    <col min="1529" max="1529" width="12" customWidth="1"/>
    <col min="1530" max="1530" width="11.85546875" customWidth="1"/>
    <col min="1767" max="1767" width="3" customWidth="1"/>
    <col min="1768" max="1768" width="3.85546875" customWidth="1"/>
    <col min="1769" max="1769" width="21.7109375" customWidth="1"/>
    <col min="1770" max="1770" width="5.42578125" customWidth="1"/>
    <col min="1771" max="1771" width="5.85546875" customWidth="1"/>
    <col min="1772" max="1772" width="4.42578125" customWidth="1"/>
    <col min="1773" max="1773" width="5.85546875" customWidth="1"/>
    <col min="1774" max="1774" width="6.140625" customWidth="1"/>
    <col min="1775" max="1775" width="5.5703125" customWidth="1"/>
    <col min="1776" max="1776" width="5.28515625" customWidth="1"/>
    <col min="1777" max="1777" width="4.85546875" customWidth="1"/>
    <col min="1778" max="1778" width="5" customWidth="1"/>
    <col min="1779" max="1779" width="5.85546875" customWidth="1"/>
    <col min="1780" max="1780" width="6" customWidth="1"/>
    <col min="1781" max="1781" width="5.7109375" customWidth="1"/>
    <col min="1782" max="1782" width="4.42578125" customWidth="1"/>
    <col min="1783" max="1783" width="5.140625" customWidth="1"/>
    <col min="1784" max="1784" width="5.42578125" customWidth="1"/>
    <col min="1785" max="1785" width="12" customWidth="1"/>
    <col min="1786" max="1786" width="11.85546875" customWidth="1"/>
    <col min="2023" max="2023" width="3" customWidth="1"/>
    <col min="2024" max="2024" width="3.85546875" customWidth="1"/>
    <col min="2025" max="2025" width="21.7109375" customWidth="1"/>
    <col min="2026" max="2026" width="5.42578125" customWidth="1"/>
    <col min="2027" max="2027" width="5.85546875" customWidth="1"/>
    <col min="2028" max="2028" width="4.42578125" customWidth="1"/>
    <col min="2029" max="2029" width="5.85546875" customWidth="1"/>
    <col min="2030" max="2030" width="6.140625" customWidth="1"/>
    <col min="2031" max="2031" width="5.5703125" customWidth="1"/>
    <col min="2032" max="2032" width="5.28515625" customWidth="1"/>
    <col min="2033" max="2033" width="4.85546875" customWidth="1"/>
    <col min="2034" max="2034" width="5" customWidth="1"/>
    <col min="2035" max="2035" width="5.85546875" customWidth="1"/>
    <col min="2036" max="2036" width="6" customWidth="1"/>
    <col min="2037" max="2037" width="5.7109375" customWidth="1"/>
    <col min="2038" max="2038" width="4.42578125" customWidth="1"/>
    <col min="2039" max="2039" width="5.140625" customWidth="1"/>
    <col min="2040" max="2040" width="5.42578125" customWidth="1"/>
    <col min="2041" max="2041" width="12" customWidth="1"/>
    <col min="2042" max="2042" width="11.85546875" customWidth="1"/>
    <col min="2279" max="2279" width="3" customWidth="1"/>
    <col min="2280" max="2280" width="3.85546875" customWidth="1"/>
    <col min="2281" max="2281" width="21.7109375" customWidth="1"/>
    <col min="2282" max="2282" width="5.42578125" customWidth="1"/>
    <col min="2283" max="2283" width="5.85546875" customWidth="1"/>
    <col min="2284" max="2284" width="4.42578125" customWidth="1"/>
    <col min="2285" max="2285" width="5.85546875" customWidth="1"/>
    <col min="2286" max="2286" width="6.140625" customWidth="1"/>
    <col min="2287" max="2287" width="5.5703125" customWidth="1"/>
    <col min="2288" max="2288" width="5.28515625" customWidth="1"/>
    <col min="2289" max="2289" width="4.85546875" customWidth="1"/>
    <col min="2290" max="2290" width="5" customWidth="1"/>
    <col min="2291" max="2291" width="5.85546875" customWidth="1"/>
    <col min="2292" max="2292" width="6" customWidth="1"/>
    <col min="2293" max="2293" width="5.7109375" customWidth="1"/>
    <col min="2294" max="2294" width="4.42578125" customWidth="1"/>
    <col min="2295" max="2295" width="5.140625" customWidth="1"/>
    <col min="2296" max="2296" width="5.42578125" customWidth="1"/>
    <col min="2297" max="2297" width="12" customWidth="1"/>
    <col min="2298" max="2298" width="11.85546875" customWidth="1"/>
    <col min="2535" max="2535" width="3" customWidth="1"/>
    <col min="2536" max="2536" width="3.85546875" customWidth="1"/>
    <col min="2537" max="2537" width="21.7109375" customWidth="1"/>
    <col min="2538" max="2538" width="5.42578125" customWidth="1"/>
    <col min="2539" max="2539" width="5.85546875" customWidth="1"/>
    <col min="2540" max="2540" width="4.42578125" customWidth="1"/>
    <col min="2541" max="2541" width="5.85546875" customWidth="1"/>
    <col min="2542" max="2542" width="6.140625" customWidth="1"/>
    <col min="2543" max="2543" width="5.5703125" customWidth="1"/>
    <col min="2544" max="2544" width="5.28515625" customWidth="1"/>
    <col min="2545" max="2545" width="4.85546875" customWidth="1"/>
    <col min="2546" max="2546" width="5" customWidth="1"/>
    <col min="2547" max="2547" width="5.85546875" customWidth="1"/>
    <col min="2548" max="2548" width="6" customWidth="1"/>
    <col min="2549" max="2549" width="5.7109375" customWidth="1"/>
    <col min="2550" max="2550" width="4.42578125" customWidth="1"/>
    <col min="2551" max="2551" width="5.140625" customWidth="1"/>
    <col min="2552" max="2552" width="5.42578125" customWidth="1"/>
    <col min="2553" max="2553" width="12" customWidth="1"/>
    <col min="2554" max="2554" width="11.85546875" customWidth="1"/>
    <col min="2791" max="2791" width="3" customWidth="1"/>
    <col min="2792" max="2792" width="3.85546875" customWidth="1"/>
    <col min="2793" max="2793" width="21.7109375" customWidth="1"/>
    <col min="2794" max="2794" width="5.42578125" customWidth="1"/>
    <col min="2795" max="2795" width="5.85546875" customWidth="1"/>
    <col min="2796" max="2796" width="4.42578125" customWidth="1"/>
    <col min="2797" max="2797" width="5.85546875" customWidth="1"/>
    <col min="2798" max="2798" width="6.140625" customWidth="1"/>
    <col min="2799" max="2799" width="5.5703125" customWidth="1"/>
    <col min="2800" max="2800" width="5.28515625" customWidth="1"/>
    <col min="2801" max="2801" width="4.85546875" customWidth="1"/>
    <col min="2802" max="2802" width="5" customWidth="1"/>
    <col min="2803" max="2803" width="5.85546875" customWidth="1"/>
    <col min="2804" max="2804" width="6" customWidth="1"/>
    <col min="2805" max="2805" width="5.7109375" customWidth="1"/>
    <col min="2806" max="2806" width="4.42578125" customWidth="1"/>
    <col min="2807" max="2807" width="5.140625" customWidth="1"/>
    <col min="2808" max="2808" width="5.42578125" customWidth="1"/>
    <col min="2809" max="2809" width="12" customWidth="1"/>
    <col min="2810" max="2810" width="11.85546875" customWidth="1"/>
    <col min="3047" max="3047" width="3" customWidth="1"/>
    <col min="3048" max="3048" width="3.85546875" customWidth="1"/>
    <col min="3049" max="3049" width="21.7109375" customWidth="1"/>
    <col min="3050" max="3050" width="5.42578125" customWidth="1"/>
    <col min="3051" max="3051" width="5.85546875" customWidth="1"/>
    <col min="3052" max="3052" width="4.42578125" customWidth="1"/>
    <col min="3053" max="3053" width="5.85546875" customWidth="1"/>
    <col min="3054" max="3054" width="6.140625" customWidth="1"/>
    <col min="3055" max="3055" width="5.5703125" customWidth="1"/>
    <col min="3056" max="3056" width="5.28515625" customWidth="1"/>
    <col min="3057" max="3057" width="4.85546875" customWidth="1"/>
    <col min="3058" max="3058" width="5" customWidth="1"/>
    <col min="3059" max="3059" width="5.85546875" customWidth="1"/>
    <col min="3060" max="3060" width="6" customWidth="1"/>
    <col min="3061" max="3061" width="5.7109375" customWidth="1"/>
    <col min="3062" max="3062" width="4.42578125" customWidth="1"/>
    <col min="3063" max="3063" width="5.140625" customWidth="1"/>
    <col min="3064" max="3064" width="5.42578125" customWidth="1"/>
    <col min="3065" max="3065" width="12" customWidth="1"/>
    <col min="3066" max="3066" width="11.85546875" customWidth="1"/>
    <col min="3303" max="3303" width="3" customWidth="1"/>
    <col min="3304" max="3304" width="3.85546875" customWidth="1"/>
    <col min="3305" max="3305" width="21.7109375" customWidth="1"/>
    <col min="3306" max="3306" width="5.42578125" customWidth="1"/>
    <col min="3307" max="3307" width="5.85546875" customWidth="1"/>
    <col min="3308" max="3308" width="4.42578125" customWidth="1"/>
    <col min="3309" max="3309" width="5.85546875" customWidth="1"/>
    <col min="3310" max="3310" width="6.140625" customWidth="1"/>
    <col min="3311" max="3311" width="5.5703125" customWidth="1"/>
    <col min="3312" max="3312" width="5.28515625" customWidth="1"/>
    <col min="3313" max="3313" width="4.85546875" customWidth="1"/>
    <col min="3314" max="3314" width="5" customWidth="1"/>
    <col min="3315" max="3315" width="5.85546875" customWidth="1"/>
    <col min="3316" max="3316" width="6" customWidth="1"/>
    <col min="3317" max="3317" width="5.7109375" customWidth="1"/>
    <col min="3318" max="3318" width="4.42578125" customWidth="1"/>
    <col min="3319" max="3319" width="5.140625" customWidth="1"/>
    <col min="3320" max="3320" width="5.42578125" customWidth="1"/>
    <col min="3321" max="3321" width="12" customWidth="1"/>
    <col min="3322" max="3322" width="11.85546875" customWidth="1"/>
    <col min="3559" max="3559" width="3" customWidth="1"/>
    <col min="3560" max="3560" width="3.85546875" customWidth="1"/>
    <col min="3561" max="3561" width="21.7109375" customWidth="1"/>
    <col min="3562" max="3562" width="5.42578125" customWidth="1"/>
    <col min="3563" max="3563" width="5.85546875" customWidth="1"/>
    <col min="3564" max="3564" width="4.42578125" customWidth="1"/>
    <col min="3565" max="3565" width="5.85546875" customWidth="1"/>
    <col min="3566" max="3566" width="6.140625" customWidth="1"/>
    <col min="3567" max="3567" width="5.5703125" customWidth="1"/>
    <col min="3568" max="3568" width="5.28515625" customWidth="1"/>
    <col min="3569" max="3569" width="4.85546875" customWidth="1"/>
    <col min="3570" max="3570" width="5" customWidth="1"/>
    <col min="3571" max="3571" width="5.85546875" customWidth="1"/>
    <col min="3572" max="3572" width="6" customWidth="1"/>
    <col min="3573" max="3573" width="5.7109375" customWidth="1"/>
    <col min="3574" max="3574" width="4.42578125" customWidth="1"/>
    <col min="3575" max="3575" width="5.140625" customWidth="1"/>
    <col min="3576" max="3576" width="5.42578125" customWidth="1"/>
    <col min="3577" max="3577" width="12" customWidth="1"/>
    <col min="3578" max="3578" width="11.85546875" customWidth="1"/>
    <col min="3815" max="3815" width="3" customWidth="1"/>
    <col min="3816" max="3816" width="3.85546875" customWidth="1"/>
    <col min="3817" max="3817" width="21.7109375" customWidth="1"/>
    <col min="3818" max="3818" width="5.42578125" customWidth="1"/>
    <col min="3819" max="3819" width="5.85546875" customWidth="1"/>
    <col min="3820" max="3820" width="4.42578125" customWidth="1"/>
    <col min="3821" max="3821" width="5.85546875" customWidth="1"/>
    <col min="3822" max="3822" width="6.140625" customWidth="1"/>
    <col min="3823" max="3823" width="5.5703125" customWidth="1"/>
    <col min="3824" max="3824" width="5.28515625" customWidth="1"/>
    <col min="3825" max="3825" width="4.85546875" customWidth="1"/>
    <col min="3826" max="3826" width="5" customWidth="1"/>
    <col min="3827" max="3827" width="5.85546875" customWidth="1"/>
    <col min="3828" max="3828" width="6" customWidth="1"/>
    <col min="3829" max="3829" width="5.7109375" customWidth="1"/>
    <col min="3830" max="3830" width="4.42578125" customWidth="1"/>
    <col min="3831" max="3831" width="5.140625" customWidth="1"/>
    <col min="3832" max="3832" width="5.42578125" customWidth="1"/>
    <col min="3833" max="3833" width="12" customWidth="1"/>
    <col min="3834" max="3834" width="11.85546875" customWidth="1"/>
    <col min="4071" max="4071" width="3" customWidth="1"/>
    <col min="4072" max="4072" width="3.85546875" customWidth="1"/>
    <col min="4073" max="4073" width="21.7109375" customWidth="1"/>
    <col min="4074" max="4074" width="5.42578125" customWidth="1"/>
    <col min="4075" max="4075" width="5.85546875" customWidth="1"/>
    <col min="4076" max="4076" width="4.42578125" customWidth="1"/>
    <col min="4077" max="4077" width="5.85546875" customWidth="1"/>
    <col min="4078" max="4078" width="6.140625" customWidth="1"/>
    <col min="4079" max="4079" width="5.5703125" customWidth="1"/>
    <col min="4080" max="4080" width="5.28515625" customWidth="1"/>
    <col min="4081" max="4081" width="4.85546875" customWidth="1"/>
    <col min="4082" max="4082" width="5" customWidth="1"/>
    <col min="4083" max="4083" width="5.85546875" customWidth="1"/>
    <col min="4084" max="4084" width="6" customWidth="1"/>
    <col min="4085" max="4085" width="5.7109375" customWidth="1"/>
    <col min="4086" max="4086" width="4.42578125" customWidth="1"/>
    <col min="4087" max="4087" width="5.140625" customWidth="1"/>
    <col min="4088" max="4088" width="5.42578125" customWidth="1"/>
    <col min="4089" max="4089" width="12" customWidth="1"/>
    <col min="4090" max="4090" width="11.85546875" customWidth="1"/>
    <col min="4327" max="4327" width="3" customWidth="1"/>
    <col min="4328" max="4328" width="3.85546875" customWidth="1"/>
    <col min="4329" max="4329" width="21.7109375" customWidth="1"/>
    <col min="4330" max="4330" width="5.42578125" customWidth="1"/>
    <col min="4331" max="4331" width="5.85546875" customWidth="1"/>
    <col min="4332" max="4332" width="4.42578125" customWidth="1"/>
    <col min="4333" max="4333" width="5.85546875" customWidth="1"/>
    <col min="4334" max="4334" width="6.140625" customWidth="1"/>
    <col min="4335" max="4335" width="5.5703125" customWidth="1"/>
    <col min="4336" max="4336" width="5.28515625" customWidth="1"/>
    <col min="4337" max="4337" width="4.85546875" customWidth="1"/>
    <col min="4338" max="4338" width="5" customWidth="1"/>
    <col min="4339" max="4339" width="5.85546875" customWidth="1"/>
    <col min="4340" max="4340" width="6" customWidth="1"/>
    <col min="4341" max="4341" width="5.7109375" customWidth="1"/>
    <col min="4342" max="4342" width="4.42578125" customWidth="1"/>
    <col min="4343" max="4343" width="5.140625" customWidth="1"/>
    <col min="4344" max="4344" width="5.42578125" customWidth="1"/>
    <col min="4345" max="4345" width="12" customWidth="1"/>
    <col min="4346" max="4346" width="11.85546875" customWidth="1"/>
    <col min="4583" max="4583" width="3" customWidth="1"/>
    <col min="4584" max="4584" width="3.85546875" customWidth="1"/>
    <col min="4585" max="4585" width="21.7109375" customWidth="1"/>
    <col min="4586" max="4586" width="5.42578125" customWidth="1"/>
    <col min="4587" max="4587" width="5.85546875" customWidth="1"/>
    <col min="4588" max="4588" width="4.42578125" customWidth="1"/>
    <col min="4589" max="4589" width="5.85546875" customWidth="1"/>
    <col min="4590" max="4590" width="6.140625" customWidth="1"/>
    <col min="4591" max="4591" width="5.5703125" customWidth="1"/>
    <col min="4592" max="4592" width="5.28515625" customWidth="1"/>
    <col min="4593" max="4593" width="4.85546875" customWidth="1"/>
    <col min="4594" max="4594" width="5" customWidth="1"/>
    <col min="4595" max="4595" width="5.85546875" customWidth="1"/>
    <col min="4596" max="4596" width="6" customWidth="1"/>
    <col min="4597" max="4597" width="5.7109375" customWidth="1"/>
    <col min="4598" max="4598" width="4.42578125" customWidth="1"/>
    <col min="4599" max="4599" width="5.140625" customWidth="1"/>
    <col min="4600" max="4600" width="5.42578125" customWidth="1"/>
    <col min="4601" max="4601" width="12" customWidth="1"/>
    <col min="4602" max="4602" width="11.85546875" customWidth="1"/>
    <col min="4839" max="4839" width="3" customWidth="1"/>
    <col min="4840" max="4840" width="3.85546875" customWidth="1"/>
    <col min="4841" max="4841" width="21.7109375" customWidth="1"/>
    <col min="4842" max="4842" width="5.42578125" customWidth="1"/>
    <col min="4843" max="4843" width="5.85546875" customWidth="1"/>
    <col min="4844" max="4844" width="4.42578125" customWidth="1"/>
    <col min="4845" max="4845" width="5.85546875" customWidth="1"/>
    <col min="4846" max="4846" width="6.140625" customWidth="1"/>
    <col min="4847" max="4847" width="5.5703125" customWidth="1"/>
    <col min="4848" max="4848" width="5.28515625" customWidth="1"/>
    <col min="4849" max="4849" width="4.85546875" customWidth="1"/>
    <col min="4850" max="4850" width="5" customWidth="1"/>
    <col min="4851" max="4851" width="5.85546875" customWidth="1"/>
    <col min="4852" max="4852" width="6" customWidth="1"/>
    <col min="4853" max="4853" width="5.7109375" customWidth="1"/>
    <col min="4854" max="4854" width="4.42578125" customWidth="1"/>
    <col min="4855" max="4855" width="5.140625" customWidth="1"/>
    <col min="4856" max="4856" width="5.42578125" customWidth="1"/>
    <col min="4857" max="4857" width="12" customWidth="1"/>
    <col min="4858" max="4858" width="11.85546875" customWidth="1"/>
    <col min="5095" max="5095" width="3" customWidth="1"/>
    <col min="5096" max="5096" width="3.85546875" customWidth="1"/>
    <col min="5097" max="5097" width="21.7109375" customWidth="1"/>
    <col min="5098" max="5098" width="5.42578125" customWidth="1"/>
    <col min="5099" max="5099" width="5.85546875" customWidth="1"/>
    <col min="5100" max="5100" width="4.42578125" customWidth="1"/>
    <col min="5101" max="5101" width="5.85546875" customWidth="1"/>
    <col min="5102" max="5102" width="6.140625" customWidth="1"/>
    <col min="5103" max="5103" width="5.5703125" customWidth="1"/>
    <col min="5104" max="5104" width="5.28515625" customWidth="1"/>
    <col min="5105" max="5105" width="4.85546875" customWidth="1"/>
    <col min="5106" max="5106" width="5" customWidth="1"/>
    <col min="5107" max="5107" width="5.85546875" customWidth="1"/>
    <col min="5108" max="5108" width="6" customWidth="1"/>
    <col min="5109" max="5109" width="5.7109375" customWidth="1"/>
    <col min="5110" max="5110" width="4.42578125" customWidth="1"/>
    <col min="5111" max="5111" width="5.140625" customWidth="1"/>
    <col min="5112" max="5112" width="5.42578125" customWidth="1"/>
    <col min="5113" max="5113" width="12" customWidth="1"/>
    <col min="5114" max="5114" width="11.85546875" customWidth="1"/>
    <col min="5351" max="5351" width="3" customWidth="1"/>
    <col min="5352" max="5352" width="3.85546875" customWidth="1"/>
    <col min="5353" max="5353" width="21.7109375" customWidth="1"/>
    <col min="5354" max="5354" width="5.42578125" customWidth="1"/>
    <col min="5355" max="5355" width="5.85546875" customWidth="1"/>
    <col min="5356" max="5356" width="4.42578125" customWidth="1"/>
    <col min="5357" max="5357" width="5.85546875" customWidth="1"/>
    <col min="5358" max="5358" width="6.140625" customWidth="1"/>
    <col min="5359" max="5359" width="5.5703125" customWidth="1"/>
    <col min="5360" max="5360" width="5.28515625" customWidth="1"/>
    <col min="5361" max="5361" width="4.85546875" customWidth="1"/>
    <col min="5362" max="5362" width="5" customWidth="1"/>
    <col min="5363" max="5363" width="5.85546875" customWidth="1"/>
    <col min="5364" max="5364" width="6" customWidth="1"/>
    <col min="5365" max="5365" width="5.7109375" customWidth="1"/>
    <col min="5366" max="5366" width="4.42578125" customWidth="1"/>
    <col min="5367" max="5367" width="5.140625" customWidth="1"/>
    <col min="5368" max="5368" width="5.42578125" customWidth="1"/>
    <col min="5369" max="5369" width="12" customWidth="1"/>
    <col min="5370" max="5370" width="11.85546875" customWidth="1"/>
    <col min="5607" max="5607" width="3" customWidth="1"/>
    <col min="5608" max="5608" width="3.85546875" customWidth="1"/>
    <col min="5609" max="5609" width="21.7109375" customWidth="1"/>
    <col min="5610" max="5610" width="5.42578125" customWidth="1"/>
    <col min="5611" max="5611" width="5.85546875" customWidth="1"/>
    <col min="5612" max="5612" width="4.42578125" customWidth="1"/>
    <col min="5613" max="5613" width="5.85546875" customWidth="1"/>
    <col min="5614" max="5614" width="6.140625" customWidth="1"/>
    <col min="5615" max="5615" width="5.5703125" customWidth="1"/>
    <col min="5616" max="5616" width="5.28515625" customWidth="1"/>
    <col min="5617" max="5617" width="4.85546875" customWidth="1"/>
    <col min="5618" max="5618" width="5" customWidth="1"/>
    <col min="5619" max="5619" width="5.85546875" customWidth="1"/>
    <col min="5620" max="5620" width="6" customWidth="1"/>
    <col min="5621" max="5621" width="5.7109375" customWidth="1"/>
    <col min="5622" max="5622" width="4.42578125" customWidth="1"/>
    <col min="5623" max="5623" width="5.140625" customWidth="1"/>
    <col min="5624" max="5624" width="5.42578125" customWidth="1"/>
    <col min="5625" max="5625" width="12" customWidth="1"/>
    <col min="5626" max="5626" width="11.85546875" customWidth="1"/>
    <col min="5863" max="5863" width="3" customWidth="1"/>
    <col min="5864" max="5864" width="3.85546875" customWidth="1"/>
    <col min="5865" max="5865" width="21.7109375" customWidth="1"/>
    <col min="5866" max="5866" width="5.42578125" customWidth="1"/>
    <col min="5867" max="5867" width="5.85546875" customWidth="1"/>
    <col min="5868" max="5868" width="4.42578125" customWidth="1"/>
    <col min="5869" max="5869" width="5.85546875" customWidth="1"/>
    <col min="5870" max="5870" width="6.140625" customWidth="1"/>
    <col min="5871" max="5871" width="5.5703125" customWidth="1"/>
    <col min="5872" max="5872" width="5.28515625" customWidth="1"/>
    <col min="5873" max="5873" width="4.85546875" customWidth="1"/>
    <col min="5874" max="5874" width="5" customWidth="1"/>
    <col min="5875" max="5875" width="5.85546875" customWidth="1"/>
    <col min="5876" max="5876" width="6" customWidth="1"/>
    <col min="5877" max="5877" width="5.7109375" customWidth="1"/>
    <col min="5878" max="5878" width="4.42578125" customWidth="1"/>
    <col min="5879" max="5879" width="5.140625" customWidth="1"/>
    <col min="5880" max="5880" width="5.42578125" customWidth="1"/>
    <col min="5881" max="5881" width="12" customWidth="1"/>
    <col min="5882" max="5882" width="11.85546875" customWidth="1"/>
    <col min="6119" max="6119" width="3" customWidth="1"/>
    <col min="6120" max="6120" width="3.85546875" customWidth="1"/>
    <col min="6121" max="6121" width="21.7109375" customWidth="1"/>
    <col min="6122" max="6122" width="5.42578125" customWidth="1"/>
    <col min="6123" max="6123" width="5.85546875" customWidth="1"/>
    <col min="6124" max="6124" width="4.42578125" customWidth="1"/>
    <col min="6125" max="6125" width="5.85546875" customWidth="1"/>
    <col min="6126" max="6126" width="6.140625" customWidth="1"/>
    <col min="6127" max="6127" width="5.5703125" customWidth="1"/>
    <col min="6128" max="6128" width="5.28515625" customWidth="1"/>
    <col min="6129" max="6129" width="4.85546875" customWidth="1"/>
    <col min="6130" max="6130" width="5" customWidth="1"/>
    <col min="6131" max="6131" width="5.85546875" customWidth="1"/>
    <col min="6132" max="6132" width="6" customWidth="1"/>
    <col min="6133" max="6133" width="5.7109375" customWidth="1"/>
    <col min="6134" max="6134" width="4.42578125" customWidth="1"/>
    <col min="6135" max="6135" width="5.140625" customWidth="1"/>
    <col min="6136" max="6136" width="5.42578125" customWidth="1"/>
    <col min="6137" max="6137" width="12" customWidth="1"/>
    <col min="6138" max="6138" width="11.85546875" customWidth="1"/>
    <col min="6375" max="6375" width="3" customWidth="1"/>
    <col min="6376" max="6376" width="3.85546875" customWidth="1"/>
    <col min="6377" max="6377" width="21.7109375" customWidth="1"/>
    <col min="6378" max="6378" width="5.42578125" customWidth="1"/>
    <col min="6379" max="6379" width="5.85546875" customWidth="1"/>
    <col min="6380" max="6380" width="4.42578125" customWidth="1"/>
    <col min="6381" max="6381" width="5.85546875" customWidth="1"/>
    <col min="6382" max="6382" width="6.140625" customWidth="1"/>
    <col min="6383" max="6383" width="5.5703125" customWidth="1"/>
    <col min="6384" max="6384" width="5.28515625" customWidth="1"/>
    <col min="6385" max="6385" width="4.85546875" customWidth="1"/>
    <col min="6386" max="6386" width="5" customWidth="1"/>
    <col min="6387" max="6387" width="5.85546875" customWidth="1"/>
    <col min="6388" max="6388" width="6" customWidth="1"/>
    <col min="6389" max="6389" width="5.7109375" customWidth="1"/>
    <col min="6390" max="6390" width="4.42578125" customWidth="1"/>
    <col min="6391" max="6391" width="5.140625" customWidth="1"/>
    <col min="6392" max="6392" width="5.42578125" customWidth="1"/>
    <col min="6393" max="6393" width="12" customWidth="1"/>
    <col min="6394" max="6394" width="11.85546875" customWidth="1"/>
    <col min="6631" max="6631" width="3" customWidth="1"/>
    <col min="6632" max="6632" width="3.85546875" customWidth="1"/>
    <col min="6633" max="6633" width="21.7109375" customWidth="1"/>
    <col min="6634" max="6634" width="5.42578125" customWidth="1"/>
    <col min="6635" max="6635" width="5.85546875" customWidth="1"/>
    <col min="6636" max="6636" width="4.42578125" customWidth="1"/>
    <col min="6637" max="6637" width="5.85546875" customWidth="1"/>
    <col min="6638" max="6638" width="6.140625" customWidth="1"/>
    <col min="6639" max="6639" width="5.5703125" customWidth="1"/>
    <col min="6640" max="6640" width="5.28515625" customWidth="1"/>
    <col min="6641" max="6641" width="4.85546875" customWidth="1"/>
    <col min="6642" max="6642" width="5" customWidth="1"/>
    <col min="6643" max="6643" width="5.85546875" customWidth="1"/>
    <col min="6644" max="6644" width="6" customWidth="1"/>
    <col min="6645" max="6645" width="5.7109375" customWidth="1"/>
    <col min="6646" max="6646" width="4.42578125" customWidth="1"/>
    <col min="6647" max="6647" width="5.140625" customWidth="1"/>
    <col min="6648" max="6648" width="5.42578125" customWidth="1"/>
    <col min="6649" max="6649" width="12" customWidth="1"/>
    <col min="6650" max="6650" width="11.85546875" customWidth="1"/>
    <col min="6887" max="6887" width="3" customWidth="1"/>
    <col min="6888" max="6888" width="3.85546875" customWidth="1"/>
    <col min="6889" max="6889" width="21.7109375" customWidth="1"/>
    <col min="6890" max="6890" width="5.42578125" customWidth="1"/>
    <col min="6891" max="6891" width="5.85546875" customWidth="1"/>
    <col min="6892" max="6892" width="4.42578125" customWidth="1"/>
    <col min="6893" max="6893" width="5.85546875" customWidth="1"/>
    <col min="6894" max="6894" width="6.140625" customWidth="1"/>
    <col min="6895" max="6895" width="5.5703125" customWidth="1"/>
    <col min="6896" max="6896" width="5.28515625" customWidth="1"/>
    <col min="6897" max="6897" width="4.85546875" customWidth="1"/>
    <col min="6898" max="6898" width="5" customWidth="1"/>
    <col min="6899" max="6899" width="5.85546875" customWidth="1"/>
    <col min="6900" max="6900" width="6" customWidth="1"/>
    <col min="6901" max="6901" width="5.7109375" customWidth="1"/>
    <col min="6902" max="6902" width="4.42578125" customWidth="1"/>
    <col min="6903" max="6903" width="5.140625" customWidth="1"/>
    <col min="6904" max="6904" width="5.42578125" customWidth="1"/>
    <col min="6905" max="6905" width="12" customWidth="1"/>
    <col min="6906" max="6906" width="11.85546875" customWidth="1"/>
    <col min="7143" max="7143" width="3" customWidth="1"/>
    <col min="7144" max="7144" width="3.85546875" customWidth="1"/>
    <col min="7145" max="7145" width="21.7109375" customWidth="1"/>
    <col min="7146" max="7146" width="5.42578125" customWidth="1"/>
    <col min="7147" max="7147" width="5.85546875" customWidth="1"/>
    <col min="7148" max="7148" width="4.42578125" customWidth="1"/>
    <col min="7149" max="7149" width="5.85546875" customWidth="1"/>
    <col min="7150" max="7150" width="6.140625" customWidth="1"/>
    <col min="7151" max="7151" width="5.5703125" customWidth="1"/>
    <col min="7152" max="7152" width="5.28515625" customWidth="1"/>
    <col min="7153" max="7153" width="4.85546875" customWidth="1"/>
    <col min="7154" max="7154" width="5" customWidth="1"/>
    <col min="7155" max="7155" width="5.85546875" customWidth="1"/>
    <col min="7156" max="7156" width="6" customWidth="1"/>
    <col min="7157" max="7157" width="5.7109375" customWidth="1"/>
    <col min="7158" max="7158" width="4.42578125" customWidth="1"/>
    <col min="7159" max="7159" width="5.140625" customWidth="1"/>
    <col min="7160" max="7160" width="5.42578125" customWidth="1"/>
    <col min="7161" max="7161" width="12" customWidth="1"/>
    <col min="7162" max="7162" width="11.85546875" customWidth="1"/>
    <col min="7399" max="7399" width="3" customWidth="1"/>
    <col min="7400" max="7400" width="3.85546875" customWidth="1"/>
    <col min="7401" max="7401" width="21.7109375" customWidth="1"/>
    <col min="7402" max="7402" width="5.42578125" customWidth="1"/>
    <col min="7403" max="7403" width="5.85546875" customWidth="1"/>
    <col min="7404" max="7404" width="4.42578125" customWidth="1"/>
    <col min="7405" max="7405" width="5.85546875" customWidth="1"/>
    <col min="7406" max="7406" width="6.140625" customWidth="1"/>
    <col min="7407" max="7407" width="5.5703125" customWidth="1"/>
    <col min="7408" max="7408" width="5.28515625" customWidth="1"/>
    <col min="7409" max="7409" width="4.85546875" customWidth="1"/>
    <col min="7410" max="7410" width="5" customWidth="1"/>
    <col min="7411" max="7411" width="5.85546875" customWidth="1"/>
    <col min="7412" max="7412" width="6" customWidth="1"/>
    <col min="7413" max="7413" width="5.7109375" customWidth="1"/>
    <col min="7414" max="7414" width="4.42578125" customWidth="1"/>
    <col min="7415" max="7415" width="5.140625" customWidth="1"/>
    <col min="7416" max="7416" width="5.42578125" customWidth="1"/>
    <col min="7417" max="7417" width="12" customWidth="1"/>
    <col min="7418" max="7418" width="11.85546875" customWidth="1"/>
    <col min="7655" max="7655" width="3" customWidth="1"/>
    <col min="7656" max="7656" width="3.85546875" customWidth="1"/>
    <col min="7657" max="7657" width="21.7109375" customWidth="1"/>
    <col min="7658" max="7658" width="5.42578125" customWidth="1"/>
    <col min="7659" max="7659" width="5.85546875" customWidth="1"/>
    <col min="7660" max="7660" width="4.42578125" customWidth="1"/>
    <col min="7661" max="7661" width="5.85546875" customWidth="1"/>
    <col min="7662" max="7662" width="6.140625" customWidth="1"/>
    <col min="7663" max="7663" width="5.5703125" customWidth="1"/>
    <col min="7664" max="7664" width="5.28515625" customWidth="1"/>
    <col min="7665" max="7665" width="4.85546875" customWidth="1"/>
    <col min="7666" max="7666" width="5" customWidth="1"/>
    <col min="7667" max="7667" width="5.85546875" customWidth="1"/>
    <col min="7668" max="7668" width="6" customWidth="1"/>
    <col min="7669" max="7669" width="5.7109375" customWidth="1"/>
    <col min="7670" max="7670" width="4.42578125" customWidth="1"/>
    <col min="7671" max="7671" width="5.140625" customWidth="1"/>
    <col min="7672" max="7672" width="5.42578125" customWidth="1"/>
    <col min="7673" max="7673" width="12" customWidth="1"/>
    <col min="7674" max="7674" width="11.85546875" customWidth="1"/>
    <col min="7911" max="7911" width="3" customWidth="1"/>
    <col min="7912" max="7912" width="3.85546875" customWidth="1"/>
    <col min="7913" max="7913" width="21.7109375" customWidth="1"/>
    <col min="7914" max="7914" width="5.42578125" customWidth="1"/>
    <col min="7915" max="7915" width="5.85546875" customWidth="1"/>
    <col min="7916" max="7916" width="4.42578125" customWidth="1"/>
    <col min="7917" max="7917" width="5.85546875" customWidth="1"/>
    <col min="7918" max="7918" width="6.140625" customWidth="1"/>
    <col min="7919" max="7919" width="5.5703125" customWidth="1"/>
    <col min="7920" max="7920" width="5.28515625" customWidth="1"/>
    <col min="7921" max="7921" width="4.85546875" customWidth="1"/>
    <col min="7922" max="7922" width="5" customWidth="1"/>
    <col min="7923" max="7923" width="5.85546875" customWidth="1"/>
    <col min="7924" max="7924" width="6" customWidth="1"/>
    <col min="7925" max="7925" width="5.7109375" customWidth="1"/>
    <col min="7926" max="7926" width="4.42578125" customWidth="1"/>
    <col min="7927" max="7927" width="5.140625" customWidth="1"/>
    <col min="7928" max="7928" width="5.42578125" customWidth="1"/>
    <col min="7929" max="7929" width="12" customWidth="1"/>
    <col min="7930" max="7930" width="11.85546875" customWidth="1"/>
    <col min="8167" max="8167" width="3" customWidth="1"/>
    <col min="8168" max="8168" width="3.85546875" customWidth="1"/>
    <col min="8169" max="8169" width="21.7109375" customWidth="1"/>
    <col min="8170" max="8170" width="5.42578125" customWidth="1"/>
    <col min="8171" max="8171" width="5.85546875" customWidth="1"/>
    <col min="8172" max="8172" width="4.42578125" customWidth="1"/>
    <col min="8173" max="8173" width="5.85546875" customWidth="1"/>
    <col min="8174" max="8174" width="6.140625" customWidth="1"/>
    <col min="8175" max="8175" width="5.5703125" customWidth="1"/>
    <col min="8176" max="8176" width="5.28515625" customWidth="1"/>
    <col min="8177" max="8177" width="4.85546875" customWidth="1"/>
    <col min="8178" max="8178" width="5" customWidth="1"/>
    <col min="8179" max="8179" width="5.85546875" customWidth="1"/>
    <col min="8180" max="8180" width="6" customWidth="1"/>
    <col min="8181" max="8181" width="5.7109375" customWidth="1"/>
    <col min="8182" max="8182" width="4.42578125" customWidth="1"/>
    <col min="8183" max="8183" width="5.140625" customWidth="1"/>
    <col min="8184" max="8184" width="5.42578125" customWidth="1"/>
    <col min="8185" max="8185" width="12" customWidth="1"/>
    <col min="8186" max="8186" width="11.85546875" customWidth="1"/>
    <col min="8423" max="8423" width="3" customWidth="1"/>
    <col min="8424" max="8424" width="3.85546875" customWidth="1"/>
    <col min="8425" max="8425" width="21.7109375" customWidth="1"/>
    <col min="8426" max="8426" width="5.42578125" customWidth="1"/>
    <col min="8427" max="8427" width="5.85546875" customWidth="1"/>
    <col min="8428" max="8428" width="4.42578125" customWidth="1"/>
    <col min="8429" max="8429" width="5.85546875" customWidth="1"/>
    <col min="8430" max="8430" width="6.140625" customWidth="1"/>
    <col min="8431" max="8431" width="5.5703125" customWidth="1"/>
    <col min="8432" max="8432" width="5.28515625" customWidth="1"/>
    <col min="8433" max="8433" width="4.85546875" customWidth="1"/>
    <col min="8434" max="8434" width="5" customWidth="1"/>
    <col min="8435" max="8435" width="5.85546875" customWidth="1"/>
    <col min="8436" max="8436" width="6" customWidth="1"/>
    <col min="8437" max="8437" width="5.7109375" customWidth="1"/>
    <col min="8438" max="8438" width="4.42578125" customWidth="1"/>
    <col min="8439" max="8439" width="5.140625" customWidth="1"/>
    <col min="8440" max="8440" width="5.42578125" customWidth="1"/>
    <col min="8441" max="8441" width="12" customWidth="1"/>
    <col min="8442" max="8442" width="11.85546875" customWidth="1"/>
    <col min="8679" max="8679" width="3" customWidth="1"/>
    <col min="8680" max="8680" width="3.85546875" customWidth="1"/>
    <col min="8681" max="8681" width="21.7109375" customWidth="1"/>
    <col min="8682" max="8682" width="5.42578125" customWidth="1"/>
    <col min="8683" max="8683" width="5.85546875" customWidth="1"/>
    <col min="8684" max="8684" width="4.42578125" customWidth="1"/>
    <col min="8685" max="8685" width="5.85546875" customWidth="1"/>
    <col min="8686" max="8686" width="6.140625" customWidth="1"/>
    <col min="8687" max="8687" width="5.5703125" customWidth="1"/>
    <col min="8688" max="8688" width="5.28515625" customWidth="1"/>
    <col min="8689" max="8689" width="4.85546875" customWidth="1"/>
    <col min="8690" max="8690" width="5" customWidth="1"/>
    <col min="8691" max="8691" width="5.85546875" customWidth="1"/>
    <col min="8692" max="8692" width="6" customWidth="1"/>
    <col min="8693" max="8693" width="5.7109375" customWidth="1"/>
    <col min="8694" max="8694" width="4.42578125" customWidth="1"/>
    <col min="8695" max="8695" width="5.140625" customWidth="1"/>
    <col min="8696" max="8696" width="5.42578125" customWidth="1"/>
    <col min="8697" max="8697" width="12" customWidth="1"/>
    <col min="8698" max="8698" width="11.85546875" customWidth="1"/>
    <col min="8935" max="8935" width="3" customWidth="1"/>
    <col min="8936" max="8936" width="3.85546875" customWidth="1"/>
    <col min="8937" max="8937" width="21.7109375" customWidth="1"/>
    <col min="8938" max="8938" width="5.42578125" customWidth="1"/>
    <col min="8939" max="8939" width="5.85546875" customWidth="1"/>
    <col min="8940" max="8940" width="4.42578125" customWidth="1"/>
    <col min="8941" max="8941" width="5.85546875" customWidth="1"/>
    <col min="8942" max="8942" width="6.140625" customWidth="1"/>
    <col min="8943" max="8943" width="5.5703125" customWidth="1"/>
    <col min="8944" max="8944" width="5.28515625" customWidth="1"/>
    <col min="8945" max="8945" width="4.85546875" customWidth="1"/>
    <col min="8946" max="8946" width="5" customWidth="1"/>
    <col min="8947" max="8947" width="5.85546875" customWidth="1"/>
    <col min="8948" max="8948" width="6" customWidth="1"/>
    <col min="8949" max="8949" width="5.7109375" customWidth="1"/>
    <col min="8950" max="8950" width="4.42578125" customWidth="1"/>
    <col min="8951" max="8951" width="5.140625" customWidth="1"/>
    <col min="8952" max="8952" width="5.42578125" customWidth="1"/>
    <col min="8953" max="8953" width="12" customWidth="1"/>
    <col min="8954" max="8954" width="11.85546875" customWidth="1"/>
    <col min="9191" max="9191" width="3" customWidth="1"/>
    <col min="9192" max="9192" width="3.85546875" customWidth="1"/>
    <col min="9193" max="9193" width="21.7109375" customWidth="1"/>
    <col min="9194" max="9194" width="5.42578125" customWidth="1"/>
    <col min="9195" max="9195" width="5.85546875" customWidth="1"/>
    <col min="9196" max="9196" width="4.42578125" customWidth="1"/>
    <col min="9197" max="9197" width="5.85546875" customWidth="1"/>
    <col min="9198" max="9198" width="6.140625" customWidth="1"/>
    <col min="9199" max="9199" width="5.5703125" customWidth="1"/>
    <col min="9200" max="9200" width="5.28515625" customWidth="1"/>
    <col min="9201" max="9201" width="4.85546875" customWidth="1"/>
    <col min="9202" max="9202" width="5" customWidth="1"/>
    <col min="9203" max="9203" width="5.85546875" customWidth="1"/>
    <col min="9204" max="9204" width="6" customWidth="1"/>
    <col min="9205" max="9205" width="5.7109375" customWidth="1"/>
    <col min="9206" max="9206" width="4.42578125" customWidth="1"/>
    <col min="9207" max="9207" width="5.140625" customWidth="1"/>
    <col min="9208" max="9208" width="5.42578125" customWidth="1"/>
    <col min="9209" max="9209" width="12" customWidth="1"/>
    <col min="9210" max="9210" width="11.85546875" customWidth="1"/>
    <col min="9447" max="9447" width="3" customWidth="1"/>
    <col min="9448" max="9448" width="3.85546875" customWidth="1"/>
    <col min="9449" max="9449" width="21.7109375" customWidth="1"/>
    <col min="9450" max="9450" width="5.42578125" customWidth="1"/>
    <col min="9451" max="9451" width="5.85546875" customWidth="1"/>
    <col min="9452" max="9452" width="4.42578125" customWidth="1"/>
    <col min="9453" max="9453" width="5.85546875" customWidth="1"/>
    <col min="9454" max="9454" width="6.140625" customWidth="1"/>
    <col min="9455" max="9455" width="5.5703125" customWidth="1"/>
    <col min="9456" max="9456" width="5.28515625" customWidth="1"/>
    <col min="9457" max="9457" width="4.85546875" customWidth="1"/>
    <col min="9458" max="9458" width="5" customWidth="1"/>
    <col min="9459" max="9459" width="5.85546875" customWidth="1"/>
    <col min="9460" max="9460" width="6" customWidth="1"/>
    <col min="9461" max="9461" width="5.7109375" customWidth="1"/>
    <col min="9462" max="9462" width="4.42578125" customWidth="1"/>
    <col min="9463" max="9463" width="5.140625" customWidth="1"/>
    <col min="9464" max="9464" width="5.42578125" customWidth="1"/>
    <col min="9465" max="9465" width="12" customWidth="1"/>
    <col min="9466" max="9466" width="11.85546875" customWidth="1"/>
    <col min="9703" max="9703" width="3" customWidth="1"/>
    <col min="9704" max="9704" width="3.85546875" customWidth="1"/>
    <col min="9705" max="9705" width="21.7109375" customWidth="1"/>
    <col min="9706" max="9706" width="5.42578125" customWidth="1"/>
    <col min="9707" max="9707" width="5.85546875" customWidth="1"/>
    <col min="9708" max="9708" width="4.42578125" customWidth="1"/>
    <col min="9709" max="9709" width="5.85546875" customWidth="1"/>
    <col min="9710" max="9710" width="6.140625" customWidth="1"/>
    <col min="9711" max="9711" width="5.5703125" customWidth="1"/>
    <col min="9712" max="9712" width="5.28515625" customWidth="1"/>
    <col min="9713" max="9713" width="4.85546875" customWidth="1"/>
    <col min="9714" max="9714" width="5" customWidth="1"/>
    <col min="9715" max="9715" width="5.85546875" customWidth="1"/>
    <col min="9716" max="9716" width="6" customWidth="1"/>
    <col min="9717" max="9717" width="5.7109375" customWidth="1"/>
    <col min="9718" max="9718" width="4.42578125" customWidth="1"/>
    <col min="9719" max="9719" width="5.140625" customWidth="1"/>
    <col min="9720" max="9720" width="5.42578125" customWidth="1"/>
    <col min="9721" max="9721" width="12" customWidth="1"/>
    <col min="9722" max="9722" width="11.85546875" customWidth="1"/>
    <col min="9959" max="9959" width="3" customWidth="1"/>
    <col min="9960" max="9960" width="3.85546875" customWidth="1"/>
    <col min="9961" max="9961" width="21.7109375" customWidth="1"/>
    <col min="9962" max="9962" width="5.42578125" customWidth="1"/>
    <col min="9963" max="9963" width="5.85546875" customWidth="1"/>
    <col min="9964" max="9964" width="4.42578125" customWidth="1"/>
    <col min="9965" max="9965" width="5.85546875" customWidth="1"/>
    <col min="9966" max="9966" width="6.140625" customWidth="1"/>
    <col min="9967" max="9967" width="5.5703125" customWidth="1"/>
    <col min="9968" max="9968" width="5.28515625" customWidth="1"/>
    <col min="9969" max="9969" width="4.85546875" customWidth="1"/>
    <col min="9970" max="9970" width="5" customWidth="1"/>
    <col min="9971" max="9971" width="5.85546875" customWidth="1"/>
    <col min="9972" max="9972" width="6" customWidth="1"/>
    <col min="9973" max="9973" width="5.7109375" customWidth="1"/>
    <col min="9974" max="9974" width="4.42578125" customWidth="1"/>
    <col min="9975" max="9975" width="5.140625" customWidth="1"/>
    <col min="9976" max="9976" width="5.42578125" customWidth="1"/>
    <col min="9977" max="9977" width="12" customWidth="1"/>
    <col min="9978" max="9978" width="11.85546875" customWidth="1"/>
    <col min="10215" max="10215" width="3" customWidth="1"/>
    <col min="10216" max="10216" width="3.85546875" customWidth="1"/>
    <col min="10217" max="10217" width="21.7109375" customWidth="1"/>
    <col min="10218" max="10218" width="5.42578125" customWidth="1"/>
    <col min="10219" max="10219" width="5.85546875" customWidth="1"/>
    <col min="10220" max="10220" width="4.42578125" customWidth="1"/>
    <col min="10221" max="10221" width="5.85546875" customWidth="1"/>
    <col min="10222" max="10222" width="6.140625" customWidth="1"/>
    <col min="10223" max="10223" width="5.5703125" customWidth="1"/>
    <col min="10224" max="10224" width="5.28515625" customWidth="1"/>
    <col min="10225" max="10225" width="4.85546875" customWidth="1"/>
    <col min="10226" max="10226" width="5" customWidth="1"/>
    <col min="10227" max="10227" width="5.85546875" customWidth="1"/>
    <col min="10228" max="10228" width="6" customWidth="1"/>
    <col min="10229" max="10229" width="5.7109375" customWidth="1"/>
    <col min="10230" max="10230" width="4.42578125" customWidth="1"/>
    <col min="10231" max="10231" width="5.140625" customWidth="1"/>
    <col min="10232" max="10232" width="5.42578125" customWidth="1"/>
    <col min="10233" max="10233" width="12" customWidth="1"/>
    <col min="10234" max="10234" width="11.85546875" customWidth="1"/>
    <col min="10471" max="10471" width="3" customWidth="1"/>
    <col min="10472" max="10472" width="3.85546875" customWidth="1"/>
    <col min="10473" max="10473" width="21.7109375" customWidth="1"/>
    <col min="10474" max="10474" width="5.42578125" customWidth="1"/>
    <col min="10475" max="10475" width="5.85546875" customWidth="1"/>
    <col min="10476" max="10476" width="4.42578125" customWidth="1"/>
    <col min="10477" max="10477" width="5.85546875" customWidth="1"/>
    <col min="10478" max="10478" width="6.140625" customWidth="1"/>
    <col min="10479" max="10479" width="5.5703125" customWidth="1"/>
    <col min="10480" max="10480" width="5.28515625" customWidth="1"/>
    <col min="10481" max="10481" width="4.85546875" customWidth="1"/>
    <col min="10482" max="10482" width="5" customWidth="1"/>
    <col min="10483" max="10483" width="5.85546875" customWidth="1"/>
    <col min="10484" max="10484" width="6" customWidth="1"/>
    <col min="10485" max="10485" width="5.7109375" customWidth="1"/>
    <col min="10486" max="10486" width="4.42578125" customWidth="1"/>
    <col min="10487" max="10487" width="5.140625" customWidth="1"/>
    <col min="10488" max="10488" width="5.42578125" customWidth="1"/>
    <col min="10489" max="10489" width="12" customWidth="1"/>
    <col min="10490" max="10490" width="11.85546875" customWidth="1"/>
    <col min="10727" max="10727" width="3" customWidth="1"/>
    <col min="10728" max="10728" width="3.85546875" customWidth="1"/>
    <col min="10729" max="10729" width="21.7109375" customWidth="1"/>
    <col min="10730" max="10730" width="5.42578125" customWidth="1"/>
    <col min="10731" max="10731" width="5.85546875" customWidth="1"/>
    <col min="10732" max="10732" width="4.42578125" customWidth="1"/>
    <col min="10733" max="10733" width="5.85546875" customWidth="1"/>
    <col min="10734" max="10734" width="6.140625" customWidth="1"/>
    <col min="10735" max="10735" width="5.5703125" customWidth="1"/>
    <col min="10736" max="10736" width="5.28515625" customWidth="1"/>
    <col min="10737" max="10737" width="4.85546875" customWidth="1"/>
    <col min="10738" max="10738" width="5" customWidth="1"/>
    <col min="10739" max="10739" width="5.85546875" customWidth="1"/>
    <col min="10740" max="10740" width="6" customWidth="1"/>
    <col min="10741" max="10741" width="5.7109375" customWidth="1"/>
    <col min="10742" max="10742" width="4.42578125" customWidth="1"/>
    <col min="10743" max="10743" width="5.140625" customWidth="1"/>
    <col min="10744" max="10744" width="5.42578125" customWidth="1"/>
    <col min="10745" max="10745" width="12" customWidth="1"/>
    <col min="10746" max="10746" width="11.85546875" customWidth="1"/>
    <col min="10983" max="10983" width="3" customWidth="1"/>
    <col min="10984" max="10984" width="3.85546875" customWidth="1"/>
    <col min="10985" max="10985" width="21.7109375" customWidth="1"/>
    <col min="10986" max="10986" width="5.42578125" customWidth="1"/>
    <col min="10987" max="10987" width="5.85546875" customWidth="1"/>
    <col min="10988" max="10988" width="4.42578125" customWidth="1"/>
    <col min="10989" max="10989" width="5.85546875" customWidth="1"/>
    <col min="10990" max="10990" width="6.140625" customWidth="1"/>
    <col min="10991" max="10991" width="5.5703125" customWidth="1"/>
    <col min="10992" max="10992" width="5.28515625" customWidth="1"/>
    <col min="10993" max="10993" width="4.85546875" customWidth="1"/>
    <col min="10994" max="10994" width="5" customWidth="1"/>
    <col min="10995" max="10995" width="5.85546875" customWidth="1"/>
    <col min="10996" max="10996" width="6" customWidth="1"/>
    <col min="10997" max="10997" width="5.7109375" customWidth="1"/>
    <col min="10998" max="10998" width="4.42578125" customWidth="1"/>
    <col min="10999" max="10999" width="5.140625" customWidth="1"/>
    <col min="11000" max="11000" width="5.42578125" customWidth="1"/>
    <col min="11001" max="11001" width="12" customWidth="1"/>
    <col min="11002" max="11002" width="11.85546875" customWidth="1"/>
    <col min="11239" max="11239" width="3" customWidth="1"/>
    <col min="11240" max="11240" width="3.85546875" customWidth="1"/>
    <col min="11241" max="11241" width="21.7109375" customWidth="1"/>
    <col min="11242" max="11242" width="5.42578125" customWidth="1"/>
    <col min="11243" max="11243" width="5.85546875" customWidth="1"/>
    <col min="11244" max="11244" width="4.42578125" customWidth="1"/>
    <col min="11245" max="11245" width="5.85546875" customWidth="1"/>
    <col min="11246" max="11246" width="6.140625" customWidth="1"/>
    <col min="11247" max="11247" width="5.5703125" customWidth="1"/>
    <col min="11248" max="11248" width="5.28515625" customWidth="1"/>
    <col min="11249" max="11249" width="4.85546875" customWidth="1"/>
    <col min="11250" max="11250" width="5" customWidth="1"/>
    <col min="11251" max="11251" width="5.85546875" customWidth="1"/>
    <col min="11252" max="11252" width="6" customWidth="1"/>
    <col min="11253" max="11253" width="5.7109375" customWidth="1"/>
    <col min="11254" max="11254" width="4.42578125" customWidth="1"/>
    <col min="11255" max="11255" width="5.140625" customWidth="1"/>
    <col min="11256" max="11256" width="5.42578125" customWidth="1"/>
    <col min="11257" max="11257" width="12" customWidth="1"/>
    <col min="11258" max="11258" width="11.85546875" customWidth="1"/>
    <col min="11495" max="11495" width="3" customWidth="1"/>
    <col min="11496" max="11496" width="3.85546875" customWidth="1"/>
    <col min="11497" max="11497" width="21.7109375" customWidth="1"/>
    <col min="11498" max="11498" width="5.42578125" customWidth="1"/>
    <col min="11499" max="11499" width="5.85546875" customWidth="1"/>
    <col min="11500" max="11500" width="4.42578125" customWidth="1"/>
    <col min="11501" max="11501" width="5.85546875" customWidth="1"/>
    <col min="11502" max="11502" width="6.140625" customWidth="1"/>
    <col min="11503" max="11503" width="5.5703125" customWidth="1"/>
    <col min="11504" max="11504" width="5.28515625" customWidth="1"/>
    <col min="11505" max="11505" width="4.85546875" customWidth="1"/>
    <col min="11506" max="11506" width="5" customWidth="1"/>
    <col min="11507" max="11507" width="5.85546875" customWidth="1"/>
    <col min="11508" max="11508" width="6" customWidth="1"/>
    <col min="11509" max="11509" width="5.7109375" customWidth="1"/>
    <col min="11510" max="11510" width="4.42578125" customWidth="1"/>
    <col min="11511" max="11511" width="5.140625" customWidth="1"/>
    <col min="11512" max="11512" width="5.42578125" customWidth="1"/>
    <col min="11513" max="11513" width="12" customWidth="1"/>
    <col min="11514" max="11514" width="11.85546875" customWidth="1"/>
    <col min="11751" max="11751" width="3" customWidth="1"/>
    <col min="11752" max="11752" width="3.85546875" customWidth="1"/>
    <col min="11753" max="11753" width="21.7109375" customWidth="1"/>
    <col min="11754" max="11754" width="5.42578125" customWidth="1"/>
    <col min="11755" max="11755" width="5.85546875" customWidth="1"/>
    <col min="11756" max="11756" width="4.42578125" customWidth="1"/>
    <col min="11757" max="11757" width="5.85546875" customWidth="1"/>
    <col min="11758" max="11758" width="6.140625" customWidth="1"/>
    <col min="11759" max="11759" width="5.5703125" customWidth="1"/>
    <col min="11760" max="11760" width="5.28515625" customWidth="1"/>
    <col min="11761" max="11761" width="4.85546875" customWidth="1"/>
    <col min="11762" max="11762" width="5" customWidth="1"/>
    <col min="11763" max="11763" width="5.85546875" customWidth="1"/>
    <col min="11764" max="11764" width="6" customWidth="1"/>
    <col min="11765" max="11765" width="5.7109375" customWidth="1"/>
    <col min="11766" max="11766" width="4.42578125" customWidth="1"/>
    <col min="11767" max="11767" width="5.140625" customWidth="1"/>
    <col min="11768" max="11768" width="5.42578125" customWidth="1"/>
    <col min="11769" max="11769" width="12" customWidth="1"/>
    <col min="11770" max="11770" width="11.85546875" customWidth="1"/>
    <col min="12007" max="12007" width="3" customWidth="1"/>
    <col min="12008" max="12008" width="3.85546875" customWidth="1"/>
    <col min="12009" max="12009" width="21.7109375" customWidth="1"/>
    <col min="12010" max="12010" width="5.42578125" customWidth="1"/>
    <col min="12011" max="12011" width="5.85546875" customWidth="1"/>
    <col min="12012" max="12012" width="4.42578125" customWidth="1"/>
    <col min="12013" max="12013" width="5.85546875" customWidth="1"/>
    <col min="12014" max="12014" width="6.140625" customWidth="1"/>
    <col min="12015" max="12015" width="5.5703125" customWidth="1"/>
    <col min="12016" max="12016" width="5.28515625" customWidth="1"/>
    <col min="12017" max="12017" width="4.85546875" customWidth="1"/>
    <col min="12018" max="12018" width="5" customWidth="1"/>
    <col min="12019" max="12019" width="5.85546875" customWidth="1"/>
    <col min="12020" max="12020" width="6" customWidth="1"/>
    <col min="12021" max="12021" width="5.7109375" customWidth="1"/>
    <col min="12022" max="12022" width="4.42578125" customWidth="1"/>
    <col min="12023" max="12023" width="5.140625" customWidth="1"/>
    <col min="12024" max="12024" width="5.42578125" customWidth="1"/>
    <col min="12025" max="12025" width="12" customWidth="1"/>
    <col min="12026" max="12026" width="11.85546875" customWidth="1"/>
    <col min="12263" max="12263" width="3" customWidth="1"/>
    <col min="12264" max="12264" width="3.85546875" customWidth="1"/>
    <col min="12265" max="12265" width="21.7109375" customWidth="1"/>
    <col min="12266" max="12266" width="5.42578125" customWidth="1"/>
    <col min="12267" max="12267" width="5.85546875" customWidth="1"/>
    <col min="12268" max="12268" width="4.42578125" customWidth="1"/>
    <col min="12269" max="12269" width="5.85546875" customWidth="1"/>
    <col min="12270" max="12270" width="6.140625" customWidth="1"/>
    <col min="12271" max="12271" width="5.5703125" customWidth="1"/>
    <col min="12272" max="12272" width="5.28515625" customWidth="1"/>
    <col min="12273" max="12273" width="4.85546875" customWidth="1"/>
    <col min="12274" max="12274" width="5" customWidth="1"/>
    <col min="12275" max="12275" width="5.85546875" customWidth="1"/>
    <col min="12276" max="12276" width="6" customWidth="1"/>
    <col min="12277" max="12277" width="5.7109375" customWidth="1"/>
    <col min="12278" max="12278" width="4.42578125" customWidth="1"/>
    <col min="12279" max="12279" width="5.140625" customWidth="1"/>
    <col min="12280" max="12280" width="5.42578125" customWidth="1"/>
    <col min="12281" max="12281" width="12" customWidth="1"/>
    <col min="12282" max="12282" width="11.85546875" customWidth="1"/>
    <col min="12519" max="12519" width="3" customWidth="1"/>
    <col min="12520" max="12520" width="3.85546875" customWidth="1"/>
    <col min="12521" max="12521" width="21.7109375" customWidth="1"/>
    <col min="12522" max="12522" width="5.42578125" customWidth="1"/>
    <col min="12523" max="12523" width="5.85546875" customWidth="1"/>
    <col min="12524" max="12524" width="4.42578125" customWidth="1"/>
    <col min="12525" max="12525" width="5.85546875" customWidth="1"/>
    <col min="12526" max="12526" width="6.140625" customWidth="1"/>
    <col min="12527" max="12527" width="5.5703125" customWidth="1"/>
    <col min="12528" max="12528" width="5.28515625" customWidth="1"/>
    <col min="12529" max="12529" width="4.85546875" customWidth="1"/>
    <col min="12530" max="12530" width="5" customWidth="1"/>
    <col min="12531" max="12531" width="5.85546875" customWidth="1"/>
    <col min="12532" max="12532" width="6" customWidth="1"/>
    <col min="12533" max="12533" width="5.7109375" customWidth="1"/>
    <col min="12534" max="12534" width="4.42578125" customWidth="1"/>
    <col min="12535" max="12535" width="5.140625" customWidth="1"/>
    <col min="12536" max="12536" width="5.42578125" customWidth="1"/>
    <col min="12537" max="12537" width="12" customWidth="1"/>
    <col min="12538" max="12538" width="11.85546875" customWidth="1"/>
    <col min="12775" max="12775" width="3" customWidth="1"/>
    <col min="12776" max="12776" width="3.85546875" customWidth="1"/>
    <col min="12777" max="12777" width="21.7109375" customWidth="1"/>
    <col min="12778" max="12778" width="5.42578125" customWidth="1"/>
    <col min="12779" max="12779" width="5.85546875" customWidth="1"/>
    <col min="12780" max="12780" width="4.42578125" customWidth="1"/>
    <col min="12781" max="12781" width="5.85546875" customWidth="1"/>
    <col min="12782" max="12782" width="6.140625" customWidth="1"/>
    <col min="12783" max="12783" width="5.5703125" customWidth="1"/>
    <col min="12784" max="12784" width="5.28515625" customWidth="1"/>
    <col min="12785" max="12785" width="4.85546875" customWidth="1"/>
    <col min="12786" max="12786" width="5" customWidth="1"/>
    <col min="12787" max="12787" width="5.85546875" customWidth="1"/>
    <col min="12788" max="12788" width="6" customWidth="1"/>
    <col min="12789" max="12789" width="5.7109375" customWidth="1"/>
    <col min="12790" max="12790" width="4.42578125" customWidth="1"/>
    <col min="12791" max="12791" width="5.140625" customWidth="1"/>
    <col min="12792" max="12792" width="5.42578125" customWidth="1"/>
    <col min="12793" max="12793" width="12" customWidth="1"/>
    <col min="12794" max="12794" width="11.85546875" customWidth="1"/>
    <col min="13031" max="13031" width="3" customWidth="1"/>
    <col min="13032" max="13032" width="3.85546875" customWidth="1"/>
    <col min="13033" max="13033" width="21.7109375" customWidth="1"/>
    <col min="13034" max="13034" width="5.42578125" customWidth="1"/>
    <col min="13035" max="13035" width="5.85546875" customWidth="1"/>
    <col min="13036" max="13036" width="4.42578125" customWidth="1"/>
    <col min="13037" max="13037" width="5.85546875" customWidth="1"/>
    <col min="13038" max="13038" width="6.140625" customWidth="1"/>
    <col min="13039" max="13039" width="5.5703125" customWidth="1"/>
    <col min="13040" max="13040" width="5.28515625" customWidth="1"/>
    <col min="13041" max="13041" width="4.85546875" customWidth="1"/>
    <col min="13042" max="13042" width="5" customWidth="1"/>
    <col min="13043" max="13043" width="5.85546875" customWidth="1"/>
    <col min="13044" max="13044" width="6" customWidth="1"/>
    <col min="13045" max="13045" width="5.7109375" customWidth="1"/>
    <col min="13046" max="13046" width="4.42578125" customWidth="1"/>
    <col min="13047" max="13047" width="5.140625" customWidth="1"/>
    <col min="13048" max="13048" width="5.42578125" customWidth="1"/>
    <col min="13049" max="13049" width="12" customWidth="1"/>
    <col min="13050" max="13050" width="11.85546875" customWidth="1"/>
    <col min="13287" max="13287" width="3" customWidth="1"/>
    <col min="13288" max="13288" width="3.85546875" customWidth="1"/>
    <col min="13289" max="13289" width="21.7109375" customWidth="1"/>
    <col min="13290" max="13290" width="5.42578125" customWidth="1"/>
    <col min="13291" max="13291" width="5.85546875" customWidth="1"/>
    <col min="13292" max="13292" width="4.42578125" customWidth="1"/>
    <col min="13293" max="13293" width="5.85546875" customWidth="1"/>
    <col min="13294" max="13294" width="6.140625" customWidth="1"/>
    <col min="13295" max="13295" width="5.5703125" customWidth="1"/>
    <col min="13296" max="13296" width="5.28515625" customWidth="1"/>
    <col min="13297" max="13297" width="4.85546875" customWidth="1"/>
    <col min="13298" max="13298" width="5" customWidth="1"/>
    <col min="13299" max="13299" width="5.85546875" customWidth="1"/>
    <col min="13300" max="13300" width="6" customWidth="1"/>
    <col min="13301" max="13301" width="5.7109375" customWidth="1"/>
    <col min="13302" max="13302" width="4.42578125" customWidth="1"/>
    <col min="13303" max="13303" width="5.140625" customWidth="1"/>
    <col min="13304" max="13304" width="5.42578125" customWidth="1"/>
    <col min="13305" max="13305" width="12" customWidth="1"/>
    <col min="13306" max="13306" width="11.85546875" customWidth="1"/>
    <col min="13543" max="13543" width="3" customWidth="1"/>
    <col min="13544" max="13544" width="3.85546875" customWidth="1"/>
    <col min="13545" max="13545" width="21.7109375" customWidth="1"/>
    <col min="13546" max="13546" width="5.42578125" customWidth="1"/>
    <col min="13547" max="13547" width="5.85546875" customWidth="1"/>
    <col min="13548" max="13548" width="4.42578125" customWidth="1"/>
    <col min="13549" max="13549" width="5.85546875" customWidth="1"/>
    <col min="13550" max="13550" width="6.140625" customWidth="1"/>
    <col min="13551" max="13551" width="5.5703125" customWidth="1"/>
    <col min="13552" max="13552" width="5.28515625" customWidth="1"/>
    <col min="13553" max="13553" width="4.85546875" customWidth="1"/>
    <col min="13554" max="13554" width="5" customWidth="1"/>
    <col min="13555" max="13555" width="5.85546875" customWidth="1"/>
    <col min="13556" max="13556" width="6" customWidth="1"/>
    <col min="13557" max="13557" width="5.7109375" customWidth="1"/>
    <col min="13558" max="13558" width="4.42578125" customWidth="1"/>
    <col min="13559" max="13559" width="5.140625" customWidth="1"/>
    <col min="13560" max="13560" width="5.42578125" customWidth="1"/>
    <col min="13561" max="13561" width="12" customWidth="1"/>
    <col min="13562" max="13562" width="11.85546875" customWidth="1"/>
    <col min="13799" max="13799" width="3" customWidth="1"/>
    <col min="13800" max="13800" width="3.85546875" customWidth="1"/>
    <col min="13801" max="13801" width="21.7109375" customWidth="1"/>
    <col min="13802" max="13802" width="5.42578125" customWidth="1"/>
    <col min="13803" max="13803" width="5.85546875" customWidth="1"/>
    <col min="13804" max="13804" width="4.42578125" customWidth="1"/>
    <col min="13805" max="13805" width="5.85546875" customWidth="1"/>
    <col min="13806" max="13806" width="6.140625" customWidth="1"/>
    <col min="13807" max="13807" width="5.5703125" customWidth="1"/>
    <col min="13808" max="13808" width="5.28515625" customWidth="1"/>
    <col min="13809" max="13809" width="4.85546875" customWidth="1"/>
    <col min="13810" max="13810" width="5" customWidth="1"/>
    <col min="13811" max="13811" width="5.85546875" customWidth="1"/>
    <col min="13812" max="13812" width="6" customWidth="1"/>
    <col min="13813" max="13813" width="5.7109375" customWidth="1"/>
    <col min="13814" max="13814" width="4.42578125" customWidth="1"/>
    <col min="13815" max="13815" width="5.140625" customWidth="1"/>
    <col min="13816" max="13816" width="5.42578125" customWidth="1"/>
    <col min="13817" max="13817" width="12" customWidth="1"/>
    <col min="13818" max="13818" width="11.85546875" customWidth="1"/>
    <col min="14055" max="14055" width="3" customWidth="1"/>
    <col min="14056" max="14056" width="3.85546875" customWidth="1"/>
    <col min="14057" max="14057" width="21.7109375" customWidth="1"/>
    <col min="14058" max="14058" width="5.42578125" customWidth="1"/>
    <col min="14059" max="14059" width="5.85546875" customWidth="1"/>
    <col min="14060" max="14060" width="4.42578125" customWidth="1"/>
    <col min="14061" max="14061" width="5.85546875" customWidth="1"/>
    <col min="14062" max="14062" width="6.140625" customWidth="1"/>
    <col min="14063" max="14063" width="5.5703125" customWidth="1"/>
    <col min="14064" max="14064" width="5.28515625" customWidth="1"/>
    <col min="14065" max="14065" width="4.85546875" customWidth="1"/>
    <col min="14066" max="14066" width="5" customWidth="1"/>
    <col min="14067" max="14067" width="5.85546875" customWidth="1"/>
    <col min="14068" max="14068" width="6" customWidth="1"/>
    <col min="14069" max="14069" width="5.7109375" customWidth="1"/>
    <col min="14070" max="14070" width="4.42578125" customWidth="1"/>
    <col min="14071" max="14071" width="5.140625" customWidth="1"/>
    <col min="14072" max="14072" width="5.42578125" customWidth="1"/>
    <col min="14073" max="14073" width="12" customWidth="1"/>
    <col min="14074" max="14074" width="11.85546875" customWidth="1"/>
    <col min="14311" max="14311" width="3" customWidth="1"/>
    <col min="14312" max="14312" width="3.85546875" customWidth="1"/>
    <col min="14313" max="14313" width="21.7109375" customWidth="1"/>
    <col min="14314" max="14314" width="5.42578125" customWidth="1"/>
    <col min="14315" max="14315" width="5.85546875" customWidth="1"/>
    <col min="14316" max="14316" width="4.42578125" customWidth="1"/>
    <col min="14317" max="14317" width="5.85546875" customWidth="1"/>
    <col min="14318" max="14318" width="6.140625" customWidth="1"/>
    <col min="14319" max="14319" width="5.5703125" customWidth="1"/>
    <col min="14320" max="14320" width="5.28515625" customWidth="1"/>
    <col min="14321" max="14321" width="4.85546875" customWidth="1"/>
    <col min="14322" max="14322" width="5" customWidth="1"/>
    <col min="14323" max="14323" width="5.85546875" customWidth="1"/>
    <col min="14324" max="14324" width="6" customWidth="1"/>
    <col min="14325" max="14325" width="5.7109375" customWidth="1"/>
    <col min="14326" max="14326" width="4.42578125" customWidth="1"/>
    <col min="14327" max="14327" width="5.140625" customWidth="1"/>
    <col min="14328" max="14328" width="5.42578125" customWidth="1"/>
    <col min="14329" max="14329" width="12" customWidth="1"/>
    <col min="14330" max="14330" width="11.85546875" customWidth="1"/>
    <col min="14567" max="14567" width="3" customWidth="1"/>
    <col min="14568" max="14568" width="3.85546875" customWidth="1"/>
    <col min="14569" max="14569" width="21.7109375" customWidth="1"/>
    <col min="14570" max="14570" width="5.42578125" customWidth="1"/>
    <col min="14571" max="14571" width="5.85546875" customWidth="1"/>
    <col min="14572" max="14572" width="4.42578125" customWidth="1"/>
    <col min="14573" max="14573" width="5.85546875" customWidth="1"/>
    <col min="14574" max="14574" width="6.140625" customWidth="1"/>
    <col min="14575" max="14575" width="5.5703125" customWidth="1"/>
    <col min="14576" max="14576" width="5.28515625" customWidth="1"/>
    <col min="14577" max="14577" width="4.85546875" customWidth="1"/>
    <col min="14578" max="14578" width="5" customWidth="1"/>
    <col min="14579" max="14579" width="5.85546875" customWidth="1"/>
    <col min="14580" max="14580" width="6" customWidth="1"/>
    <col min="14581" max="14581" width="5.7109375" customWidth="1"/>
    <col min="14582" max="14582" width="4.42578125" customWidth="1"/>
    <col min="14583" max="14583" width="5.140625" customWidth="1"/>
    <col min="14584" max="14584" width="5.42578125" customWidth="1"/>
    <col min="14585" max="14585" width="12" customWidth="1"/>
    <col min="14586" max="14586" width="11.85546875" customWidth="1"/>
    <col min="14823" max="14823" width="3" customWidth="1"/>
    <col min="14824" max="14824" width="3.85546875" customWidth="1"/>
    <col min="14825" max="14825" width="21.7109375" customWidth="1"/>
    <col min="14826" max="14826" width="5.42578125" customWidth="1"/>
    <col min="14827" max="14827" width="5.85546875" customWidth="1"/>
    <col min="14828" max="14828" width="4.42578125" customWidth="1"/>
    <col min="14829" max="14829" width="5.85546875" customWidth="1"/>
    <col min="14830" max="14830" width="6.140625" customWidth="1"/>
    <col min="14831" max="14831" width="5.5703125" customWidth="1"/>
    <col min="14832" max="14832" width="5.28515625" customWidth="1"/>
    <col min="14833" max="14833" width="4.85546875" customWidth="1"/>
    <col min="14834" max="14834" width="5" customWidth="1"/>
    <col min="14835" max="14835" width="5.85546875" customWidth="1"/>
    <col min="14836" max="14836" width="6" customWidth="1"/>
    <col min="14837" max="14837" width="5.7109375" customWidth="1"/>
    <col min="14838" max="14838" width="4.42578125" customWidth="1"/>
    <col min="14839" max="14839" width="5.140625" customWidth="1"/>
    <col min="14840" max="14840" width="5.42578125" customWidth="1"/>
    <col min="14841" max="14841" width="12" customWidth="1"/>
    <col min="14842" max="14842" width="11.85546875" customWidth="1"/>
    <col min="15079" max="15079" width="3" customWidth="1"/>
    <col min="15080" max="15080" width="3.85546875" customWidth="1"/>
    <col min="15081" max="15081" width="21.7109375" customWidth="1"/>
    <col min="15082" max="15082" width="5.42578125" customWidth="1"/>
    <col min="15083" max="15083" width="5.85546875" customWidth="1"/>
    <col min="15084" max="15084" width="4.42578125" customWidth="1"/>
    <col min="15085" max="15085" width="5.85546875" customWidth="1"/>
    <col min="15086" max="15086" width="6.140625" customWidth="1"/>
    <col min="15087" max="15087" width="5.5703125" customWidth="1"/>
    <col min="15088" max="15088" width="5.28515625" customWidth="1"/>
    <col min="15089" max="15089" width="4.85546875" customWidth="1"/>
    <col min="15090" max="15090" width="5" customWidth="1"/>
    <col min="15091" max="15091" width="5.85546875" customWidth="1"/>
    <col min="15092" max="15092" width="6" customWidth="1"/>
    <col min="15093" max="15093" width="5.7109375" customWidth="1"/>
    <col min="15094" max="15094" width="4.42578125" customWidth="1"/>
    <col min="15095" max="15095" width="5.140625" customWidth="1"/>
    <col min="15096" max="15096" width="5.42578125" customWidth="1"/>
    <col min="15097" max="15097" width="12" customWidth="1"/>
    <col min="15098" max="15098" width="11.85546875" customWidth="1"/>
    <col min="15335" max="15335" width="3" customWidth="1"/>
    <col min="15336" max="15336" width="3.85546875" customWidth="1"/>
    <col min="15337" max="15337" width="21.7109375" customWidth="1"/>
    <col min="15338" max="15338" width="5.42578125" customWidth="1"/>
    <col min="15339" max="15339" width="5.85546875" customWidth="1"/>
    <col min="15340" max="15340" width="4.42578125" customWidth="1"/>
    <col min="15341" max="15341" width="5.85546875" customWidth="1"/>
    <col min="15342" max="15342" width="6.140625" customWidth="1"/>
    <col min="15343" max="15343" width="5.5703125" customWidth="1"/>
    <col min="15344" max="15344" width="5.28515625" customWidth="1"/>
    <col min="15345" max="15345" width="4.85546875" customWidth="1"/>
    <col min="15346" max="15346" width="5" customWidth="1"/>
    <col min="15347" max="15347" width="5.85546875" customWidth="1"/>
    <col min="15348" max="15348" width="6" customWidth="1"/>
    <col min="15349" max="15349" width="5.7109375" customWidth="1"/>
    <col min="15350" max="15350" width="4.42578125" customWidth="1"/>
    <col min="15351" max="15351" width="5.140625" customWidth="1"/>
    <col min="15352" max="15352" width="5.42578125" customWidth="1"/>
    <col min="15353" max="15353" width="12" customWidth="1"/>
    <col min="15354" max="15354" width="11.85546875" customWidth="1"/>
    <col min="15591" max="15591" width="3" customWidth="1"/>
    <col min="15592" max="15592" width="3.85546875" customWidth="1"/>
    <col min="15593" max="15593" width="21.7109375" customWidth="1"/>
    <col min="15594" max="15594" width="5.42578125" customWidth="1"/>
    <col min="15595" max="15595" width="5.85546875" customWidth="1"/>
    <col min="15596" max="15596" width="4.42578125" customWidth="1"/>
    <col min="15597" max="15597" width="5.85546875" customWidth="1"/>
    <col min="15598" max="15598" width="6.140625" customWidth="1"/>
    <col min="15599" max="15599" width="5.5703125" customWidth="1"/>
    <col min="15600" max="15600" width="5.28515625" customWidth="1"/>
    <col min="15601" max="15601" width="4.85546875" customWidth="1"/>
    <col min="15602" max="15602" width="5" customWidth="1"/>
    <col min="15603" max="15603" width="5.85546875" customWidth="1"/>
    <col min="15604" max="15604" width="6" customWidth="1"/>
    <col min="15605" max="15605" width="5.7109375" customWidth="1"/>
    <col min="15606" max="15606" width="4.42578125" customWidth="1"/>
    <col min="15607" max="15607" width="5.140625" customWidth="1"/>
    <col min="15608" max="15608" width="5.42578125" customWidth="1"/>
    <col min="15609" max="15609" width="12" customWidth="1"/>
    <col min="15610" max="15610" width="11.85546875" customWidth="1"/>
    <col min="15847" max="15847" width="3" customWidth="1"/>
    <col min="15848" max="15848" width="3.85546875" customWidth="1"/>
    <col min="15849" max="15849" width="21.7109375" customWidth="1"/>
    <col min="15850" max="15850" width="5.42578125" customWidth="1"/>
    <col min="15851" max="15851" width="5.85546875" customWidth="1"/>
    <col min="15852" max="15852" width="4.42578125" customWidth="1"/>
    <col min="15853" max="15853" width="5.85546875" customWidth="1"/>
    <col min="15854" max="15854" width="6.140625" customWidth="1"/>
    <col min="15855" max="15855" width="5.5703125" customWidth="1"/>
    <col min="15856" max="15856" width="5.28515625" customWidth="1"/>
    <col min="15857" max="15857" width="4.85546875" customWidth="1"/>
    <col min="15858" max="15858" width="5" customWidth="1"/>
    <col min="15859" max="15859" width="5.85546875" customWidth="1"/>
    <col min="15860" max="15860" width="6" customWidth="1"/>
    <col min="15861" max="15861" width="5.7109375" customWidth="1"/>
    <col min="15862" max="15862" width="4.42578125" customWidth="1"/>
    <col min="15863" max="15863" width="5.140625" customWidth="1"/>
    <col min="15864" max="15864" width="5.42578125" customWidth="1"/>
    <col min="15865" max="15865" width="12" customWidth="1"/>
    <col min="15866" max="15866" width="11.85546875" customWidth="1"/>
    <col min="16103" max="16103" width="3" customWidth="1"/>
    <col min="16104" max="16104" width="3.85546875" customWidth="1"/>
    <col min="16105" max="16105" width="21.7109375" customWidth="1"/>
    <col min="16106" max="16106" width="5.42578125" customWidth="1"/>
    <col min="16107" max="16107" width="5.85546875" customWidth="1"/>
    <col min="16108" max="16108" width="4.42578125" customWidth="1"/>
    <col min="16109" max="16109" width="5.85546875" customWidth="1"/>
    <col min="16110" max="16110" width="6.140625" customWidth="1"/>
    <col min="16111" max="16111" width="5.5703125" customWidth="1"/>
    <col min="16112" max="16112" width="5.28515625" customWidth="1"/>
    <col min="16113" max="16113" width="4.85546875" customWidth="1"/>
    <col min="16114" max="16114" width="5" customWidth="1"/>
    <col min="16115" max="16115" width="5.85546875" customWidth="1"/>
    <col min="16116" max="16116" width="6" customWidth="1"/>
    <col min="16117" max="16117" width="5.7109375" customWidth="1"/>
    <col min="16118" max="16118" width="4.42578125" customWidth="1"/>
    <col min="16119" max="16119" width="5.140625" customWidth="1"/>
    <col min="16120" max="16120" width="5.42578125" customWidth="1"/>
    <col min="16121" max="16121" width="12" customWidth="1"/>
    <col min="16122" max="16122" width="11.85546875" customWidth="1"/>
  </cols>
  <sheetData>
    <row r="1" spans="1:22" ht="15.75" x14ac:dyDescent="0.25">
      <c r="A1" s="1470" t="s">
        <v>827</v>
      </c>
      <c r="B1" s="1470"/>
      <c r="C1" s="1470"/>
      <c r="D1" s="1470"/>
      <c r="E1" s="1470"/>
      <c r="F1" s="1470"/>
      <c r="G1" s="1470"/>
      <c r="H1" s="1470"/>
      <c r="I1" s="1470"/>
      <c r="J1" s="1470"/>
      <c r="K1" s="1470"/>
      <c r="L1" s="1470"/>
      <c r="M1" s="1470"/>
      <c r="N1" s="1470"/>
      <c r="O1" s="1470"/>
      <c r="P1" s="1470"/>
      <c r="Q1" s="1470"/>
      <c r="R1" s="1470"/>
      <c r="S1" s="1470"/>
      <c r="T1" s="1470"/>
      <c r="U1" s="59"/>
      <c r="V1" s="59"/>
    </row>
    <row r="2" spans="1:22" x14ac:dyDescent="0.25">
      <c r="A2" s="59"/>
      <c r="B2" s="59"/>
      <c r="C2" s="59"/>
      <c r="D2" s="59"/>
      <c r="E2" s="59"/>
      <c r="F2" s="59"/>
      <c r="G2" s="59"/>
      <c r="H2" s="59"/>
      <c r="I2" s="59"/>
      <c r="J2" s="59"/>
      <c r="K2" s="59"/>
      <c r="L2" s="59"/>
      <c r="M2" s="59"/>
      <c r="N2" s="59"/>
      <c r="O2" s="59"/>
      <c r="P2" s="59"/>
      <c r="Q2" s="59"/>
      <c r="R2" s="59"/>
      <c r="S2" s="59"/>
      <c r="T2" s="59"/>
      <c r="U2" s="59"/>
      <c r="V2" s="59"/>
    </row>
    <row r="3" spans="1:22" ht="18" customHeight="1" x14ac:dyDescent="0.25">
      <c r="A3" s="1473" t="s">
        <v>113</v>
      </c>
      <c r="B3" s="1473"/>
      <c r="C3" s="1473"/>
      <c r="D3" s="1473"/>
      <c r="E3" s="1473"/>
      <c r="F3" s="1473"/>
      <c r="G3" s="1473"/>
      <c r="H3" s="1473"/>
      <c r="I3" s="1473"/>
      <c r="J3" s="1473"/>
      <c r="K3" s="1473"/>
      <c r="L3" s="1473"/>
      <c r="M3" s="1473"/>
      <c r="N3" s="1473"/>
      <c r="O3" s="1473"/>
      <c r="P3" s="1473"/>
      <c r="Q3" s="1473"/>
      <c r="R3" s="1473"/>
      <c r="S3" s="1473"/>
      <c r="T3" s="1473"/>
      <c r="U3" s="1068"/>
      <c r="V3" s="59"/>
    </row>
    <row r="4" spans="1:22" ht="126.75" customHeight="1" x14ac:dyDescent="0.25">
      <c r="A4" s="1069" t="s">
        <v>267</v>
      </c>
      <c r="B4" s="1069" t="s">
        <v>828</v>
      </c>
      <c r="C4" s="1069" t="s">
        <v>829</v>
      </c>
      <c r="D4" s="1069" t="s">
        <v>830</v>
      </c>
      <c r="E4" s="1069" t="s">
        <v>831</v>
      </c>
      <c r="F4" s="1069" t="s">
        <v>832</v>
      </c>
      <c r="G4" s="1069" t="s">
        <v>833</v>
      </c>
      <c r="H4" s="1069" t="s">
        <v>834</v>
      </c>
      <c r="I4" s="195" t="s">
        <v>835</v>
      </c>
      <c r="J4" s="195" t="s">
        <v>836</v>
      </c>
      <c r="K4" s="195" t="s">
        <v>837</v>
      </c>
      <c r="L4" s="195" t="s">
        <v>838</v>
      </c>
      <c r="M4" s="195" t="s">
        <v>839</v>
      </c>
      <c r="N4" s="195" t="s">
        <v>840</v>
      </c>
      <c r="O4" s="195" t="s">
        <v>841</v>
      </c>
      <c r="P4" s="195" t="s">
        <v>842</v>
      </c>
      <c r="Q4" s="195" t="s">
        <v>843</v>
      </c>
      <c r="R4" s="195" t="s">
        <v>844</v>
      </c>
      <c r="S4" s="196" t="s">
        <v>845</v>
      </c>
      <c r="T4" s="196" t="s">
        <v>846</v>
      </c>
      <c r="U4" s="59"/>
      <c r="V4" s="59"/>
    </row>
    <row r="5" spans="1:22" ht="15" customHeight="1" x14ac:dyDescent="0.25">
      <c r="A5" s="1474" t="s">
        <v>847</v>
      </c>
      <c r="B5" s="1070" t="s">
        <v>848</v>
      </c>
      <c r="C5" s="1070" t="s">
        <v>849</v>
      </c>
      <c r="D5" s="1071">
        <v>0</v>
      </c>
      <c r="E5" s="1071">
        <v>0</v>
      </c>
      <c r="F5" s="1072">
        <v>1</v>
      </c>
      <c r="G5" s="1072">
        <v>0</v>
      </c>
      <c r="H5" s="1073">
        <v>0</v>
      </c>
      <c r="I5" s="1074">
        <v>0</v>
      </c>
      <c r="J5" s="1074">
        <v>0</v>
      </c>
      <c r="K5" s="1074">
        <v>0</v>
      </c>
      <c r="L5" s="1074">
        <v>0</v>
      </c>
      <c r="M5" s="1074">
        <v>0</v>
      </c>
      <c r="N5" s="1075" t="s">
        <v>848</v>
      </c>
      <c r="O5" s="1076">
        <v>0</v>
      </c>
      <c r="P5" s="1077">
        <f>SUM(F5+K5)</f>
        <v>1</v>
      </c>
      <c r="Q5" s="1077">
        <f>SUM(G5+J5)</f>
        <v>0</v>
      </c>
      <c r="R5" s="1077">
        <v>0</v>
      </c>
      <c r="S5" s="1078" t="s">
        <v>850</v>
      </c>
      <c r="T5" s="1078" t="s">
        <v>851</v>
      </c>
      <c r="U5" s="59"/>
      <c r="V5" s="59"/>
    </row>
    <row r="6" spans="1:22" x14ac:dyDescent="0.25">
      <c r="A6" s="1475"/>
      <c r="B6" s="1070" t="s">
        <v>848</v>
      </c>
      <c r="C6" s="1070" t="s">
        <v>852</v>
      </c>
      <c r="D6" s="1071">
        <v>0</v>
      </c>
      <c r="E6" s="1071">
        <v>0</v>
      </c>
      <c r="F6" s="1072">
        <v>2</v>
      </c>
      <c r="G6" s="1072">
        <v>2</v>
      </c>
      <c r="H6" s="1073">
        <v>0</v>
      </c>
      <c r="I6" s="1074">
        <v>0</v>
      </c>
      <c r="J6" s="1074">
        <v>0</v>
      </c>
      <c r="K6" s="1074">
        <v>0</v>
      </c>
      <c r="L6" s="1074">
        <v>0</v>
      </c>
      <c r="M6" s="1074">
        <v>0</v>
      </c>
      <c r="N6" s="1075" t="s">
        <v>853</v>
      </c>
      <c r="O6" s="1076">
        <v>2</v>
      </c>
      <c r="P6" s="1077">
        <f t="shared" ref="P6:P28" si="0">SUM(F6+K6)</f>
        <v>2</v>
      </c>
      <c r="Q6" s="1077">
        <f t="shared" ref="Q6:Q25" si="1">SUM(G6+J6)</f>
        <v>2</v>
      </c>
      <c r="R6" s="1077">
        <v>0</v>
      </c>
      <c r="S6" s="1078" t="s">
        <v>854</v>
      </c>
      <c r="T6" s="1078" t="s">
        <v>855</v>
      </c>
      <c r="U6" s="59"/>
      <c r="V6" s="59"/>
    </row>
    <row r="7" spans="1:22" x14ac:dyDescent="0.25">
      <c r="A7" s="1475"/>
      <c r="B7" s="1070" t="s">
        <v>848</v>
      </c>
      <c r="C7" s="1070" t="s">
        <v>856</v>
      </c>
      <c r="D7" s="1071">
        <v>0</v>
      </c>
      <c r="E7" s="1071">
        <v>0</v>
      </c>
      <c r="F7" s="1072">
        <v>1</v>
      </c>
      <c r="G7" s="1072">
        <v>0</v>
      </c>
      <c r="H7" s="1073">
        <v>0</v>
      </c>
      <c r="I7" s="1074">
        <v>0</v>
      </c>
      <c r="J7" s="1074">
        <v>0</v>
      </c>
      <c r="K7" s="1074">
        <v>0</v>
      </c>
      <c r="L7" s="1074">
        <v>0</v>
      </c>
      <c r="M7" s="1074">
        <v>0</v>
      </c>
      <c r="N7" s="1075" t="s">
        <v>848</v>
      </c>
      <c r="O7" s="1076">
        <v>0</v>
      </c>
      <c r="P7" s="1077">
        <f t="shared" si="0"/>
        <v>1</v>
      </c>
      <c r="Q7" s="1077">
        <f t="shared" si="1"/>
        <v>0</v>
      </c>
      <c r="R7" s="1077">
        <v>0</v>
      </c>
      <c r="S7" s="1078" t="s">
        <v>850</v>
      </c>
      <c r="T7" s="1078" t="s">
        <v>851</v>
      </c>
      <c r="U7" s="59"/>
      <c r="V7" s="59"/>
    </row>
    <row r="8" spans="1:22" x14ac:dyDescent="0.25">
      <c r="A8" s="1475"/>
      <c r="B8" s="1070" t="s">
        <v>848</v>
      </c>
      <c r="C8" s="1070" t="s">
        <v>857</v>
      </c>
      <c r="D8" s="1071">
        <v>0</v>
      </c>
      <c r="E8" s="1071">
        <v>0</v>
      </c>
      <c r="F8" s="1072">
        <v>1</v>
      </c>
      <c r="G8" s="1072">
        <v>1</v>
      </c>
      <c r="H8" s="1073">
        <v>0</v>
      </c>
      <c r="I8" s="1074">
        <v>0</v>
      </c>
      <c r="J8" s="1074">
        <v>0</v>
      </c>
      <c r="K8" s="1074">
        <v>1</v>
      </c>
      <c r="L8" s="1074">
        <v>0</v>
      </c>
      <c r="M8" s="1074">
        <v>0</v>
      </c>
      <c r="N8" s="1075" t="s">
        <v>853</v>
      </c>
      <c r="O8" s="1076">
        <v>1</v>
      </c>
      <c r="P8" s="1077">
        <f t="shared" si="0"/>
        <v>2</v>
      </c>
      <c r="Q8" s="1077">
        <f t="shared" si="1"/>
        <v>1</v>
      </c>
      <c r="R8" s="1077">
        <v>0</v>
      </c>
      <c r="S8" s="1078" t="s">
        <v>854</v>
      </c>
      <c r="T8" s="1078" t="s">
        <v>855</v>
      </c>
      <c r="U8" s="59"/>
      <c r="V8" s="59"/>
    </row>
    <row r="9" spans="1:22" x14ac:dyDescent="0.25">
      <c r="A9" s="1475"/>
      <c r="B9" s="1070" t="s">
        <v>848</v>
      </c>
      <c r="C9" s="1070" t="s">
        <v>858</v>
      </c>
      <c r="D9" s="1071">
        <v>0</v>
      </c>
      <c r="E9" s="1071">
        <v>0</v>
      </c>
      <c r="F9" s="1072">
        <v>1</v>
      </c>
      <c r="G9" s="1072">
        <v>1</v>
      </c>
      <c r="H9" s="1073">
        <v>0</v>
      </c>
      <c r="I9" s="1074">
        <v>0</v>
      </c>
      <c r="J9" s="1074">
        <v>0</v>
      </c>
      <c r="K9" s="1074">
        <v>0</v>
      </c>
      <c r="L9" s="1074">
        <v>0</v>
      </c>
      <c r="M9" s="1074">
        <v>0</v>
      </c>
      <c r="N9" s="1075" t="s">
        <v>848</v>
      </c>
      <c r="O9" s="1076">
        <v>1</v>
      </c>
      <c r="P9" s="1077">
        <f t="shared" si="0"/>
        <v>1</v>
      </c>
      <c r="Q9" s="1077">
        <f t="shared" si="1"/>
        <v>1</v>
      </c>
      <c r="R9" s="1077">
        <v>0</v>
      </c>
      <c r="S9" s="1078" t="s">
        <v>850</v>
      </c>
      <c r="T9" s="1078" t="s">
        <v>851</v>
      </c>
      <c r="U9" s="59"/>
      <c r="V9" s="59"/>
    </row>
    <row r="10" spans="1:22" x14ac:dyDescent="0.25">
      <c r="A10" s="1475"/>
      <c r="B10" s="1070" t="s">
        <v>848</v>
      </c>
      <c r="C10" s="1070" t="s">
        <v>859</v>
      </c>
      <c r="D10" s="1071">
        <v>0</v>
      </c>
      <c r="E10" s="1071">
        <v>0</v>
      </c>
      <c r="F10" s="1072">
        <v>1</v>
      </c>
      <c r="G10" s="1072">
        <v>0</v>
      </c>
      <c r="H10" s="1073">
        <v>0</v>
      </c>
      <c r="I10" s="1074">
        <v>0</v>
      </c>
      <c r="J10" s="1074">
        <v>0</v>
      </c>
      <c r="K10" s="1074">
        <v>0</v>
      </c>
      <c r="L10" s="1074">
        <v>0</v>
      </c>
      <c r="M10" s="1074">
        <v>0</v>
      </c>
      <c r="N10" s="1075" t="s">
        <v>848</v>
      </c>
      <c r="O10" s="1076">
        <v>0</v>
      </c>
      <c r="P10" s="1077">
        <f t="shared" si="0"/>
        <v>1</v>
      </c>
      <c r="Q10" s="1077">
        <f t="shared" si="1"/>
        <v>0</v>
      </c>
      <c r="R10" s="1077">
        <v>0</v>
      </c>
      <c r="S10" s="1078" t="s">
        <v>850</v>
      </c>
      <c r="T10" s="1078" t="s">
        <v>851</v>
      </c>
      <c r="U10" s="59"/>
      <c r="V10" s="59"/>
    </row>
    <row r="11" spans="1:22" x14ac:dyDescent="0.25">
      <c r="A11" s="1475"/>
      <c r="B11" s="1070" t="s">
        <v>848</v>
      </c>
      <c r="C11" s="1070" t="s">
        <v>860</v>
      </c>
      <c r="D11" s="1071">
        <v>0</v>
      </c>
      <c r="E11" s="1071">
        <v>0</v>
      </c>
      <c r="F11" s="1072">
        <v>10</v>
      </c>
      <c r="G11" s="1072">
        <v>3</v>
      </c>
      <c r="H11" s="1073">
        <v>0</v>
      </c>
      <c r="I11" s="1074">
        <v>0</v>
      </c>
      <c r="J11" s="1074">
        <v>0</v>
      </c>
      <c r="K11" s="1074">
        <v>0</v>
      </c>
      <c r="L11" s="1074">
        <v>0</v>
      </c>
      <c r="M11" s="1074">
        <v>0</v>
      </c>
      <c r="N11" s="1075" t="s">
        <v>861</v>
      </c>
      <c r="O11" s="1076">
        <v>3</v>
      </c>
      <c r="P11" s="1077">
        <f t="shared" si="0"/>
        <v>10</v>
      </c>
      <c r="Q11" s="1077">
        <f t="shared" si="1"/>
        <v>3</v>
      </c>
      <c r="R11" s="1077">
        <v>0</v>
      </c>
      <c r="S11" s="1078" t="s">
        <v>862</v>
      </c>
      <c r="T11" s="1078" t="s">
        <v>863</v>
      </c>
      <c r="U11" s="59"/>
      <c r="V11" s="59"/>
    </row>
    <row r="12" spans="1:22" x14ac:dyDescent="0.25">
      <c r="A12" s="1475"/>
      <c r="B12" s="1070" t="s">
        <v>848</v>
      </c>
      <c r="C12" s="1070" t="s">
        <v>864</v>
      </c>
      <c r="D12" s="1071">
        <v>0</v>
      </c>
      <c r="E12" s="1071">
        <v>0</v>
      </c>
      <c r="F12" s="1072">
        <v>6</v>
      </c>
      <c r="G12" s="1072">
        <v>5</v>
      </c>
      <c r="H12" s="1073">
        <v>0</v>
      </c>
      <c r="I12" s="1074">
        <v>0</v>
      </c>
      <c r="J12" s="1074">
        <v>0</v>
      </c>
      <c r="K12" s="1074">
        <v>0</v>
      </c>
      <c r="L12" s="1074">
        <v>0</v>
      </c>
      <c r="M12" s="1074">
        <v>0</v>
      </c>
      <c r="N12" s="1075" t="s">
        <v>865</v>
      </c>
      <c r="O12" s="1076">
        <v>5</v>
      </c>
      <c r="P12" s="1077">
        <f t="shared" si="0"/>
        <v>6</v>
      </c>
      <c r="Q12" s="1077">
        <f t="shared" si="1"/>
        <v>5</v>
      </c>
      <c r="R12" s="1077">
        <v>0</v>
      </c>
      <c r="S12" s="1078" t="s">
        <v>866</v>
      </c>
      <c r="T12" s="1078" t="s">
        <v>867</v>
      </c>
      <c r="U12" s="59"/>
      <c r="V12" s="59"/>
    </row>
    <row r="13" spans="1:22" x14ac:dyDescent="0.25">
      <c r="A13" s="1475"/>
      <c r="B13" s="1070" t="s">
        <v>848</v>
      </c>
      <c r="C13" s="1070" t="s">
        <v>868</v>
      </c>
      <c r="D13" s="1071">
        <v>0</v>
      </c>
      <c r="E13" s="1071">
        <v>0</v>
      </c>
      <c r="F13" s="1072">
        <v>27</v>
      </c>
      <c r="G13" s="1072">
        <v>15</v>
      </c>
      <c r="H13" s="1073">
        <v>0</v>
      </c>
      <c r="I13" s="1074">
        <v>0</v>
      </c>
      <c r="J13" s="1074">
        <v>0</v>
      </c>
      <c r="K13" s="1074">
        <v>1</v>
      </c>
      <c r="L13" s="1074">
        <v>1</v>
      </c>
      <c r="M13" s="1074">
        <v>0</v>
      </c>
      <c r="N13" s="1075" t="s">
        <v>869</v>
      </c>
      <c r="O13" s="1076">
        <v>16</v>
      </c>
      <c r="P13" s="1077">
        <f t="shared" si="0"/>
        <v>28</v>
      </c>
      <c r="Q13" s="1077">
        <v>16</v>
      </c>
      <c r="R13" s="1077">
        <v>0</v>
      </c>
      <c r="S13" s="1078" t="s">
        <v>870</v>
      </c>
      <c r="T13" s="1078" t="s">
        <v>871</v>
      </c>
      <c r="U13" s="59"/>
      <c r="V13" s="59"/>
    </row>
    <row r="14" spans="1:22" ht="12.75" customHeight="1" x14ac:dyDescent="0.25">
      <c r="A14" s="1475"/>
      <c r="B14" s="1070" t="s">
        <v>848</v>
      </c>
      <c r="C14" s="1070" t="s">
        <v>872</v>
      </c>
      <c r="D14" s="1071">
        <v>619</v>
      </c>
      <c r="E14" s="1071">
        <v>314</v>
      </c>
      <c r="F14" s="1072">
        <v>0</v>
      </c>
      <c r="G14" s="1072">
        <v>0</v>
      </c>
      <c r="H14" s="1073">
        <v>0</v>
      </c>
      <c r="I14" s="1074">
        <v>87</v>
      </c>
      <c r="J14" s="1074">
        <v>12</v>
      </c>
      <c r="K14" s="1074">
        <v>0</v>
      </c>
      <c r="L14" s="1074">
        <v>0</v>
      </c>
      <c r="M14" s="1074">
        <v>0</v>
      </c>
      <c r="N14" s="1075" t="s">
        <v>873</v>
      </c>
      <c r="O14" s="1076">
        <v>326</v>
      </c>
      <c r="P14" s="1077">
        <f t="shared" si="0"/>
        <v>0</v>
      </c>
      <c r="Q14" s="1077">
        <v>0</v>
      </c>
      <c r="R14" s="1077">
        <v>0</v>
      </c>
      <c r="S14" s="1078" t="s">
        <v>874</v>
      </c>
      <c r="T14" s="1078" t="s">
        <v>874</v>
      </c>
      <c r="U14" s="59"/>
      <c r="V14" s="59"/>
    </row>
    <row r="15" spans="1:22" x14ac:dyDescent="0.25">
      <c r="A15" s="1475"/>
      <c r="B15" s="1477" t="s">
        <v>875</v>
      </c>
      <c r="C15" s="1478"/>
      <c r="D15" s="1079">
        <v>619</v>
      </c>
      <c r="E15" s="1079">
        <v>314</v>
      </c>
      <c r="F15" s="1080">
        <f>SUM(F5:F14)</f>
        <v>50</v>
      </c>
      <c r="G15" s="1080">
        <f>SUM(G5:G14)</f>
        <v>27</v>
      </c>
      <c r="H15" s="1079">
        <v>0</v>
      </c>
      <c r="I15" s="1079">
        <v>87</v>
      </c>
      <c r="J15" s="1079">
        <v>12</v>
      </c>
      <c r="K15" s="1079">
        <v>2</v>
      </c>
      <c r="L15" s="1079">
        <v>1</v>
      </c>
      <c r="M15" s="1079">
        <v>0</v>
      </c>
      <c r="N15" s="1079">
        <v>758</v>
      </c>
      <c r="O15" s="1079">
        <v>354</v>
      </c>
      <c r="P15" s="1079">
        <f t="shared" si="0"/>
        <v>52</v>
      </c>
      <c r="Q15" s="1079">
        <v>28</v>
      </c>
      <c r="R15" s="1079">
        <v>0</v>
      </c>
      <c r="S15" s="1081" t="s">
        <v>876</v>
      </c>
      <c r="T15" s="1081" t="s">
        <v>877</v>
      </c>
      <c r="U15" s="59"/>
      <c r="V15" s="59"/>
    </row>
    <row r="16" spans="1:22" x14ac:dyDescent="0.25">
      <c r="A16" s="1475"/>
      <c r="B16" s="1070" t="s">
        <v>853</v>
      </c>
      <c r="C16" s="1070" t="s">
        <v>856</v>
      </c>
      <c r="D16" s="1071">
        <v>0</v>
      </c>
      <c r="E16" s="1071">
        <v>0</v>
      </c>
      <c r="F16" s="1072">
        <v>1</v>
      </c>
      <c r="G16" s="1072">
        <v>1</v>
      </c>
      <c r="H16" s="1073">
        <v>0</v>
      </c>
      <c r="I16" s="1074">
        <v>0</v>
      </c>
      <c r="J16" s="1074">
        <v>0</v>
      </c>
      <c r="K16" s="1074">
        <v>0</v>
      </c>
      <c r="L16" s="1074">
        <v>0</v>
      </c>
      <c r="M16" s="1074">
        <v>0</v>
      </c>
      <c r="N16" s="1075" t="s">
        <v>848</v>
      </c>
      <c r="O16" s="1076">
        <v>1</v>
      </c>
      <c r="P16" s="1077">
        <f t="shared" si="0"/>
        <v>1</v>
      </c>
      <c r="Q16" s="1077">
        <f t="shared" si="1"/>
        <v>1</v>
      </c>
      <c r="R16" s="1077">
        <v>0</v>
      </c>
      <c r="S16" s="1078" t="s">
        <v>878</v>
      </c>
      <c r="T16" s="1078" t="s">
        <v>879</v>
      </c>
      <c r="U16" s="59"/>
      <c r="V16" s="59"/>
    </row>
    <row r="17" spans="1:22" x14ac:dyDescent="0.25">
      <c r="A17" s="1475"/>
      <c r="B17" s="1070" t="s">
        <v>853</v>
      </c>
      <c r="C17" s="1070" t="s">
        <v>860</v>
      </c>
      <c r="D17" s="1071">
        <v>0</v>
      </c>
      <c r="E17" s="1071">
        <v>0</v>
      </c>
      <c r="F17" s="1072">
        <v>1</v>
      </c>
      <c r="G17" s="1072">
        <v>0</v>
      </c>
      <c r="H17" s="1073">
        <v>0</v>
      </c>
      <c r="I17" s="1074">
        <v>0</v>
      </c>
      <c r="J17" s="1074">
        <v>0</v>
      </c>
      <c r="K17" s="1074">
        <v>0</v>
      </c>
      <c r="L17" s="1074">
        <v>0</v>
      </c>
      <c r="M17" s="1074">
        <v>0</v>
      </c>
      <c r="N17" s="1075" t="s">
        <v>848</v>
      </c>
      <c r="O17" s="1076">
        <v>0</v>
      </c>
      <c r="P17" s="1077">
        <f t="shared" si="0"/>
        <v>1</v>
      </c>
      <c r="Q17" s="1077">
        <f t="shared" si="1"/>
        <v>0</v>
      </c>
      <c r="R17" s="1077">
        <v>0</v>
      </c>
      <c r="S17" s="1078" t="s">
        <v>878</v>
      </c>
      <c r="T17" s="1078" t="s">
        <v>879</v>
      </c>
      <c r="U17" s="59"/>
      <c r="V17" s="59"/>
    </row>
    <row r="18" spans="1:22" x14ac:dyDescent="0.25">
      <c r="A18" s="1475"/>
      <c r="B18" s="1070" t="s">
        <v>853</v>
      </c>
      <c r="C18" s="1082" t="s">
        <v>864</v>
      </c>
      <c r="D18" s="1071">
        <v>0</v>
      </c>
      <c r="E18" s="1071">
        <v>0</v>
      </c>
      <c r="F18" s="1072">
        <v>9</v>
      </c>
      <c r="G18" s="1072">
        <v>2</v>
      </c>
      <c r="H18" s="1073">
        <v>0</v>
      </c>
      <c r="I18" s="1074">
        <v>0</v>
      </c>
      <c r="J18" s="1074">
        <v>0</v>
      </c>
      <c r="K18" s="1074">
        <v>1</v>
      </c>
      <c r="L18" s="1074">
        <v>0</v>
      </c>
      <c r="M18" s="1074">
        <v>0</v>
      </c>
      <c r="N18" s="1075" t="s">
        <v>861</v>
      </c>
      <c r="O18" s="1076">
        <v>2</v>
      </c>
      <c r="P18" s="1077">
        <f t="shared" si="0"/>
        <v>10</v>
      </c>
      <c r="Q18" s="1077">
        <f t="shared" si="1"/>
        <v>2</v>
      </c>
      <c r="R18" s="1077">
        <v>0</v>
      </c>
      <c r="S18" s="1078" t="s">
        <v>880</v>
      </c>
      <c r="T18" s="1078" t="s">
        <v>881</v>
      </c>
      <c r="U18" s="59"/>
      <c r="V18" s="59"/>
    </row>
    <row r="19" spans="1:22" x14ac:dyDescent="0.25">
      <c r="A19" s="1475"/>
      <c r="B19" s="1070" t="s">
        <v>853</v>
      </c>
      <c r="C19" s="1070" t="s">
        <v>882</v>
      </c>
      <c r="D19" s="1071">
        <v>0</v>
      </c>
      <c r="E19" s="1071">
        <v>0</v>
      </c>
      <c r="F19" s="1072">
        <v>1</v>
      </c>
      <c r="G19" s="1072">
        <v>0</v>
      </c>
      <c r="H19" s="1073">
        <v>0</v>
      </c>
      <c r="I19" s="1074">
        <v>0</v>
      </c>
      <c r="J19" s="1074">
        <v>0</v>
      </c>
      <c r="K19" s="1074">
        <v>0</v>
      </c>
      <c r="L19" s="1074">
        <v>0</v>
      </c>
      <c r="M19" s="1074">
        <v>0</v>
      </c>
      <c r="N19" s="1075" t="s">
        <v>848</v>
      </c>
      <c r="O19" s="1076">
        <v>0</v>
      </c>
      <c r="P19" s="1077">
        <f t="shared" si="0"/>
        <v>1</v>
      </c>
      <c r="Q19" s="1077">
        <f t="shared" si="1"/>
        <v>0</v>
      </c>
      <c r="R19" s="1077">
        <v>0</v>
      </c>
      <c r="S19" s="1078" t="s">
        <v>878</v>
      </c>
      <c r="T19" s="1078" t="s">
        <v>879</v>
      </c>
      <c r="U19" s="59"/>
      <c r="V19" s="59"/>
    </row>
    <row r="20" spans="1:22" x14ac:dyDescent="0.25">
      <c r="A20" s="1475"/>
      <c r="B20" s="1070" t="s">
        <v>853</v>
      </c>
      <c r="C20" s="1070" t="s">
        <v>868</v>
      </c>
      <c r="D20" s="1071">
        <v>0</v>
      </c>
      <c r="E20" s="1071">
        <v>0</v>
      </c>
      <c r="F20" s="1072">
        <v>3</v>
      </c>
      <c r="G20" s="1072">
        <v>1</v>
      </c>
      <c r="H20" s="1073">
        <v>0</v>
      </c>
      <c r="I20" s="1074">
        <v>0</v>
      </c>
      <c r="J20" s="1074">
        <v>0</v>
      </c>
      <c r="K20" s="1074">
        <v>0</v>
      </c>
      <c r="L20" s="1074">
        <v>0</v>
      </c>
      <c r="M20" s="1074">
        <v>0</v>
      </c>
      <c r="N20" s="1075" t="s">
        <v>883</v>
      </c>
      <c r="O20" s="1076">
        <v>1</v>
      </c>
      <c r="P20" s="1077">
        <f t="shared" si="0"/>
        <v>3</v>
      </c>
      <c r="Q20" s="1077">
        <f t="shared" si="1"/>
        <v>1</v>
      </c>
      <c r="R20" s="1077">
        <v>0</v>
      </c>
      <c r="S20" s="1078" t="s">
        <v>884</v>
      </c>
      <c r="T20" s="1078" t="s">
        <v>885</v>
      </c>
      <c r="U20" s="59"/>
      <c r="V20" s="59"/>
    </row>
    <row r="21" spans="1:22" x14ac:dyDescent="0.25">
      <c r="A21" s="1475"/>
      <c r="B21" s="1070" t="s">
        <v>853</v>
      </c>
      <c r="C21" s="1070" t="s">
        <v>872</v>
      </c>
      <c r="D21" s="1071">
        <v>313</v>
      </c>
      <c r="E21" s="1071">
        <v>182</v>
      </c>
      <c r="F21" s="1072">
        <v>0</v>
      </c>
      <c r="G21" s="1072">
        <v>0</v>
      </c>
      <c r="H21" s="1073">
        <v>0</v>
      </c>
      <c r="I21" s="1077">
        <v>15</v>
      </c>
      <c r="J21" s="1077">
        <v>0</v>
      </c>
      <c r="K21" s="1077">
        <v>0</v>
      </c>
      <c r="L21" s="1074">
        <v>0</v>
      </c>
      <c r="M21" s="1074">
        <v>0</v>
      </c>
      <c r="N21" s="1075" t="s">
        <v>886</v>
      </c>
      <c r="O21" s="1076">
        <v>182</v>
      </c>
      <c r="P21" s="1077">
        <f t="shared" si="0"/>
        <v>0</v>
      </c>
      <c r="Q21" s="1077">
        <f t="shared" si="1"/>
        <v>0</v>
      </c>
      <c r="R21" s="1077">
        <v>0</v>
      </c>
      <c r="S21" s="1078" t="s">
        <v>874</v>
      </c>
      <c r="T21" s="1078" t="s">
        <v>874</v>
      </c>
      <c r="U21" s="59"/>
      <c r="V21" s="59"/>
    </row>
    <row r="22" spans="1:22" ht="15" customHeight="1" x14ac:dyDescent="0.25">
      <c r="A22" s="1475"/>
      <c r="B22" s="1477" t="s">
        <v>887</v>
      </c>
      <c r="C22" s="1478"/>
      <c r="D22" s="1079">
        <v>313</v>
      </c>
      <c r="E22" s="1079">
        <v>182</v>
      </c>
      <c r="F22" s="1080">
        <f>SUM(F16:F21)</f>
        <v>15</v>
      </c>
      <c r="G22" s="1080">
        <f>SUM(G16:G21)</f>
        <v>4</v>
      </c>
      <c r="H22" s="1079">
        <v>0</v>
      </c>
      <c r="I22" s="1079">
        <v>15</v>
      </c>
      <c r="J22" s="1079">
        <v>0</v>
      </c>
      <c r="K22" s="1079">
        <v>1</v>
      </c>
      <c r="L22" s="1079">
        <v>0</v>
      </c>
      <c r="M22" s="1079">
        <v>0</v>
      </c>
      <c r="N22" s="1079">
        <v>344</v>
      </c>
      <c r="O22" s="1079">
        <f>SUM(O16:O21)</f>
        <v>186</v>
      </c>
      <c r="P22" s="1079">
        <f t="shared" si="0"/>
        <v>16</v>
      </c>
      <c r="Q22" s="1079">
        <f t="shared" si="1"/>
        <v>4</v>
      </c>
      <c r="R22" s="1079">
        <v>0</v>
      </c>
      <c r="S22" s="1081" t="s">
        <v>888</v>
      </c>
      <c r="T22" s="1081" t="s">
        <v>889</v>
      </c>
      <c r="U22" s="59"/>
      <c r="V22" s="59"/>
    </row>
    <row r="23" spans="1:22" x14ac:dyDescent="0.25">
      <c r="A23" s="1475"/>
      <c r="B23" s="1070" t="s">
        <v>883</v>
      </c>
      <c r="C23" s="1070" t="s">
        <v>852</v>
      </c>
      <c r="D23" s="1071">
        <v>0</v>
      </c>
      <c r="E23" s="1071">
        <v>0</v>
      </c>
      <c r="F23" s="1083">
        <v>2</v>
      </c>
      <c r="G23" s="1083">
        <v>1</v>
      </c>
      <c r="H23" s="1073">
        <v>0</v>
      </c>
      <c r="I23" s="109">
        <v>0</v>
      </c>
      <c r="J23" s="109">
        <v>0</v>
      </c>
      <c r="K23" s="109">
        <v>0</v>
      </c>
      <c r="L23" s="109">
        <v>0</v>
      </c>
      <c r="M23" s="109">
        <v>0</v>
      </c>
      <c r="N23" s="1075" t="s">
        <v>853</v>
      </c>
      <c r="O23" s="1076">
        <v>1</v>
      </c>
      <c r="P23" s="1077">
        <f t="shared" si="0"/>
        <v>2</v>
      </c>
      <c r="Q23" s="1077">
        <f t="shared" si="1"/>
        <v>1</v>
      </c>
      <c r="R23" s="1077">
        <v>0</v>
      </c>
      <c r="S23" s="1078" t="s">
        <v>890</v>
      </c>
      <c r="T23" s="1078" t="s">
        <v>891</v>
      </c>
      <c r="U23" s="59"/>
      <c r="V23" s="59"/>
    </row>
    <row r="24" spans="1:22" x14ac:dyDescent="0.25">
      <c r="A24" s="1475"/>
      <c r="B24" s="1070" t="s">
        <v>883</v>
      </c>
      <c r="C24" s="1070" t="s">
        <v>892</v>
      </c>
      <c r="D24" s="1072">
        <v>0</v>
      </c>
      <c r="E24" s="1072">
        <v>0</v>
      </c>
      <c r="F24" s="1083">
        <v>1</v>
      </c>
      <c r="G24" s="1083">
        <v>1</v>
      </c>
      <c r="H24" s="1073">
        <v>0</v>
      </c>
      <c r="I24" s="1077">
        <v>0</v>
      </c>
      <c r="J24" s="1077">
        <v>0</v>
      </c>
      <c r="K24" s="1074">
        <v>0</v>
      </c>
      <c r="L24" s="1074">
        <v>0</v>
      </c>
      <c r="M24" s="1074">
        <v>0</v>
      </c>
      <c r="N24" s="1075" t="s">
        <v>848</v>
      </c>
      <c r="O24" s="1076">
        <v>1</v>
      </c>
      <c r="P24" s="1077">
        <f t="shared" si="0"/>
        <v>1</v>
      </c>
      <c r="Q24" s="1077">
        <f t="shared" si="1"/>
        <v>1</v>
      </c>
      <c r="R24" s="1077">
        <v>0</v>
      </c>
      <c r="S24" s="1078" t="s">
        <v>893</v>
      </c>
      <c r="T24" s="1078" t="s">
        <v>894</v>
      </c>
      <c r="U24" s="59"/>
      <c r="V24" s="59"/>
    </row>
    <row r="25" spans="1:22" x14ac:dyDescent="0.25">
      <c r="A25" s="1475"/>
      <c r="B25" s="1070" t="s">
        <v>883</v>
      </c>
      <c r="C25" s="1070" t="s">
        <v>868</v>
      </c>
      <c r="D25" s="1072">
        <v>0</v>
      </c>
      <c r="E25" s="1073">
        <v>0</v>
      </c>
      <c r="F25" s="1074">
        <v>3</v>
      </c>
      <c r="G25" s="1074">
        <v>1</v>
      </c>
      <c r="H25" s="1084">
        <v>0</v>
      </c>
      <c r="I25" s="1077">
        <v>0</v>
      </c>
      <c r="J25" s="1077">
        <v>0</v>
      </c>
      <c r="K25" s="1077">
        <v>0</v>
      </c>
      <c r="L25" s="1077">
        <v>0</v>
      </c>
      <c r="M25" s="1077">
        <v>0</v>
      </c>
      <c r="N25" s="1075" t="s">
        <v>883</v>
      </c>
      <c r="O25" s="1076">
        <v>1</v>
      </c>
      <c r="P25" s="1077">
        <f t="shared" si="0"/>
        <v>3</v>
      </c>
      <c r="Q25" s="1077">
        <f t="shared" si="1"/>
        <v>1</v>
      </c>
      <c r="R25" s="1077">
        <v>0</v>
      </c>
      <c r="S25" s="1078" t="s">
        <v>895</v>
      </c>
      <c r="T25" s="1078" t="s">
        <v>896</v>
      </c>
      <c r="U25" s="59"/>
      <c r="V25" s="59"/>
    </row>
    <row r="26" spans="1:22" x14ac:dyDescent="0.25">
      <c r="A26" s="1475"/>
      <c r="B26" s="1070" t="s">
        <v>883</v>
      </c>
      <c r="C26" s="1070" t="s">
        <v>872</v>
      </c>
      <c r="D26" s="1072">
        <v>42</v>
      </c>
      <c r="E26" s="1073">
        <v>25</v>
      </c>
      <c r="F26" s="1074">
        <v>0</v>
      </c>
      <c r="G26" s="1074">
        <v>0</v>
      </c>
      <c r="H26" s="1084">
        <v>0</v>
      </c>
      <c r="I26" s="1077">
        <v>7</v>
      </c>
      <c r="J26" s="1077">
        <v>5</v>
      </c>
      <c r="K26" s="1077">
        <v>0</v>
      </c>
      <c r="L26" s="1077">
        <v>0</v>
      </c>
      <c r="M26" s="1077">
        <v>0</v>
      </c>
      <c r="N26" s="1075" t="s">
        <v>897</v>
      </c>
      <c r="O26" s="1076">
        <v>30</v>
      </c>
      <c r="P26" s="1077">
        <f t="shared" si="0"/>
        <v>0</v>
      </c>
      <c r="Q26" s="1077">
        <v>0</v>
      </c>
      <c r="R26" s="1077">
        <v>0</v>
      </c>
      <c r="S26" s="1078" t="s">
        <v>874</v>
      </c>
      <c r="T26" s="1078" t="s">
        <v>874</v>
      </c>
      <c r="U26" s="59"/>
      <c r="V26" s="59"/>
    </row>
    <row r="27" spans="1:22" x14ac:dyDescent="0.25">
      <c r="A27" s="1475"/>
      <c r="B27" s="1477" t="s">
        <v>898</v>
      </c>
      <c r="C27" s="1478"/>
      <c r="D27" s="1079">
        <f>SUM(D23:D26)</f>
        <v>42</v>
      </c>
      <c r="E27" s="1079">
        <f>SUM(E23:E26)</f>
        <v>25</v>
      </c>
      <c r="F27" s="1079">
        <f>SUM(F23:F26)</f>
        <v>6</v>
      </c>
      <c r="G27" s="1079">
        <f>SUM(G23:G26)</f>
        <v>3</v>
      </c>
      <c r="H27" s="1079">
        <v>0</v>
      </c>
      <c r="I27" s="1079">
        <f>SUM(I23:I26)</f>
        <v>7</v>
      </c>
      <c r="J27" s="1079">
        <f>SUM(J23:J26)</f>
        <v>5</v>
      </c>
      <c r="K27" s="1079">
        <v>0</v>
      </c>
      <c r="L27" s="1079">
        <v>0</v>
      </c>
      <c r="M27" s="1079">
        <v>0</v>
      </c>
      <c r="N27" s="1079">
        <v>55</v>
      </c>
      <c r="O27" s="1079">
        <v>33</v>
      </c>
      <c r="P27" s="1079">
        <f t="shared" si="0"/>
        <v>6</v>
      </c>
      <c r="Q27" s="1079">
        <v>3</v>
      </c>
      <c r="R27" s="1079">
        <v>0</v>
      </c>
      <c r="S27" s="1081" t="s">
        <v>899</v>
      </c>
      <c r="T27" s="1081" t="s">
        <v>900</v>
      </c>
      <c r="U27" s="59"/>
      <c r="V27" s="59"/>
    </row>
    <row r="28" spans="1:22" x14ac:dyDescent="0.25">
      <c r="A28" s="1476"/>
      <c r="B28" s="1479" t="s">
        <v>901</v>
      </c>
      <c r="C28" s="1479"/>
      <c r="D28" s="1085">
        <f>D15+D22+D27</f>
        <v>974</v>
      </c>
      <c r="E28" s="1085">
        <f>E15+E22+E27</f>
        <v>521</v>
      </c>
      <c r="F28" s="1085">
        <f>F15+F22+F27</f>
        <v>71</v>
      </c>
      <c r="G28" s="1085">
        <f>G15+G22+G27</f>
        <v>34</v>
      </c>
      <c r="H28" s="1085">
        <v>0</v>
      </c>
      <c r="I28" s="1085">
        <f>I15+I22+I27</f>
        <v>109</v>
      </c>
      <c r="J28" s="1085">
        <f>J15+J22+J27</f>
        <v>17</v>
      </c>
      <c r="K28" s="1085">
        <f>K15+K22+K27</f>
        <v>3</v>
      </c>
      <c r="L28" s="1085">
        <f>L15+L22+L27</f>
        <v>1</v>
      </c>
      <c r="M28" s="1085">
        <v>0</v>
      </c>
      <c r="N28" s="1085">
        <v>1157</v>
      </c>
      <c r="O28" s="1085">
        <f>O15+O22+O27</f>
        <v>573</v>
      </c>
      <c r="P28" s="1086">
        <f t="shared" si="0"/>
        <v>74</v>
      </c>
      <c r="Q28" s="1086">
        <v>35</v>
      </c>
      <c r="R28" s="1086">
        <v>0</v>
      </c>
      <c r="S28" s="1087" t="s">
        <v>902</v>
      </c>
      <c r="T28" s="1087" t="s">
        <v>903</v>
      </c>
      <c r="U28" s="59"/>
      <c r="V28" s="59"/>
    </row>
    <row r="29" spans="1:22" x14ac:dyDescent="0.25">
      <c r="A29" s="1480" t="s">
        <v>904</v>
      </c>
      <c r="B29" s="1070" t="s">
        <v>848</v>
      </c>
      <c r="C29" s="1070" t="s">
        <v>852</v>
      </c>
      <c r="D29" s="1071">
        <v>0</v>
      </c>
      <c r="E29" s="1071">
        <v>0</v>
      </c>
      <c r="F29" s="1088">
        <v>3</v>
      </c>
      <c r="G29" s="1088">
        <v>2</v>
      </c>
      <c r="H29" s="1073">
        <v>0</v>
      </c>
      <c r="I29" s="95">
        <v>0</v>
      </c>
      <c r="J29" s="96">
        <v>0</v>
      </c>
      <c r="K29" s="95">
        <v>0</v>
      </c>
      <c r="L29" s="96">
        <v>0</v>
      </c>
      <c r="M29" s="96">
        <v>0</v>
      </c>
      <c r="N29" s="1075" t="s">
        <v>883</v>
      </c>
      <c r="O29" s="1076">
        <v>2</v>
      </c>
      <c r="P29" s="1077">
        <v>3</v>
      </c>
      <c r="Q29" s="1077">
        <v>2</v>
      </c>
      <c r="R29" s="1077">
        <v>0</v>
      </c>
      <c r="S29" s="1078" t="s">
        <v>905</v>
      </c>
      <c r="T29" s="1078" t="s">
        <v>906</v>
      </c>
      <c r="U29" s="59"/>
      <c r="V29" s="59"/>
    </row>
    <row r="30" spans="1:22" x14ac:dyDescent="0.25">
      <c r="A30" s="1481"/>
      <c r="B30" s="1070" t="s">
        <v>848</v>
      </c>
      <c r="C30" s="1070" t="s">
        <v>907</v>
      </c>
      <c r="D30" s="1071">
        <v>0</v>
      </c>
      <c r="E30" s="1071">
        <v>0</v>
      </c>
      <c r="F30" s="1088">
        <v>1</v>
      </c>
      <c r="G30" s="1088">
        <v>1</v>
      </c>
      <c r="H30" s="1073">
        <v>0</v>
      </c>
      <c r="I30" s="95">
        <v>0</v>
      </c>
      <c r="J30" s="96">
        <v>0</v>
      </c>
      <c r="K30" s="95">
        <v>0</v>
      </c>
      <c r="L30" s="96">
        <v>0</v>
      </c>
      <c r="M30" s="96">
        <v>0</v>
      </c>
      <c r="N30" s="1075" t="s">
        <v>848</v>
      </c>
      <c r="O30" s="1076">
        <v>1</v>
      </c>
      <c r="P30" s="1077">
        <v>1</v>
      </c>
      <c r="Q30" s="1077">
        <v>1</v>
      </c>
      <c r="R30" s="1077">
        <v>0</v>
      </c>
      <c r="S30" s="1078" t="s">
        <v>850</v>
      </c>
      <c r="T30" s="1078" t="s">
        <v>908</v>
      </c>
      <c r="U30" s="59"/>
      <c r="V30" s="59"/>
    </row>
    <row r="31" spans="1:22" x14ac:dyDescent="0.25">
      <c r="A31" s="1481"/>
      <c r="B31" s="1070" t="s">
        <v>848</v>
      </c>
      <c r="C31" s="1070" t="s">
        <v>909</v>
      </c>
      <c r="D31" s="1071">
        <v>0</v>
      </c>
      <c r="E31" s="1071">
        <v>0</v>
      </c>
      <c r="F31" s="1088">
        <v>16</v>
      </c>
      <c r="G31" s="1088">
        <v>11</v>
      </c>
      <c r="H31" s="1073">
        <v>0</v>
      </c>
      <c r="I31" s="95">
        <v>0</v>
      </c>
      <c r="J31" s="96">
        <v>0</v>
      </c>
      <c r="K31" s="95">
        <v>0</v>
      </c>
      <c r="L31" s="96">
        <v>0</v>
      </c>
      <c r="M31" s="96">
        <v>0</v>
      </c>
      <c r="N31" s="1075" t="s">
        <v>910</v>
      </c>
      <c r="O31" s="1076">
        <v>11</v>
      </c>
      <c r="P31" s="1077">
        <v>16</v>
      </c>
      <c r="Q31" s="1077">
        <v>11</v>
      </c>
      <c r="R31" s="1077">
        <v>0</v>
      </c>
      <c r="S31" s="1078" t="s">
        <v>911</v>
      </c>
      <c r="T31" s="1078" t="s">
        <v>912</v>
      </c>
      <c r="U31" s="59"/>
      <c r="V31" s="59"/>
    </row>
    <row r="32" spans="1:22" x14ac:dyDescent="0.25">
      <c r="A32" s="1481"/>
      <c r="B32" s="1070" t="s">
        <v>848</v>
      </c>
      <c r="C32" s="1070" t="s">
        <v>913</v>
      </c>
      <c r="D32" s="1071">
        <v>0</v>
      </c>
      <c r="E32" s="1071">
        <v>0</v>
      </c>
      <c r="F32" s="1088">
        <v>12</v>
      </c>
      <c r="G32" s="1088">
        <v>9</v>
      </c>
      <c r="H32" s="1073">
        <v>0</v>
      </c>
      <c r="I32" s="95">
        <v>0</v>
      </c>
      <c r="J32" s="96">
        <v>0</v>
      </c>
      <c r="K32" s="95">
        <v>0</v>
      </c>
      <c r="L32" s="96">
        <v>0</v>
      </c>
      <c r="M32" s="96">
        <v>0</v>
      </c>
      <c r="N32" s="1075" t="s">
        <v>914</v>
      </c>
      <c r="O32" s="1076">
        <v>9</v>
      </c>
      <c r="P32" s="1077">
        <v>12</v>
      </c>
      <c r="Q32" s="1077">
        <v>9</v>
      </c>
      <c r="R32" s="1077">
        <v>0</v>
      </c>
      <c r="S32" s="1078" t="s">
        <v>915</v>
      </c>
      <c r="T32" s="1078" t="s">
        <v>916</v>
      </c>
      <c r="U32" s="59"/>
      <c r="V32" s="59"/>
    </row>
    <row r="33" spans="1:22" x14ac:dyDescent="0.25">
      <c r="A33" s="1481"/>
      <c r="B33" s="1070" t="s">
        <v>848</v>
      </c>
      <c r="C33" s="1070" t="s">
        <v>868</v>
      </c>
      <c r="D33" s="1071">
        <v>0</v>
      </c>
      <c r="E33" s="1071">
        <v>0</v>
      </c>
      <c r="F33" s="197">
        <v>11</v>
      </c>
      <c r="G33" s="197">
        <v>9</v>
      </c>
      <c r="H33" s="1073">
        <v>0</v>
      </c>
      <c r="I33" s="95">
        <v>0</v>
      </c>
      <c r="J33" s="96">
        <v>0</v>
      </c>
      <c r="K33" s="95">
        <v>0</v>
      </c>
      <c r="L33" s="96">
        <v>0</v>
      </c>
      <c r="M33" s="96">
        <v>0</v>
      </c>
      <c r="N33" s="1075" t="s">
        <v>917</v>
      </c>
      <c r="O33" s="1076">
        <v>9</v>
      </c>
      <c r="P33" s="1077">
        <v>11</v>
      </c>
      <c r="Q33" s="1077">
        <v>9</v>
      </c>
      <c r="R33" s="1077">
        <v>0</v>
      </c>
      <c r="S33" s="1078" t="s">
        <v>918</v>
      </c>
      <c r="T33" s="1078" t="s">
        <v>919</v>
      </c>
      <c r="U33" s="59"/>
      <c r="V33" s="59"/>
    </row>
    <row r="34" spans="1:22" x14ac:dyDescent="0.25">
      <c r="A34" s="1481"/>
      <c r="B34" s="1070" t="s">
        <v>848</v>
      </c>
      <c r="C34" s="1070" t="s">
        <v>920</v>
      </c>
      <c r="D34" s="1071">
        <v>0</v>
      </c>
      <c r="E34" s="1071">
        <v>0</v>
      </c>
      <c r="F34" s="1088">
        <v>1</v>
      </c>
      <c r="G34" s="1088">
        <v>0</v>
      </c>
      <c r="H34" s="1073">
        <v>0</v>
      </c>
      <c r="I34" s="95">
        <v>0</v>
      </c>
      <c r="J34" s="96">
        <v>0</v>
      </c>
      <c r="K34" s="95">
        <v>0</v>
      </c>
      <c r="L34" s="96">
        <v>0</v>
      </c>
      <c r="M34" s="96">
        <v>0</v>
      </c>
      <c r="N34" s="1075" t="s">
        <v>848</v>
      </c>
      <c r="O34" s="1076">
        <v>0</v>
      </c>
      <c r="P34" s="1077">
        <v>1</v>
      </c>
      <c r="Q34" s="1077">
        <v>0</v>
      </c>
      <c r="R34" s="1077">
        <v>0</v>
      </c>
      <c r="S34" s="1078" t="s">
        <v>850</v>
      </c>
      <c r="T34" s="1078" t="s">
        <v>908</v>
      </c>
      <c r="U34" s="59"/>
      <c r="V34" s="59"/>
    </row>
    <row r="35" spans="1:22" x14ac:dyDescent="0.25">
      <c r="A35" s="1481"/>
      <c r="B35" s="1070" t="s">
        <v>848</v>
      </c>
      <c r="C35" s="1070" t="s">
        <v>856</v>
      </c>
      <c r="D35" s="1071">
        <v>0</v>
      </c>
      <c r="E35" s="1071">
        <v>0</v>
      </c>
      <c r="F35" s="1088">
        <v>0</v>
      </c>
      <c r="G35" s="1088">
        <v>0</v>
      </c>
      <c r="H35" s="1073">
        <v>0</v>
      </c>
      <c r="I35" s="95">
        <v>0</v>
      </c>
      <c r="J35" s="96">
        <v>0</v>
      </c>
      <c r="K35" s="95">
        <v>1</v>
      </c>
      <c r="L35" s="96">
        <v>0</v>
      </c>
      <c r="M35" s="96">
        <v>0</v>
      </c>
      <c r="N35" s="198" t="s">
        <v>848</v>
      </c>
      <c r="O35" s="110">
        <v>0</v>
      </c>
      <c r="P35" s="199">
        <v>1</v>
      </c>
      <c r="Q35" s="199">
        <v>0</v>
      </c>
      <c r="R35" s="199">
        <v>0</v>
      </c>
      <c r="S35" s="200" t="s">
        <v>850</v>
      </c>
      <c r="T35" s="200" t="s">
        <v>908</v>
      </c>
      <c r="U35" s="59"/>
      <c r="V35" s="59"/>
    </row>
    <row r="36" spans="1:22" x14ac:dyDescent="0.25">
      <c r="A36" s="1481"/>
      <c r="B36" s="1070" t="s">
        <v>848</v>
      </c>
      <c r="C36" s="1070" t="s">
        <v>872</v>
      </c>
      <c r="D36" s="1072">
        <v>555</v>
      </c>
      <c r="E36" s="1072">
        <v>492</v>
      </c>
      <c r="F36" s="1088">
        <v>0</v>
      </c>
      <c r="G36" s="1088">
        <v>0</v>
      </c>
      <c r="H36" s="1073">
        <v>0</v>
      </c>
      <c r="I36" s="201">
        <v>143</v>
      </c>
      <c r="J36" s="1077">
        <v>105</v>
      </c>
      <c r="K36" s="95">
        <v>0</v>
      </c>
      <c r="L36" s="96">
        <v>0</v>
      </c>
      <c r="M36" s="96">
        <v>0</v>
      </c>
      <c r="N36" s="1075" t="s">
        <v>921</v>
      </c>
      <c r="O36" s="1076">
        <v>597</v>
      </c>
      <c r="P36" s="1077">
        <v>0</v>
      </c>
      <c r="Q36" s="1077">
        <v>0</v>
      </c>
      <c r="R36" s="1077">
        <v>0</v>
      </c>
      <c r="S36" s="1078" t="s">
        <v>874</v>
      </c>
      <c r="T36" s="1078" t="s">
        <v>874</v>
      </c>
      <c r="U36" s="59"/>
      <c r="V36" s="59"/>
    </row>
    <row r="37" spans="1:22" ht="14.45" customHeight="1" x14ac:dyDescent="0.25">
      <c r="A37" s="1481"/>
      <c r="B37" s="1483" t="s">
        <v>922</v>
      </c>
      <c r="C37" s="1484"/>
      <c r="D37" s="1089">
        <v>555</v>
      </c>
      <c r="E37" s="1089">
        <v>492</v>
      </c>
      <c r="F37" s="1090">
        <v>44</v>
      </c>
      <c r="G37" s="1090">
        <v>32</v>
      </c>
      <c r="H37" s="1091">
        <v>0</v>
      </c>
      <c r="I37" s="202">
        <v>143</v>
      </c>
      <c r="J37" s="203">
        <v>105</v>
      </c>
      <c r="K37" s="202">
        <v>1</v>
      </c>
      <c r="L37" s="203">
        <v>0</v>
      </c>
      <c r="M37" s="204">
        <v>0</v>
      </c>
      <c r="N37" s="205" t="s">
        <v>923</v>
      </c>
      <c r="O37" s="206">
        <v>629</v>
      </c>
      <c r="P37" s="1079">
        <v>45</v>
      </c>
      <c r="Q37" s="1079">
        <v>32</v>
      </c>
      <c r="R37" s="1079">
        <v>0</v>
      </c>
      <c r="S37" s="207" t="s">
        <v>924</v>
      </c>
      <c r="T37" s="207" t="s">
        <v>925</v>
      </c>
      <c r="U37" s="59"/>
      <c r="V37" s="59"/>
    </row>
    <row r="38" spans="1:22" x14ac:dyDescent="0.25">
      <c r="A38" s="1481"/>
      <c r="B38" s="1070" t="s">
        <v>853</v>
      </c>
      <c r="C38" s="1070" t="s">
        <v>852</v>
      </c>
      <c r="D38" s="1071">
        <v>0</v>
      </c>
      <c r="E38" s="1071">
        <v>0</v>
      </c>
      <c r="F38" s="1072">
        <v>5</v>
      </c>
      <c r="G38" s="1072">
        <v>4</v>
      </c>
      <c r="H38" s="1073">
        <v>0</v>
      </c>
      <c r="I38" s="96">
        <v>0</v>
      </c>
      <c r="J38" s="96">
        <v>0</v>
      </c>
      <c r="K38" s="96">
        <v>0</v>
      </c>
      <c r="L38" s="96">
        <v>0</v>
      </c>
      <c r="M38" s="96">
        <v>0</v>
      </c>
      <c r="N38" s="1075" t="s">
        <v>926</v>
      </c>
      <c r="O38" s="1076">
        <v>4</v>
      </c>
      <c r="P38" s="1077">
        <v>5</v>
      </c>
      <c r="Q38" s="1077">
        <v>4</v>
      </c>
      <c r="R38" s="1077">
        <v>0</v>
      </c>
      <c r="S38" s="1078" t="s">
        <v>927</v>
      </c>
      <c r="T38" s="1078" t="s">
        <v>928</v>
      </c>
      <c r="U38" s="59"/>
      <c r="V38" s="59"/>
    </row>
    <row r="39" spans="1:22" x14ac:dyDescent="0.25">
      <c r="A39" s="1481"/>
      <c r="B39" s="1070" t="s">
        <v>853</v>
      </c>
      <c r="C39" s="1070" t="s">
        <v>913</v>
      </c>
      <c r="D39" s="1071">
        <v>0</v>
      </c>
      <c r="E39" s="1071">
        <v>0</v>
      </c>
      <c r="F39" s="1072">
        <v>1</v>
      </c>
      <c r="G39" s="1072">
        <v>0</v>
      </c>
      <c r="H39" s="1073">
        <v>0</v>
      </c>
      <c r="I39" s="96">
        <v>0</v>
      </c>
      <c r="J39" s="96">
        <v>0</v>
      </c>
      <c r="K39" s="96">
        <v>0</v>
      </c>
      <c r="L39" s="96">
        <v>0</v>
      </c>
      <c r="M39" s="96">
        <v>0</v>
      </c>
      <c r="N39" s="1075" t="s">
        <v>848</v>
      </c>
      <c r="O39" s="1076">
        <v>0</v>
      </c>
      <c r="P39" s="1077">
        <v>1</v>
      </c>
      <c r="Q39" s="1077">
        <v>0</v>
      </c>
      <c r="R39" s="1077">
        <v>0</v>
      </c>
      <c r="S39" s="1078" t="s">
        <v>929</v>
      </c>
      <c r="T39" s="1078" t="s">
        <v>894</v>
      </c>
      <c r="U39" s="59"/>
      <c r="V39" s="59"/>
    </row>
    <row r="40" spans="1:22" x14ac:dyDescent="0.25">
      <c r="A40" s="1481"/>
      <c r="B40" s="1070" t="s">
        <v>853</v>
      </c>
      <c r="C40" s="1070" t="s">
        <v>872</v>
      </c>
      <c r="D40" s="1071">
        <v>154</v>
      </c>
      <c r="E40" s="1071">
        <v>141</v>
      </c>
      <c r="F40" s="1072">
        <v>0</v>
      </c>
      <c r="G40" s="1072">
        <v>0</v>
      </c>
      <c r="H40" s="1073">
        <v>0</v>
      </c>
      <c r="I40" s="96">
        <v>28</v>
      </c>
      <c r="J40" s="96">
        <v>20</v>
      </c>
      <c r="K40" s="96">
        <v>0</v>
      </c>
      <c r="L40" s="96">
        <v>0</v>
      </c>
      <c r="M40" s="96">
        <v>0</v>
      </c>
      <c r="N40" s="1075" t="s">
        <v>930</v>
      </c>
      <c r="O40" s="1076">
        <v>161</v>
      </c>
      <c r="P40" s="1077">
        <v>0</v>
      </c>
      <c r="Q40" s="1077">
        <v>0</v>
      </c>
      <c r="R40" s="1077">
        <v>0</v>
      </c>
      <c r="S40" s="1078" t="s">
        <v>874</v>
      </c>
      <c r="T40" s="1078" t="s">
        <v>874</v>
      </c>
      <c r="U40" s="59"/>
      <c r="V40" s="59"/>
    </row>
    <row r="41" spans="1:22" x14ac:dyDescent="0.25">
      <c r="A41" s="1481"/>
      <c r="B41" s="1477" t="s">
        <v>887</v>
      </c>
      <c r="C41" s="1478"/>
      <c r="D41" s="1079">
        <v>154</v>
      </c>
      <c r="E41" s="1079">
        <v>141</v>
      </c>
      <c r="F41" s="1079">
        <v>6</v>
      </c>
      <c r="G41" s="1079">
        <v>4</v>
      </c>
      <c r="H41" s="1079">
        <v>0</v>
      </c>
      <c r="I41" s="1079">
        <v>28</v>
      </c>
      <c r="J41" s="1079">
        <v>20</v>
      </c>
      <c r="K41" s="1079">
        <v>0</v>
      </c>
      <c r="L41" s="1079">
        <v>0</v>
      </c>
      <c r="M41" s="1079">
        <v>0</v>
      </c>
      <c r="N41" s="208">
        <v>188</v>
      </c>
      <c r="O41" s="1079">
        <v>165</v>
      </c>
      <c r="P41" s="209">
        <v>6</v>
      </c>
      <c r="Q41" s="1079">
        <v>4</v>
      </c>
      <c r="R41" s="1079">
        <v>0</v>
      </c>
      <c r="S41" s="1081" t="s">
        <v>931</v>
      </c>
      <c r="T41" s="1081" t="s">
        <v>932</v>
      </c>
      <c r="U41" s="59"/>
      <c r="V41" s="59"/>
    </row>
    <row r="42" spans="1:22" x14ac:dyDescent="0.25">
      <c r="A42" s="1481"/>
      <c r="B42" s="1070" t="s">
        <v>883</v>
      </c>
      <c r="C42" s="1070" t="s">
        <v>872</v>
      </c>
      <c r="D42" s="1071">
        <v>6</v>
      </c>
      <c r="E42" s="1071">
        <v>3</v>
      </c>
      <c r="F42" s="1072">
        <v>0</v>
      </c>
      <c r="G42" s="1072">
        <v>0</v>
      </c>
      <c r="H42" s="1073">
        <v>0</v>
      </c>
      <c r="I42" s="96">
        <v>2</v>
      </c>
      <c r="J42" s="96">
        <v>1</v>
      </c>
      <c r="K42" s="1077">
        <v>0</v>
      </c>
      <c r="L42" s="1077">
        <v>0</v>
      </c>
      <c r="M42" s="1077">
        <v>0</v>
      </c>
      <c r="N42" s="1075" t="s">
        <v>933</v>
      </c>
      <c r="O42" s="1076">
        <v>4</v>
      </c>
      <c r="P42" s="1077">
        <v>0</v>
      </c>
      <c r="Q42" s="1077">
        <v>0</v>
      </c>
      <c r="R42" s="1077">
        <v>0</v>
      </c>
      <c r="S42" s="1078" t="s">
        <v>874</v>
      </c>
      <c r="T42" s="1078" t="s">
        <v>874</v>
      </c>
      <c r="U42" s="59"/>
      <c r="V42" s="59"/>
    </row>
    <row r="43" spans="1:22" x14ac:dyDescent="0.25">
      <c r="A43" s="1481"/>
      <c r="B43" s="1477" t="s">
        <v>898</v>
      </c>
      <c r="C43" s="1478"/>
      <c r="D43" s="1079">
        <v>6</v>
      </c>
      <c r="E43" s="1079">
        <v>3</v>
      </c>
      <c r="F43" s="1079">
        <v>0</v>
      </c>
      <c r="G43" s="1079">
        <v>0</v>
      </c>
      <c r="H43" s="1079">
        <v>0</v>
      </c>
      <c r="I43" s="1079">
        <v>2</v>
      </c>
      <c r="J43" s="1079">
        <v>1</v>
      </c>
      <c r="K43" s="1079">
        <v>0</v>
      </c>
      <c r="L43" s="1079">
        <v>0</v>
      </c>
      <c r="M43" s="1079">
        <v>0</v>
      </c>
      <c r="N43" s="208">
        <v>8</v>
      </c>
      <c r="O43" s="1079">
        <v>4</v>
      </c>
      <c r="P43" s="209">
        <v>0</v>
      </c>
      <c r="Q43" s="1079">
        <v>0</v>
      </c>
      <c r="R43" s="1079">
        <v>0</v>
      </c>
      <c r="S43" s="1081" t="s">
        <v>874</v>
      </c>
      <c r="T43" s="1081" t="s">
        <v>874</v>
      </c>
      <c r="U43" s="59"/>
      <c r="V43" s="59"/>
    </row>
    <row r="44" spans="1:22" x14ac:dyDescent="0.25">
      <c r="A44" s="1482"/>
      <c r="B44" s="1479" t="s">
        <v>934</v>
      </c>
      <c r="C44" s="1479"/>
      <c r="D44" s="1085">
        <v>715</v>
      </c>
      <c r="E44" s="1085">
        <v>636</v>
      </c>
      <c r="F44" s="1085">
        <v>50</v>
      </c>
      <c r="G44" s="1085">
        <v>36</v>
      </c>
      <c r="H44" s="1085">
        <v>0</v>
      </c>
      <c r="I44" s="1085">
        <v>173</v>
      </c>
      <c r="J44" s="1085">
        <v>126</v>
      </c>
      <c r="K44" s="1085">
        <v>1</v>
      </c>
      <c r="L44" s="1085">
        <v>0</v>
      </c>
      <c r="M44" s="1085">
        <v>0</v>
      </c>
      <c r="N44" s="210">
        <v>939</v>
      </c>
      <c r="O44" s="1085">
        <v>798</v>
      </c>
      <c r="P44" s="1085">
        <v>51</v>
      </c>
      <c r="Q44" s="1085">
        <v>36</v>
      </c>
      <c r="R44" s="1085">
        <v>0</v>
      </c>
      <c r="S44" s="1087" t="s">
        <v>935</v>
      </c>
      <c r="T44" s="1087" t="s">
        <v>936</v>
      </c>
      <c r="U44" s="59"/>
      <c r="V44" s="59"/>
    </row>
    <row r="45" spans="1:22" x14ac:dyDescent="0.25">
      <c r="A45" s="1480" t="s">
        <v>937</v>
      </c>
      <c r="B45" s="1070" t="s">
        <v>848</v>
      </c>
      <c r="C45" s="1082" t="s">
        <v>909</v>
      </c>
      <c r="D45" s="1071">
        <v>0</v>
      </c>
      <c r="E45" s="1071">
        <v>0</v>
      </c>
      <c r="F45" s="1072">
        <v>6</v>
      </c>
      <c r="G45" s="1072">
        <v>3</v>
      </c>
      <c r="H45" s="1073">
        <v>0</v>
      </c>
      <c r="I45" s="96">
        <v>0</v>
      </c>
      <c r="J45" s="96">
        <v>0</v>
      </c>
      <c r="K45" s="96">
        <v>0</v>
      </c>
      <c r="L45" s="96">
        <v>0</v>
      </c>
      <c r="M45" s="96">
        <v>0</v>
      </c>
      <c r="N45" s="1075" t="s">
        <v>865</v>
      </c>
      <c r="O45" s="1076">
        <v>3</v>
      </c>
      <c r="P45" s="1077">
        <v>6</v>
      </c>
      <c r="Q45" s="1077">
        <v>3</v>
      </c>
      <c r="R45" s="1077">
        <v>0</v>
      </c>
      <c r="S45" s="1078" t="s">
        <v>853</v>
      </c>
      <c r="T45" s="1078" t="s">
        <v>938</v>
      </c>
      <c r="U45" s="59"/>
      <c r="V45" s="59"/>
    </row>
    <row r="46" spans="1:22" x14ac:dyDescent="0.25">
      <c r="A46" s="1481"/>
      <c r="B46" s="1070" t="s">
        <v>848</v>
      </c>
      <c r="C46" s="1070" t="s">
        <v>868</v>
      </c>
      <c r="D46" s="1071">
        <v>0</v>
      </c>
      <c r="E46" s="1071">
        <v>0</v>
      </c>
      <c r="F46" s="1072">
        <v>11</v>
      </c>
      <c r="G46" s="1072">
        <v>6</v>
      </c>
      <c r="H46" s="1073">
        <v>0</v>
      </c>
      <c r="I46" s="96">
        <v>0</v>
      </c>
      <c r="J46" s="96">
        <v>0</v>
      </c>
      <c r="K46" s="96">
        <v>0</v>
      </c>
      <c r="L46" s="96">
        <v>0</v>
      </c>
      <c r="M46" s="96">
        <v>0</v>
      </c>
      <c r="N46" s="1075" t="s">
        <v>917</v>
      </c>
      <c r="O46" s="1076">
        <v>6</v>
      </c>
      <c r="P46" s="1077">
        <v>11</v>
      </c>
      <c r="Q46" s="1077">
        <v>6</v>
      </c>
      <c r="R46" s="1077">
        <v>0</v>
      </c>
      <c r="S46" s="1078" t="s">
        <v>939</v>
      </c>
      <c r="T46" s="1078" t="s">
        <v>940</v>
      </c>
      <c r="U46" s="59"/>
      <c r="V46" s="59"/>
    </row>
    <row r="47" spans="1:22" x14ac:dyDescent="0.25">
      <c r="A47" s="1481"/>
      <c r="B47" s="1070" t="s">
        <v>848</v>
      </c>
      <c r="C47" s="1082" t="s">
        <v>941</v>
      </c>
      <c r="D47" s="1071">
        <v>0</v>
      </c>
      <c r="E47" s="1071">
        <v>0</v>
      </c>
      <c r="F47" s="1072">
        <v>1</v>
      </c>
      <c r="G47" s="1072">
        <v>0</v>
      </c>
      <c r="H47" s="1073">
        <v>0</v>
      </c>
      <c r="I47" s="96">
        <v>0</v>
      </c>
      <c r="J47" s="96">
        <v>0</v>
      </c>
      <c r="K47" s="96">
        <v>0</v>
      </c>
      <c r="L47" s="96">
        <v>0</v>
      </c>
      <c r="M47" s="96">
        <v>0</v>
      </c>
      <c r="N47" s="1075" t="s">
        <v>848</v>
      </c>
      <c r="O47" s="1076">
        <v>0</v>
      </c>
      <c r="P47" s="1077">
        <v>1</v>
      </c>
      <c r="Q47" s="1077">
        <v>0</v>
      </c>
      <c r="R47" s="1077">
        <v>0</v>
      </c>
      <c r="S47" s="1078" t="s">
        <v>942</v>
      </c>
      <c r="T47" s="1078" t="s">
        <v>943</v>
      </c>
      <c r="U47" s="59"/>
      <c r="V47" s="59"/>
    </row>
    <row r="48" spans="1:22" x14ac:dyDescent="0.25">
      <c r="A48" s="1481"/>
      <c r="B48" s="1070" t="s">
        <v>848</v>
      </c>
      <c r="C48" s="1070" t="s">
        <v>856</v>
      </c>
      <c r="D48" s="1071">
        <v>0</v>
      </c>
      <c r="E48" s="1071">
        <v>0</v>
      </c>
      <c r="F48" s="1072">
        <v>1</v>
      </c>
      <c r="G48" s="1072">
        <v>1</v>
      </c>
      <c r="H48" s="1073">
        <v>0</v>
      </c>
      <c r="I48" s="96">
        <v>0</v>
      </c>
      <c r="J48" s="96">
        <v>0</v>
      </c>
      <c r="K48" s="96">
        <v>0</v>
      </c>
      <c r="L48" s="96">
        <v>0</v>
      </c>
      <c r="M48" s="96">
        <v>0</v>
      </c>
      <c r="N48" s="1075" t="s">
        <v>944</v>
      </c>
      <c r="O48" s="1076">
        <v>1</v>
      </c>
      <c r="P48" s="1077">
        <v>1</v>
      </c>
      <c r="Q48" s="1077">
        <v>1</v>
      </c>
      <c r="R48" s="1077">
        <v>0</v>
      </c>
      <c r="S48" s="1078" t="s">
        <v>942</v>
      </c>
      <c r="T48" s="1078" t="s">
        <v>943</v>
      </c>
      <c r="U48" s="59"/>
      <c r="V48" s="59"/>
    </row>
    <row r="49" spans="1:22" x14ac:dyDescent="0.25">
      <c r="A49" s="1481"/>
      <c r="B49" s="1070" t="s">
        <v>848</v>
      </c>
      <c r="C49" s="1070" t="s">
        <v>872</v>
      </c>
      <c r="D49" s="1071">
        <v>281</v>
      </c>
      <c r="E49" s="1071">
        <v>226</v>
      </c>
      <c r="F49" s="1072">
        <v>0</v>
      </c>
      <c r="G49" s="1072">
        <v>0</v>
      </c>
      <c r="H49" s="1073">
        <v>0</v>
      </c>
      <c r="I49" s="96">
        <v>0</v>
      </c>
      <c r="J49" s="96">
        <v>0</v>
      </c>
      <c r="K49" s="96">
        <v>0</v>
      </c>
      <c r="L49" s="96">
        <v>0</v>
      </c>
      <c r="M49" s="96">
        <v>0</v>
      </c>
      <c r="N49" s="1075" t="s">
        <v>945</v>
      </c>
      <c r="O49" s="1076">
        <v>226</v>
      </c>
      <c r="P49" s="1077">
        <v>0</v>
      </c>
      <c r="Q49" s="1077">
        <v>0</v>
      </c>
      <c r="R49" s="1077">
        <v>0</v>
      </c>
      <c r="S49" s="1078" t="s">
        <v>874</v>
      </c>
      <c r="T49" s="1078" t="s">
        <v>874</v>
      </c>
      <c r="U49" s="59"/>
      <c r="V49" s="59"/>
    </row>
    <row r="50" spans="1:22" x14ac:dyDescent="0.25">
      <c r="A50" s="1481"/>
      <c r="B50" s="1477" t="s">
        <v>922</v>
      </c>
      <c r="C50" s="1478"/>
      <c r="D50" s="1079">
        <v>281</v>
      </c>
      <c r="E50" s="1079">
        <v>226</v>
      </c>
      <c r="F50" s="1079">
        <v>19</v>
      </c>
      <c r="G50" s="1079">
        <v>10</v>
      </c>
      <c r="H50" s="1079">
        <v>0</v>
      </c>
      <c r="I50" s="1079">
        <v>0</v>
      </c>
      <c r="J50" s="1079">
        <v>0</v>
      </c>
      <c r="K50" s="1079">
        <v>0</v>
      </c>
      <c r="L50" s="1079">
        <v>0</v>
      </c>
      <c r="M50" s="1079">
        <v>0</v>
      </c>
      <c r="N50" s="208">
        <v>300</v>
      </c>
      <c r="O50" s="1079">
        <v>236</v>
      </c>
      <c r="P50" s="1079">
        <v>19</v>
      </c>
      <c r="Q50" s="1079">
        <v>10</v>
      </c>
      <c r="R50" s="1079">
        <v>0</v>
      </c>
      <c r="S50" s="1081" t="s">
        <v>946</v>
      </c>
      <c r="T50" s="1081" t="s">
        <v>947</v>
      </c>
      <c r="U50" s="59"/>
      <c r="V50" s="59"/>
    </row>
    <row r="51" spans="1:22" x14ac:dyDescent="0.25">
      <c r="A51" s="1481"/>
      <c r="B51" s="1070" t="s">
        <v>853</v>
      </c>
      <c r="C51" s="1070" t="s">
        <v>909</v>
      </c>
      <c r="D51" s="1071">
        <v>0</v>
      </c>
      <c r="E51" s="1071">
        <v>0</v>
      </c>
      <c r="F51" s="1072">
        <v>1</v>
      </c>
      <c r="G51" s="1072">
        <v>1</v>
      </c>
      <c r="H51" s="1073">
        <v>0</v>
      </c>
      <c r="I51" s="96">
        <v>0</v>
      </c>
      <c r="J51" s="96">
        <v>0</v>
      </c>
      <c r="K51" s="96">
        <v>0</v>
      </c>
      <c r="L51" s="96">
        <v>0</v>
      </c>
      <c r="M51" s="96">
        <v>0</v>
      </c>
      <c r="N51" s="1075" t="s">
        <v>848</v>
      </c>
      <c r="O51" s="1076">
        <v>1</v>
      </c>
      <c r="P51" s="1077">
        <v>1</v>
      </c>
      <c r="Q51" s="1077">
        <v>1</v>
      </c>
      <c r="R51" s="1077">
        <v>0</v>
      </c>
      <c r="S51" s="1078" t="s">
        <v>948</v>
      </c>
      <c r="T51" s="1078" t="s">
        <v>949</v>
      </c>
      <c r="U51" s="59"/>
      <c r="V51" s="59"/>
    </row>
    <row r="52" spans="1:22" x14ac:dyDescent="0.25">
      <c r="A52" s="1481"/>
      <c r="B52" s="1070" t="s">
        <v>853</v>
      </c>
      <c r="C52" s="1070" t="s">
        <v>868</v>
      </c>
      <c r="D52" s="1071">
        <v>0</v>
      </c>
      <c r="E52" s="1071">
        <v>0</v>
      </c>
      <c r="F52" s="1072">
        <v>3</v>
      </c>
      <c r="G52" s="1072">
        <v>2</v>
      </c>
      <c r="H52" s="1073">
        <v>0</v>
      </c>
      <c r="I52" s="96">
        <v>0</v>
      </c>
      <c r="J52" s="96">
        <v>0</v>
      </c>
      <c r="K52" s="96">
        <v>0</v>
      </c>
      <c r="L52" s="96">
        <v>0</v>
      </c>
      <c r="M52" s="96">
        <v>0</v>
      </c>
      <c r="N52" s="1075" t="s">
        <v>883</v>
      </c>
      <c r="O52" s="1076">
        <v>2</v>
      </c>
      <c r="P52" s="1077">
        <v>3</v>
      </c>
      <c r="Q52" s="1077">
        <v>2</v>
      </c>
      <c r="R52" s="1077">
        <v>0</v>
      </c>
      <c r="S52" s="1078" t="s">
        <v>950</v>
      </c>
      <c r="T52" s="1078" t="s">
        <v>951</v>
      </c>
      <c r="U52" s="59"/>
      <c r="V52" s="59"/>
    </row>
    <row r="53" spans="1:22" x14ac:dyDescent="0.25">
      <c r="A53" s="1481"/>
      <c r="B53" s="1070" t="s">
        <v>853</v>
      </c>
      <c r="C53" s="1070" t="s">
        <v>872</v>
      </c>
      <c r="D53" s="1071">
        <v>183</v>
      </c>
      <c r="E53" s="1071">
        <v>158</v>
      </c>
      <c r="F53" s="1072">
        <v>0</v>
      </c>
      <c r="G53" s="1072">
        <v>0</v>
      </c>
      <c r="H53" s="1073">
        <v>0</v>
      </c>
      <c r="I53" s="96">
        <v>13</v>
      </c>
      <c r="J53" s="96">
        <v>13</v>
      </c>
      <c r="K53" s="96">
        <v>0</v>
      </c>
      <c r="L53" s="96">
        <v>0</v>
      </c>
      <c r="M53" s="96">
        <v>0</v>
      </c>
      <c r="N53" s="1075" t="s">
        <v>952</v>
      </c>
      <c r="O53" s="1076">
        <v>171</v>
      </c>
      <c r="P53" s="1077">
        <v>0</v>
      </c>
      <c r="Q53" s="1077">
        <v>0</v>
      </c>
      <c r="R53" s="1077">
        <v>0</v>
      </c>
      <c r="S53" s="1078" t="s">
        <v>874</v>
      </c>
      <c r="T53" s="1078" t="s">
        <v>874</v>
      </c>
      <c r="U53" s="59"/>
      <c r="V53" s="59"/>
    </row>
    <row r="54" spans="1:22" x14ac:dyDescent="0.25">
      <c r="A54" s="1481"/>
      <c r="B54" s="1477" t="s">
        <v>887</v>
      </c>
      <c r="C54" s="1478"/>
      <c r="D54" s="1079">
        <v>183</v>
      </c>
      <c r="E54" s="1079">
        <v>158</v>
      </c>
      <c r="F54" s="1079">
        <v>4</v>
      </c>
      <c r="G54" s="1079">
        <v>3</v>
      </c>
      <c r="H54" s="1079">
        <v>0</v>
      </c>
      <c r="I54" s="1079">
        <v>13</v>
      </c>
      <c r="J54" s="1079">
        <v>13</v>
      </c>
      <c r="K54" s="1079">
        <v>0</v>
      </c>
      <c r="L54" s="1079">
        <v>0</v>
      </c>
      <c r="M54" s="1079">
        <v>0</v>
      </c>
      <c r="N54" s="208">
        <v>200</v>
      </c>
      <c r="O54" s="1079">
        <v>174</v>
      </c>
      <c r="P54" s="1079">
        <v>4</v>
      </c>
      <c r="Q54" s="1079">
        <v>3</v>
      </c>
      <c r="R54" s="1079">
        <v>0</v>
      </c>
      <c r="S54" s="1081" t="s">
        <v>853</v>
      </c>
      <c r="T54" s="1081" t="s">
        <v>953</v>
      </c>
      <c r="U54" s="59"/>
      <c r="V54" s="59"/>
    </row>
    <row r="55" spans="1:22" x14ac:dyDescent="0.25">
      <c r="A55" s="1481"/>
      <c r="B55" s="1092" t="s">
        <v>883</v>
      </c>
      <c r="C55" s="1092" t="s">
        <v>872</v>
      </c>
      <c r="D55" s="1093">
        <v>6</v>
      </c>
      <c r="E55" s="1094">
        <v>1</v>
      </c>
      <c r="F55" s="96">
        <v>0</v>
      </c>
      <c r="G55" s="96">
        <v>0</v>
      </c>
      <c r="H55" s="1095">
        <v>0</v>
      </c>
      <c r="I55" s="1093">
        <v>1</v>
      </c>
      <c r="J55" s="1093">
        <v>1</v>
      </c>
      <c r="K55" s="1077">
        <v>0</v>
      </c>
      <c r="L55" s="1077">
        <v>0</v>
      </c>
      <c r="M55" s="1077">
        <v>0</v>
      </c>
      <c r="N55" s="1075" t="s">
        <v>954</v>
      </c>
      <c r="O55" s="1076">
        <v>2</v>
      </c>
      <c r="P55" s="1077">
        <v>0</v>
      </c>
      <c r="Q55" s="1077">
        <v>0</v>
      </c>
      <c r="R55" s="1077">
        <v>0</v>
      </c>
      <c r="S55" s="1078" t="s">
        <v>874</v>
      </c>
      <c r="T55" s="1078" t="s">
        <v>874</v>
      </c>
      <c r="U55" s="59"/>
      <c r="V55" s="59"/>
    </row>
    <row r="56" spans="1:22" ht="15" customHeight="1" x14ac:dyDescent="0.25">
      <c r="A56" s="1481"/>
      <c r="B56" s="1477" t="s">
        <v>898</v>
      </c>
      <c r="C56" s="1478"/>
      <c r="D56" s="1079">
        <v>6</v>
      </c>
      <c r="E56" s="1079">
        <v>1</v>
      </c>
      <c r="F56" s="1079">
        <v>0</v>
      </c>
      <c r="G56" s="1079">
        <v>0</v>
      </c>
      <c r="H56" s="1079">
        <v>0</v>
      </c>
      <c r="I56" s="1079">
        <v>1</v>
      </c>
      <c r="J56" s="1079">
        <v>1</v>
      </c>
      <c r="K56" s="1079">
        <v>0</v>
      </c>
      <c r="L56" s="1079">
        <v>0</v>
      </c>
      <c r="M56" s="1079">
        <v>0</v>
      </c>
      <c r="N56" s="208">
        <v>7</v>
      </c>
      <c r="O56" s="1079">
        <v>2</v>
      </c>
      <c r="P56" s="1079">
        <v>0</v>
      </c>
      <c r="Q56" s="1079">
        <v>0</v>
      </c>
      <c r="R56" s="1079">
        <v>0</v>
      </c>
      <c r="S56" s="1081" t="s">
        <v>874</v>
      </c>
      <c r="T56" s="1081" t="s">
        <v>874</v>
      </c>
      <c r="U56" s="59"/>
      <c r="V56" s="59"/>
    </row>
    <row r="57" spans="1:22" x14ac:dyDescent="0.25">
      <c r="A57" s="1482"/>
      <c r="B57" s="1479" t="s">
        <v>955</v>
      </c>
      <c r="C57" s="1479"/>
      <c r="D57" s="1085">
        <v>470</v>
      </c>
      <c r="E57" s="1085">
        <v>385</v>
      </c>
      <c r="F57" s="1085">
        <v>23</v>
      </c>
      <c r="G57" s="1085">
        <v>13</v>
      </c>
      <c r="H57" s="1085">
        <v>0</v>
      </c>
      <c r="I57" s="1085">
        <v>14</v>
      </c>
      <c r="J57" s="1085">
        <v>14</v>
      </c>
      <c r="K57" s="1085">
        <v>0</v>
      </c>
      <c r="L57" s="1085">
        <v>0</v>
      </c>
      <c r="M57" s="1085">
        <v>0</v>
      </c>
      <c r="N57" s="210">
        <v>507</v>
      </c>
      <c r="O57" s="1085">
        <v>412</v>
      </c>
      <c r="P57" s="1085">
        <v>23</v>
      </c>
      <c r="Q57" s="1085">
        <v>13</v>
      </c>
      <c r="R57" s="211" t="s">
        <v>874</v>
      </c>
      <c r="S57" s="1087" t="s">
        <v>956</v>
      </c>
      <c r="T57" s="1087" t="s">
        <v>957</v>
      </c>
      <c r="U57" s="59"/>
      <c r="V57" s="59"/>
    </row>
    <row r="58" spans="1:22" x14ac:dyDescent="0.25">
      <c r="A58" s="1480" t="s">
        <v>958</v>
      </c>
      <c r="B58" s="1070" t="s">
        <v>848</v>
      </c>
      <c r="C58" s="1070" t="s">
        <v>959</v>
      </c>
      <c r="D58" s="1071">
        <v>0</v>
      </c>
      <c r="E58" s="1071">
        <v>0</v>
      </c>
      <c r="F58" s="1072">
        <v>1</v>
      </c>
      <c r="G58" s="1072">
        <v>1</v>
      </c>
      <c r="H58" s="1073">
        <v>0</v>
      </c>
      <c r="I58" s="96">
        <v>0</v>
      </c>
      <c r="J58" s="96">
        <v>0</v>
      </c>
      <c r="K58" s="96">
        <v>0</v>
      </c>
      <c r="L58" s="96">
        <v>0</v>
      </c>
      <c r="M58" s="96">
        <v>0</v>
      </c>
      <c r="N58" s="1075" t="s">
        <v>848</v>
      </c>
      <c r="O58" s="1076">
        <v>1</v>
      </c>
      <c r="P58" s="1077">
        <v>1</v>
      </c>
      <c r="Q58" s="1077">
        <v>1</v>
      </c>
      <c r="R58" s="1077">
        <v>0</v>
      </c>
      <c r="S58" s="1078" t="s">
        <v>960</v>
      </c>
      <c r="T58" s="1078" t="s">
        <v>929</v>
      </c>
      <c r="U58" s="59"/>
      <c r="V58" s="59"/>
    </row>
    <row r="59" spans="1:22" x14ac:dyDescent="0.25">
      <c r="A59" s="1481"/>
      <c r="B59" s="1070" t="s">
        <v>848</v>
      </c>
      <c r="C59" s="1070" t="s">
        <v>941</v>
      </c>
      <c r="D59" s="1071">
        <v>0</v>
      </c>
      <c r="E59" s="1071">
        <v>0</v>
      </c>
      <c r="F59" s="1072">
        <v>9</v>
      </c>
      <c r="G59" s="1072">
        <v>5</v>
      </c>
      <c r="H59" s="1073">
        <v>0</v>
      </c>
      <c r="I59" s="96">
        <v>0</v>
      </c>
      <c r="J59" s="96">
        <v>0</v>
      </c>
      <c r="K59" s="96">
        <v>1</v>
      </c>
      <c r="L59" s="96">
        <v>1</v>
      </c>
      <c r="M59" s="96">
        <v>0</v>
      </c>
      <c r="N59" s="1075" t="s">
        <v>861</v>
      </c>
      <c r="O59" s="1076">
        <v>6</v>
      </c>
      <c r="P59" s="1077">
        <v>10</v>
      </c>
      <c r="Q59" s="1077">
        <v>6</v>
      </c>
      <c r="R59" s="1077">
        <v>0</v>
      </c>
      <c r="S59" s="1078" t="s">
        <v>961</v>
      </c>
      <c r="T59" s="1078" t="s">
        <v>943</v>
      </c>
      <c r="U59" s="59"/>
      <c r="V59" s="59"/>
    </row>
    <row r="60" spans="1:22" x14ac:dyDescent="0.25">
      <c r="A60" s="1481"/>
      <c r="B60" s="1070" t="s">
        <v>848</v>
      </c>
      <c r="C60" s="1070" t="s">
        <v>852</v>
      </c>
      <c r="D60" s="1071">
        <v>0</v>
      </c>
      <c r="E60" s="1096">
        <v>0</v>
      </c>
      <c r="F60" s="1083">
        <v>1</v>
      </c>
      <c r="G60" s="1083">
        <v>1</v>
      </c>
      <c r="H60" s="1097">
        <v>0</v>
      </c>
      <c r="I60" s="247">
        <v>0</v>
      </c>
      <c r="J60" s="247">
        <v>0</v>
      </c>
      <c r="K60" s="247">
        <v>2</v>
      </c>
      <c r="L60" s="247">
        <v>2</v>
      </c>
      <c r="M60" s="96">
        <v>0</v>
      </c>
      <c r="N60" s="1075" t="s">
        <v>883</v>
      </c>
      <c r="O60" s="1076">
        <v>3</v>
      </c>
      <c r="P60" s="1077">
        <v>3</v>
      </c>
      <c r="Q60" s="1077">
        <v>3</v>
      </c>
      <c r="R60" s="1077">
        <v>0</v>
      </c>
      <c r="S60" s="1078" t="s">
        <v>962</v>
      </c>
      <c r="T60" s="1078" t="s">
        <v>963</v>
      </c>
      <c r="U60" s="59"/>
      <c r="V60" s="59"/>
    </row>
    <row r="61" spans="1:22" x14ac:dyDescent="0.25">
      <c r="A61" s="1481"/>
      <c r="B61" s="1070" t="s">
        <v>848</v>
      </c>
      <c r="C61" s="1070" t="s">
        <v>856</v>
      </c>
      <c r="D61" s="1098">
        <v>0</v>
      </c>
      <c r="E61" s="212">
        <v>0</v>
      </c>
      <c r="F61" s="1074">
        <v>5</v>
      </c>
      <c r="G61" s="1074">
        <v>2</v>
      </c>
      <c r="H61" s="1074">
        <v>0</v>
      </c>
      <c r="I61" s="96">
        <v>0</v>
      </c>
      <c r="J61" s="96">
        <v>0</v>
      </c>
      <c r="K61" s="96">
        <v>0</v>
      </c>
      <c r="L61" s="96">
        <v>0</v>
      </c>
      <c r="M61" s="96">
        <v>0</v>
      </c>
      <c r="N61" s="1075" t="s">
        <v>926</v>
      </c>
      <c r="O61" s="1076">
        <v>2</v>
      </c>
      <c r="P61" s="1077">
        <v>5</v>
      </c>
      <c r="Q61" s="1077">
        <v>2</v>
      </c>
      <c r="R61" s="1077">
        <v>0</v>
      </c>
      <c r="S61" s="1078" t="s">
        <v>964</v>
      </c>
      <c r="T61" s="1078" t="s">
        <v>965</v>
      </c>
      <c r="U61" s="59"/>
      <c r="V61" s="59"/>
    </row>
    <row r="62" spans="1:22" x14ac:dyDescent="0.25">
      <c r="A62" s="1481"/>
      <c r="B62" s="1070" t="s">
        <v>848</v>
      </c>
      <c r="C62" s="1070" t="s">
        <v>966</v>
      </c>
      <c r="D62" s="1098">
        <v>0</v>
      </c>
      <c r="E62" s="212">
        <v>0</v>
      </c>
      <c r="F62" s="1074">
        <v>1</v>
      </c>
      <c r="G62" s="1074">
        <v>0</v>
      </c>
      <c r="H62" s="1074">
        <v>0</v>
      </c>
      <c r="I62" s="96">
        <v>0</v>
      </c>
      <c r="J62" s="96">
        <v>0</v>
      </c>
      <c r="K62" s="96">
        <v>0</v>
      </c>
      <c r="L62" s="96">
        <v>0</v>
      </c>
      <c r="M62" s="96">
        <v>0</v>
      </c>
      <c r="N62" s="1075" t="s">
        <v>848</v>
      </c>
      <c r="O62" s="1076">
        <v>0</v>
      </c>
      <c r="P62" s="1077">
        <v>1</v>
      </c>
      <c r="Q62" s="1077">
        <v>0</v>
      </c>
      <c r="R62" s="1077">
        <v>0</v>
      </c>
      <c r="S62" s="1078" t="s">
        <v>960</v>
      </c>
      <c r="T62" s="1078" t="s">
        <v>929</v>
      </c>
      <c r="U62" s="59"/>
      <c r="V62" s="59"/>
    </row>
    <row r="63" spans="1:22" x14ac:dyDescent="0.25">
      <c r="A63" s="1481"/>
      <c r="B63" s="1070" t="s">
        <v>848</v>
      </c>
      <c r="C63" s="1070" t="s">
        <v>907</v>
      </c>
      <c r="D63" s="1098">
        <v>0</v>
      </c>
      <c r="E63" s="212">
        <v>0</v>
      </c>
      <c r="F63" s="1074">
        <v>3</v>
      </c>
      <c r="G63" s="1074">
        <v>1</v>
      </c>
      <c r="H63" s="1074">
        <v>0</v>
      </c>
      <c r="I63" s="96">
        <v>0</v>
      </c>
      <c r="J63" s="96">
        <v>0</v>
      </c>
      <c r="K63" s="96">
        <v>0</v>
      </c>
      <c r="L63" s="96">
        <v>0</v>
      </c>
      <c r="M63" s="96">
        <v>0</v>
      </c>
      <c r="N63" s="1075" t="s">
        <v>883</v>
      </c>
      <c r="O63" s="1076">
        <v>1</v>
      </c>
      <c r="P63" s="1077">
        <v>3</v>
      </c>
      <c r="Q63" s="1077">
        <v>1</v>
      </c>
      <c r="R63" s="1077">
        <v>0</v>
      </c>
      <c r="S63" s="1078" t="s">
        <v>962</v>
      </c>
      <c r="T63" s="1078" t="s">
        <v>963</v>
      </c>
      <c r="U63" s="59"/>
      <c r="V63" s="59"/>
    </row>
    <row r="64" spans="1:22" x14ac:dyDescent="0.25">
      <c r="A64" s="1481"/>
      <c r="B64" s="1070" t="s">
        <v>848</v>
      </c>
      <c r="C64" s="1070" t="s">
        <v>909</v>
      </c>
      <c r="D64" s="1098">
        <v>0</v>
      </c>
      <c r="E64" s="212">
        <v>0</v>
      </c>
      <c r="F64" s="1074">
        <v>53</v>
      </c>
      <c r="G64" s="1074">
        <v>40</v>
      </c>
      <c r="H64" s="1074">
        <v>0</v>
      </c>
      <c r="I64" s="96">
        <v>0</v>
      </c>
      <c r="J64" s="96">
        <v>0</v>
      </c>
      <c r="K64" s="96">
        <v>0</v>
      </c>
      <c r="L64" s="96">
        <v>0</v>
      </c>
      <c r="M64" s="96">
        <v>0</v>
      </c>
      <c r="N64" s="1075" t="s">
        <v>967</v>
      </c>
      <c r="O64" s="1076">
        <v>40</v>
      </c>
      <c r="P64" s="1077">
        <v>53</v>
      </c>
      <c r="Q64" s="1077">
        <v>40</v>
      </c>
      <c r="R64" s="1077">
        <v>0</v>
      </c>
      <c r="S64" s="1078" t="s">
        <v>968</v>
      </c>
      <c r="T64" s="1078" t="s">
        <v>969</v>
      </c>
      <c r="U64" s="59"/>
      <c r="V64" s="59"/>
    </row>
    <row r="65" spans="1:22" x14ac:dyDescent="0.25">
      <c r="A65" s="1481"/>
      <c r="B65" s="1070" t="s">
        <v>848</v>
      </c>
      <c r="C65" s="1070" t="s">
        <v>913</v>
      </c>
      <c r="D65" s="1073">
        <v>0</v>
      </c>
      <c r="E65" s="1074">
        <v>0</v>
      </c>
      <c r="F65" s="1074">
        <v>13</v>
      </c>
      <c r="G65" s="1074">
        <v>10</v>
      </c>
      <c r="H65" s="1074">
        <v>0</v>
      </c>
      <c r="I65" s="1077">
        <v>0</v>
      </c>
      <c r="J65" s="1077">
        <v>0</v>
      </c>
      <c r="K65" s="96">
        <v>3</v>
      </c>
      <c r="L65" s="96">
        <v>3</v>
      </c>
      <c r="M65" s="96">
        <v>0</v>
      </c>
      <c r="N65" s="1075" t="s">
        <v>910</v>
      </c>
      <c r="O65" s="1076">
        <v>13</v>
      </c>
      <c r="P65" s="1077">
        <v>16</v>
      </c>
      <c r="Q65" s="1077">
        <v>13</v>
      </c>
      <c r="R65" s="1077">
        <v>0</v>
      </c>
      <c r="S65" s="1078" t="s">
        <v>970</v>
      </c>
      <c r="T65" s="1078" t="s">
        <v>971</v>
      </c>
      <c r="U65" s="59"/>
      <c r="V65" s="59"/>
    </row>
    <row r="66" spans="1:22" x14ac:dyDescent="0.25">
      <c r="A66" s="1481"/>
      <c r="B66" s="1070" t="s">
        <v>848</v>
      </c>
      <c r="C66" s="1070" t="s">
        <v>868</v>
      </c>
      <c r="D66" s="1071">
        <v>0</v>
      </c>
      <c r="E66" s="1099">
        <v>0</v>
      </c>
      <c r="F66" s="1100">
        <v>91</v>
      </c>
      <c r="G66" s="1100">
        <v>69</v>
      </c>
      <c r="H66" s="1101">
        <v>0</v>
      </c>
      <c r="I66" s="1102">
        <v>0</v>
      </c>
      <c r="J66" s="1102">
        <v>0</v>
      </c>
      <c r="K66" s="1102">
        <v>3</v>
      </c>
      <c r="L66" s="1102">
        <v>3</v>
      </c>
      <c r="M66" s="96">
        <v>0</v>
      </c>
      <c r="N66" s="1075" t="s">
        <v>972</v>
      </c>
      <c r="O66" s="1076">
        <v>72</v>
      </c>
      <c r="P66" s="1077">
        <v>94</v>
      </c>
      <c r="Q66" s="1077">
        <v>72</v>
      </c>
      <c r="R66" s="1077">
        <v>0</v>
      </c>
      <c r="S66" s="1078" t="s">
        <v>973</v>
      </c>
      <c r="T66" s="1078" t="s">
        <v>974</v>
      </c>
      <c r="U66" s="59"/>
      <c r="V66" s="59"/>
    </row>
    <row r="67" spans="1:22" x14ac:dyDescent="0.25">
      <c r="A67" s="1481"/>
      <c r="B67" s="1070" t="s">
        <v>848</v>
      </c>
      <c r="C67" s="1070" t="s">
        <v>920</v>
      </c>
      <c r="D67" s="1071">
        <v>0</v>
      </c>
      <c r="E67" s="1099">
        <v>0</v>
      </c>
      <c r="F67" s="1100">
        <v>2</v>
      </c>
      <c r="G67" s="1100">
        <v>1</v>
      </c>
      <c r="H67" s="1101">
        <v>0</v>
      </c>
      <c r="I67" s="1102">
        <v>0</v>
      </c>
      <c r="J67" s="1102">
        <v>0</v>
      </c>
      <c r="K67" s="1102">
        <v>0</v>
      </c>
      <c r="L67" s="1102">
        <v>0</v>
      </c>
      <c r="M67" s="96">
        <v>0</v>
      </c>
      <c r="N67" s="198" t="s">
        <v>853</v>
      </c>
      <c r="O67" s="110">
        <v>1</v>
      </c>
      <c r="P67" s="199">
        <v>2</v>
      </c>
      <c r="Q67" s="199">
        <v>1</v>
      </c>
      <c r="R67" s="199">
        <v>0</v>
      </c>
      <c r="S67" s="200" t="s">
        <v>975</v>
      </c>
      <c r="T67" s="200" t="s">
        <v>976</v>
      </c>
      <c r="U67" s="59"/>
      <c r="V67" s="59"/>
    </row>
    <row r="68" spans="1:22" x14ac:dyDescent="0.25">
      <c r="A68" s="1481"/>
      <c r="B68" s="1070" t="s">
        <v>848</v>
      </c>
      <c r="C68" s="1070" t="s">
        <v>977</v>
      </c>
      <c r="D68" s="1071">
        <v>0</v>
      </c>
      <c r="E68" s="1099">
        <v>0</v>
      </c>
      <c r="F68" s="1100">
        <v>0</v>
      </c>
      <c r="G68" s="1100">
        <v>0</v>
      </c>
      <c r="H68" s="1101">
        <v>0</v>
      </c>
      <c r="I68" s="1102">
        <v>0</v>
      </c>
      <c r="J68" s="1102">
        <v>0</v>
      </c>
      <c r="K68" s="1102">
        <v>1</v>
      </c>
      <c r="L68" s="1102">
        <v>1</v>
      </c>
      <c r="M68" s="96">
        <v>0</v>
      </c>
      <c r="N68" s="198" t="s">
        <v>848</v>
      </c>
      <c r="O68" s="110">
        <v>1</v>
      </c>
      <c r="P68" s="199">
        <v>1</v>
      </c>
      <c r="Q68" s="199">
        <v>1</v>
      </c>
      <c r="R68" s="199">
        <v>0</v>
      </c>
      <c r="S68" s="200" t="s">
        <v>960</v>
      </c>
      <c r="T68" s="200" t="s">
        <v>929</v>
      </c>
      <c r="U68" s="59"/>
      <c r="V68" s="59"/>
    </row>
    <row r="69" spans="1:22" x14ac:dyDescent="0.25">
      <c r="A69" s="1481"/>
      <c r="B69" s="1070" t="s">
        <v>848</v>
      </c>
      <c r="C69" s="1070" t="s">
        <v>978</v>
      </c>
      <c r="D69" s="1071">
        <v>0</v>
      </c>
      <c r="E69" s="1099">
        <v>0</v>
      </c>
      <c r="F69" s="1100">
        <v>0</v>
      </c>
      <c r="G69" s="1100">
        <v>0</v>
      </c>
      <c r="H69" s="1101">
        <v>0</v>
      </c>
      <c r="I69" s="1102">
        <v>0</v>
      </c>
      <c r="J69" s="1102">
        <v>0</v>
      </c>
      <c r="K69" s="1102">
        <v>1</v>
      </c>
      <c r="L69" s="1102">
        <v>0</v>
      </c>
      <c r="M69" s="96">
        <v>0</v>
      </c>
      <c r="N69" s="198" t="s">
        <v>848</v>
      </c>
      <c r="O69" s="110">
        <v>0</v>
      </c>
      <c r="P69" s="199">
        <v>1</v>
      </c>
      <c r="Q69" s="199">
        <v>0</v>
      </c>
      <c r="R69" s="199">
        <v>0</v>
      </c>
      <c r="S69" s="200" t="s">
        <v>960</v>
      </c>
      <c r="T69" s="200" t="s">
        <v>929</v>
      </c>
      <c r="U69" s="59"/>
      <c r="V69" s="59"/>
    </row>
    <row r="70" spans="1:22" x14ac:dyDescent="0.25">
      <c r="A70" s="1481"/>
      <c r="B70" s="1070" t="s">
        <v>848</v>
      </c>
      <c r="C70" s="1070" t="s">
        <v>872</v>
      </c>
      <c r="D70" s="1071">
        <v>900</v>
      </c>
      <c r="E70" s="1071">
        <v>688</v>
      </c>
      <c r="F70" s="1072">
        <v>0</v>
      </c>
      <c r="G70" s="1072">
        <v>0</v>
      </c>
      <c r="H70" s="1073">
        <v>0</v>
      </c>
      <c r="I70" s="96">
        <v>343</v>
      </c>
      <c r="J70" s="96">
        <v>240</v>
      </c>
      <c r="K70" s="96">
        <v>0</v>
      </c>
      <c r="L70" s="96">
        <v>0</v>
      </c>
      <c r="M70" s="96">
        <v>0</v>
      </c>
      <c r="N70" s="1075" t="s">
        <v>979</v>
      </c>
      <c r="O70" s="1076">
        <v>928</v>
      </c>
      <c r="P70" s="1077">
        <v>0</v>
      </c>
      <c r="Q70" s="1077">
        <v>0</v>
      </c>
      <c r="R70" s="1077">
        <v>0</v>
      </c>
      <c r="S70" s="1078" t="s">
        <v>874</v>
      </c>
      <c r="T70" s="1078" t="s">
        <v>874</v>
      </c>
      <c r="U70" s="59"/>
      <c r="V70" s="59"/>
    </row>
    <row r="71" spans="1:22" x14ac:dyDescent="0.25">
      <c r="A71" s="1481"/>
      <c r="B71" s="1477" t="s">
        <v>922</v>
      </c>
      <c r="C71" s="1478"/>
      <c r="D71" s="1079">
        <v>900</v>
      </c>
      <c r="E71" s="1079">
        <v>688</v>
      </c>
      <c r="F71" s="1079">
        <v>179</v>
      </c>
      <c r="G71" s="1079">
        <v>130</v>
      </c>
      <c r="H71" s="1079">
        <v>0</v>
      </c>
      <c r="I71" s="1079">
        <v>343</v>
      </c>
      <c r="J71" s="1079">
        <v>240</v>
      </c>
      <c r="K71" s="1079">
        <v>11</v>
      </c>
      <c r="L71" s="1079">
        <v>10</v>
      </c>
      <c r="M71" s="1079">
        <v>0</v>
      </c>
      <c r="N71" s="208">
        <v>1433</v>
      </c>
      <c r="O71" s="1079">
        <v>1068</v>
      </c>
      <c r="P71" s="1079">
        <v>190</v>
      </c>
      <c r="Q71" s="1079">
        <v>140</v>
      </c>
      <c r="R71" s="1079">
        <v>0</v>
      </c>
      <c r="S71" s="1081" t="s">
        <v>980</v>
      </c>
      <c r="T71" s="1081" t="s">
        <v>981</v>
      </c>
      <c r="U71" s="59"/>
      <c r="V71" s="59"/>
    </row>
    <row r="72" spans="1:22" x14ac:dyDescent="0.25">
      <c r="A72" s="1481"/>
      <c r="B72" s="1070" t="s">
        <v>853</v>
      </c>
      <c r="C72" s="1070" t="s">
        <v>982</v>
      </c>
      <c r="D72" s="1071">
        <v>0</v>
      </c>
      <c r="E72" s="1071">
        <v>0</v>
      </c>
      <c r="F72" s="1072">
        <v>1</v>
      </c>
      <c r="G72" s="1072">
        <v>1</v>
      </c>
      <c r="H72" s="1073">
        <v>0</v>
      </c>
      <c r="I72" s="96">
        <v>0</v>
      </c>
      <c r="J72" s="96">
        <v>0</v>
      </c>
      <c r="K72" s="96">
        <v>0</v>
      </c>
      <c r="L72" s="96">
        <v>0</v>
      </c>
      <c r="M72" s="96">
        <v>0</v>
      </c>
      <c r="N72" s="1075" t="s">
        <v>848</v>
      </c>
      <c r="O72" s="1076">
        <v>1</v>
      </c>
      <c r="P72" s="1077">
        <v>1</v>
      </c>
      <c r="Q72" s="1077">
        <v>1</v>
      </c>
      <c r="R72" s="1077">
        <v>0</v>
      </c>
      <c r="S72" s="1078" t="s">
        <v>983</v>
      </c>
      <c r="T72" s="1078" t="s">
        <v>984</v>
      </c>
      <c r="U72" s="59"/>
      <c r="V72" s="59"/>
    </row>
    <row r="73" spans="1:22" x14ac:dyDescent="0.25">
      <c r="A73" s="1481"/>
      <c r="B73" s="1070" t="s">
        <v>853</v>
      </c>
      <c r="C73" s="1070" t="s">
        <v>856</v>
      </c>
      <c r="D73" s="1071">
        <v>0</v>
      </c>
      <c r="E73" s="1071">
        <v>0</v>
      </c>
      <c r="F73" s="1072">
        <v>1</v>
      </c>
      <c r="G73" s="1072">
        <v>1</v>
      </c>
      <c r="H73" s="1073">
        <v>0</v>
      </c>
      <c r="I73" s="96">
        <v>0</v>
      </c>
      <c r="J73" s="96">
        <v>0</v>
      </c>
      <c r="K73" s="96">
        <v>0</v>
      </c>
      <c r="L73" s="96">
        <v>0</v>
      </c>
      <c r="M73" s="96">
        <v>0</v>
      </c>
      <c r="N73" s="1075" t="s">
        <v>848</v>
      </c>
      <c r="O73" s="1076">
        <v>1</v>
      </c>
      <c r="P73" s="1077">
        <v>1</v>
      </c>
      <c r="Q73" s="1077">
        <v>1</v>
      </c>
      <c r="R73" s="1077">
        <v>0</v>
      </c>
      <c r="S73" s="1078" t="s">
        <v>983</v>
      </c>
      <c r="T73" s="1078" t="s">
        <v>984</v>
      </c>
      <c r="U73" s="59"/>
      <c r="V73" s="59"/>
    </row>
    <row r="74" spans="1:22" x14ac:dyDescent="0.25">
      <c r="A74" s="1481"/>
      <c r="B74" s="1070" t="s">
        <v>853</v>
      </c>
      <c r="C74" s="1070" t="s">
        <v>907</v>
      </c>
      <c r="D74" s="1071">
        <v>0</v>
      </c>
      <c r="E74" s="1071">
        <v>0</v>
      </c>
      <c r="F74" s="1072">
        <v>1</v>
      </c>
      <c r="G74" s="1072">
        <v>1</v>
      </c>
      <c r="H74" s="1073">
        <v>0</v>
      </c>
      <c r="I74" s="96">
        <v>0</v>
      </c>
      <c r="J74" s="96">
        <v>0</v>
      </c>
      <c r="K74" s="96">
        <v>0</v>
      </c>
      <c r="L74" s="96">
        <v>0</v>
      </c>
      <c r="M74" s="96">
        <v>0</v>
      </c>
      <c r="N74" s="1075" t="s">
        <v>848</v>
      </c>
      <c r="O74" s="1076">
        <v>1</v>
      </c>
      <c r="P74" s="1077">
        <v>1</v>
      </c>
      <c r="Q74" s="1077">
        <v>1</v>
      </c>
      <c r="R74" s="1077">
        <v>0</v>
      </c>
      <c r="S74" s="1078" t="s">
        <v>983</v>
      </c>
      <c r="T74" s="1078" t="s">
        <v>984</v>
      </c>
      <c r="U74" s="59"/>
      <c r="V74" s="59"/>
    </row>
    <row r="75" spans="1:22" x14ac:dyDescent="0.25">
      <c r="A75" s="1481"/>
      <c r="B75" s="1070" t="s">
        <v>853</v>
      </c>
      <c r="C75" s="1070" t="s">
        <v>909</v>
      </c>
      <c r="D75" s="1071">
        <v>0</v>
      </c>
      <c r="E75" s="1071">
        <v>0</v>
      </c>
      <c r="F75" s="1072">
        <v>7</v>
      </c>
      <c r="G75" s="1072">
        <v>5</v>
      </c>
      <c r="H75" s="1073">
        <v>0</v>
      </c>
      <c r="I75" s="96">
        <v>0</v>
      </c>
      <c r="J75" s="96">
        <v>0</v>
      </c>
      <c r="K75" s="96">
        <v>0</v>
      </c>
      <c r="L75" s="96">
        <v>0</v>
      </c>
      <c r="M75" s="96">
        <v>0</v>
      </c>
      <c r="N75" s="1075" t="s">
        <v>985</v>
      </c>
      <c r="O75" s="1076">
        <v>5</v>
      </c>
      <c r="P75" s="1077">
        <v>7</v>
      </c>
      <c r="Q75" s="1077">
        <v>5</v>
      </c>
      <c r="R75" s="1077">
        <v>0</v>
      </c>
      <c r="S75" s="1078" t="s">
        <v>986</v>
      </c>
      <c r="T75" s="1078" t="s">
        <v>987</v>
      </c>
      <c r="U75" s="59"/>
      <c r="V75" s="59"/>
    </row>
    <row r="76" spans="1:22" x14ac:dyDescent="0.25">
      <c r="A76" s="1481"/>
      <c r="B76" s="1070" t="s">
        <v>853</v>
      </c>
      <c r="C76" s="1070" t="s">
        <v>913</v>
      </c>
      <c r="D76" s="1071">
        <v>0</v>
      </c>
      <c r="E76" s="1071">
        <v>0</v>
      </c>
      <c r="F76" s="1072">
        <v>3</v>
      </c>
      <c r="G76" s="1072">
        <v>3</v>
      </c>
      <c r="H76" s="1073">
        <v>0</v>
      </c>
      <c r="I76" s="96">
        <v>0</v>
      </c>
      <c r="J76" s="96">
        <v>0</v>
      </c>
      <c r="K76" s="96">
        <v>1</v>
      </c>
      <c r="L76" s="96">
        <v>0</v>
      </c>
      <c r="M76" s="96">
        <v>0</v>
      </c>
      <c r="N76" s="1075" t="s">
        <v>988</v>
      </c>
      <c r="O76" s="1076">
        <v>3</v>
      </c>
      <c r="P76" s="1077">
        <v>4</v>
      </c>
      <c r="Q76" s="1077">
        <v>3</v>
      </c>
      <c r="R76" s="1077">
        <v>0</v>
      </c>
      <c r="S76" s="1078" t="s">
        <v>989</v>
      </c>
      <c r="T76" s="1078" t="s">
        <v>990</v>
      </c>
      <c r="U76" s="59"/>
      <c r="V76" s="59"/>
    </row>
    <row r="77" spans="1:22" x14ac:dyDescent="0.25">
      <c r="A77" s="1481"/>
      <c r="B77" s="1070" t="s">
        <v>853</v>
      </c>
      <c r="C77" s="1070" t="s">
        <v>868</v>
      </c>
      <c r="D77" s="1071">
        <v>0</v>
      </c>
      <c r="E77" s="1071">
        <v>0</v>
      </c>
      <c r="F77" s="1072">
        <v>14</v>
      </c>
      <c r="G77" s="1072">
        <v>10</v>
      </c>
      <c r="H77" s="1073">
        <v>0</v>
      </c>
      <c r="I77" s="96">
        <v>0</v>
      </c>
      <c r="J77" s="96">
        <v>0</v>
      </c>
      <c r="K77" s="96">
        <v>0</v>
      </c>
      <c r="L77" s="96">
        <v>0</v>
      </c>
      <c r="M77" s="96">
        <v>0</v>
      </c>
      <c r="N77" s="198" t="s">
        <v>991</v>
      </c>
      <c r="O77" s="110">
        <v>10</v>
      </c>
      <c r="P77" s="199">
        <v>14</v>
      </c>
      <c r="Q77" s="199">
        <v>10</v>
      </c>
      <c r="R77" s="199">
        <v>0</v>
      </c>
      <c r="S77" s="200" t="s">
        <v>908</v>
      </c>
      <c r="T77" s="200" t="s">
        <v>992</v>
      </c>
      <c r="U77" s="59"/>
      <c r="V77" s="59"/>
    </row>
    <row r="78" spans="1:22" x14ac:dyDescent="0.25">
      <c r="A78" s="1481"/>
      <c r="B78" s="1070" t="s">
        <v>853</v>
      </c>
      <c r="C78" s="1070" t="s">
        <v>993</v>
      </c>
      <c r="D78" s="1072">
        <v>0</v>
      </c>
      <c r="E78" s="1072">
        <v>0</v>
      </c>
      <c r="F78" s="1072">
        <v>0</v>
      </c>
      <c r="G78" s="1072">
        <v>0</v>
      </c>
      <c r="H78" s="1073">
        <v>0</v>
      </c>
      <c r="I78" s="1077">
        <v>0</v>
      </c>
      <c r="J78" s="1077">
        <v>0</v>
      </c>
      <c r="K78" s="96">
        <v>1</v>
      </c>
      <c r="L78" s="96">
        <v>0</v>
      </c>
      <c r="M78" s="96">
        <v>0</v>
      </c>
      <c r="N78" s="1075" t="s">
        <v>848</v>
      </c>
      <c r="O78" s="1076">
        <v>0</v>
      </c>
      <c r="P78" s="1077">
        <v>1</v>
      </c>
      <c r="Q78" s="1077">
        <v>0</v>
      </c>
      <c r="R78" s="1077">
        <v>0</v>
      </c>
      <c r="S78" s="1078" t="s">
        <v>983</v>
      </c>
      <c r="T78" s="1078" t="s">
        <v>984</v>
      </c>
      <c r="U78" s="59"/>
      <c r="V78" s="59"/>
    </row>
    <row r="79" spans="1:22" x14ac:dyDescent="0.25">
      <c r="A79" s="1481"/>
      <c r="B79" s="1070" t="s">
        <v>853</v>
      </c>
      <c r="C79" s="1070" t="s">
        <v>872</v>
      </c>
      <c r="D79" s="1071">
        <v>450</v>
      </c>
      <c r="E79" s="1071">
        <v>358</v>
      </c>
      <c r="F79" s="213">
        <v>0</v>
      </c>
      <c r="G79" s="213">
        <v>0</v>
      </c>
      <c r="H79" s="1073">
        <v>0</v>
      </c>
      <c r="I79" s="1093">
        <v>151</v>
      </c>
      <c r="J79" s="1093">
        <v>117</v>
      </c>
      <c r="K79" s="96">
        <v>0</v>
      </c>
      <c r="L79" s="96">
        <v>0</v>
      </c>
      <c r="M79" s="96">
        <v>0</v>
      </c>
      <c r="N79" s="1075" t="s">
        <v>994</v>
      </c>
      <c r="O79" s="1076">
        <v>475</v>
      </c>
      <c r="P79" s="1077">
        <v>0</v>
      </c>
      <c r="Q79" s="1077">
        <v>0</v>
      </c>
      <c r="R79" s="1077">
        <v>0</v>
      </c>
      <c r="S79" s="1078" t="s">
        <v>874</v>
      </c>
      <c r="T79" s="1078" t="s">
        <v>874</v>
      </c>
      <c r="U79" s="59"/>
      <c r="V79" s="59"/>
    </row>
    <row r="80" spans="1:22" x14ac:dyDescent="0.25">
      <c r="A80" s="1481"/>
      <c r="B80" s="1477" t="s">
        <v>887</v>
      </c>
      <c r="C80" s="1478"/>
      <c r="D80" s="1079">
        <v>450</v>
      </c>
      <c r="E80" s="1079">
        <v>358</v>
      </c>
      <c r="F80" s="1079">
        <v>27</v>
      </c>
      <c r="G80" s="1079">
        <v>21</v>
      </c>
      <c r="H80" s="1079">
        <v>0</v>
      </c>
      <c r="I80" s="1079">
        <v>151</v>
      </c>
      <c r="J80" s="1079">
        <v>117</v>
      </c>
      <c r="K80" s="1079">
        <v>2</v>
      </c>
      <c r="L80" s="1079">
        <v>0</v>
      </c>
      <c r="M80" s="1079">
        <v>0</v>
      </c>
      <c r="N80" s="208">
        <v>630</v>
      </c>
      <c r="O80" s="1079">
        <v>496</v>
      </c>
      <c r="P80" s="1079">
        <v>29</v>
      </c>
      <c r="Q80" s="1079">
        <v>21</v>
      </c>
      <c r="R80" s="1079">
        <v>0</v>
      </c>
      <c r="S80" s="1081" t="s">
        <v>995</v>
      </c>
      <c r="T80" s="1081" t="s">
        <v>996</v>
      </c>
      <c r="U80" s="59"/>
      <c r="V80" s="59"/>
    </row>
    <row r="81" spans="1:22" x14ac:dyDescent="0.25">
      <c r="A81" s="1481"/>
      <c r="B81" s="1070" t="s">
        <v>883</v>
      </c>
      <c r="C81" s="1070" t="s">
        <v>997</v>
      </c>
      <c r="D81" s="1071">
        <v>0</v>
      </c>
      <c r="E81" s="1096">
        <v>0</v>
      </c>
      <c r="F81" s="1083">
        <v>1</v>
      </c>
      <c r="G81" s="1083">
        <v>1</v>
      </c>
      <c r="H81" s="1097">
        <v>0</v>
      </c>
      <c r="I81" s="96">
        <v>0</v>
      </c>
      <c r="J81" s="96">
        <v>0</v>
      </c>
      <c r="K81" s="96">
        <v>0</v>
      </c>
      <c r="L81" s="96">
        <v>0</v>
      </c>
      <c r="M81" s="96">
        <v>0</v>
      </c>
      <c r="N81" s="1075" t="s">
        <v>848</v>
      </c>
      <c r="O81" s="1076">
        <v>1</v>
      </c>
      <c r="P81" s="1077">
        <v>1</v>
      </c>
      <c r="Q81" s="1077">
        <v>1</v>
      </c>
      <c r="R81" s="1077">
        <v>0</v>
      </c>
      <c r="S81" s="1078" t="s">
        <v>998</v>
      </c>
      <c r="T81" s="1078" t="s">
        <v>861</v>
      </c>
      <c r="U81" s="59"/>
      <c r="V81" s="59"/>
    </row>
    <row r="82" spans="1:22" x14ac:dyDescent="0.25">
      <c r="A82" s="1481"/>
      <c r="B82" s="1070" t="s">
        <v>883</v>
      </c>
      <c r="C82" s="1070" t="s">
        <v>999</v>
      </c>
      <c r="D82" s="1098">
        <v>0</v>
      </c>
      <c r="E82" s="212">
        <v>0</v>
      </c>
      <c r="F82" s="1074">
        <v>1</v>
      </c>
      <c r="G82" s="1074">
        <v>0</v>
      </c>
      <c r="H82" s="1074">
        <v>0</v>
      </c>
      <c r="I82" s="96">
        <v>0</v>
      </c>
      <c r="J82" s="96">
        <v>0</v>
      </c>
      <c r="K82" s="96">
        <v>0</v>
      </c>
      <c r="L82" s="96">
        <v>0</v>
      </c>
      <c r="M82" s="96">
        <v>0</v>
      </c>
      <c r="N82" s="1075" t="s">
        <v>848</v>
      </c>
      <c r="O82" s="1076">
        <v>0</v>
      </c>
      <c r="P82" s="1077">
        <v>1</v>
      </c>
      <c r="Q82" s="1077">
        <v>0</v>
      </c>
      <c r="R82" s="1077">
        <v>0</v>
      </c>
      <c r="S82" s="1078" t="s">
        <v>998</v>
      </c>
      <c r="T82" s="1078" t="s">
        <v>861</v>
      </c>
      <c r="U82" s="59"/>
      <c r="V82" s="59"/>
    </row>
    <row r="83" spans="1:22" x14ac:dyDescent="0.25">
      <c r="A83" s="1481"/>
      <c r="B83" s="1070" t="s">
        <v>883</v>
      </c>
      <c r="C83" s="1070" t="s">
        <v>868</v>
      </c>
      <c r="D83" s="1098">
        <v>0</v>
      </c>
      <c r="E83" s="212">
        <v>0</v>
      </c>
      <c r="F83" s="1074">
        <v>1</v>
      </c>
      <c r="G83" s="1074">
        <v>1</v>
      </c>
      <c r="H83" s="1074">
        <v>0</v>
      </c>
      <c r="I83" s="96">
        <v>0</v>
      </c>
      <c r="J83" s="96">
        <v>0</v>
      </c>
      <c r="K83" s="96">
        <v>0</v>
      </c>
      <c r="L83" s="96">
        <v>0</v>
      </c>
      <c r="M83" s="96">
        <v>0</v>
      </c>
      <c r="N83" s="1075" t="s">
        <v>848</v>
      </c>
      <c r="O83" s="1076">
        <v>1</v>
      </c>
      <c r="P83" s="1077">
        <v>1</v>
      </c>
      <c r="Q83" s="1077">
        <v>1</v>
      </c>
      <c r="R83" s="1077">
        <v>0</v>
      </c>
      <c r="S83" s="1078" t="s">
        <v>998</v>
      </c>
      <c r="T83" s="1078" t="s">
        <v>861</v>
      </c>
      <c r="U83" s="59"/>
      <c r="V83" s="59"/>
    </row>
    <row r="84" spans="1:22" x14ac:dyDescent="0.25">
      <c r="A84" s="1481"/>
      <c r="B84" s="1070" t="s">
        <v>883</v>
      </c>
      <c r="C84" s="1070" t="s">
        <v>909</v>
      </c>
      <c r="D84" s="1098">
        <v>0</v>
      </c>
      <c r="E84" s="212">
        <v>0</v>
      </c>
      <c r="F84" s="214">
        <v>0</v>
      </c>
      <c r="G84" s="214">
        <v>0</v>
      </c>
      <c r="H84" s="214">
        <v>0</v>
      </c>
      <c r="I84" s="96">
        <v>0</v>
      </c>
      <c r="J84" s="96">
        <v>0</v>
      </c>
      <c r="K84" s="96">
        <v>1</v>
      </c>
      <c r="L84" s="96">
        <v>1</v>
      </c>
      <c r="M84" s="96">
        <v>0</v>
      </c>
      <c r="N84" s="198" t="s">
        <v>848</v>
      </c>
      <c r="O84" s="110">
        <v>1</v>
      </c>
      <c r="P84" s="199">
        <v>1</v>
      </c>
      <c r="Q84" s="199">
        <v>1</v>
      </c>
      <c r="R84" s="199">
        <v>0</v>
      </c>
      <c r="S84" s="200" t="s">
        <v>998</v>
      </c>
      <c r="T84" s="200" t="s">
        <v>861</v>
      </c>
      <c r="U84" s="59"/>
      <c r="V84" s="59"/>
    </row>
    <row r="85" spans="1:22" x14ac:dyDescent="0.25">
      <c r="A85" s="1481"/>
      <c r="B85" s="1070" t="s">
        <v>883</v>
      </c>
      <c r="C85" s="1070" t="s">
        <v>978</v>
      </c>
      <c r="D85" s="1098">
        <v>0</v>
      </c>
      <c r="E85" s="212">
        <v>0</v>
      </c>
      <c r="F85" s="214">
        <v>0</v>
      </c>
      <c r="G85" s="214">
        <v>0</v>
      </c>
      <c r="H85" s="214">
        <v>0</v>
      </c>
      <c r="I85" s="96">
        <v>0</v>
      </c>
      <c r="J85" s="96">
        <v>0</v>
      </c>
      <c r="K85" s="96">
        <v>1</v>
      </c>
      <c r="L85" s="96">
        <v>0</v>
      </c>
      <c r="M85" s="96">
        <v>0</v>
      </c>
      <c r="N85" s="198" t="s">
        <v>848</v>
      </c>
      <c r="O85" s="110">
        <v>0</v>
      </c>
      <c r="P85" s="199">
        <v>1</v>
      </c>
      <c r="Q85" s="199">
        <v>0</v>
      </c>
      <c r="R85" s="199">
        <v>0</v>
      </c>
      <c r="S85" s="200" t="s">
        <v>998</v>
      </c>
      <c r="T85" s="200" t="s">
        <v>861</v>
      </c>
      <c r="U85" s="59"/>
      <c r="V85" s="59"/>
    </row>
    <row r="86" spans="1:22" x14ac:dyDescent="0.25">
      <c r="A86" s="1481"/>
      <c r="B86" s="1070" t="s">
        <v>883</v>
      </c>
      <c r="C86" s="1070" t="s">
        <v>1000</v>
      </c>
      <c r="D86" s="1098">
        <v>0</v>
      </c>
      <c r="E86" s="212">
        <v>0</v>
      </c>
      <c r="F86" s="214">
        <v>0</v>
      </c>
      <c r="G86" s="214">
        <v>0</v>
      </c>
      <c r="H86" s="214">
        <v>0</v>
      </c>
      <c r="I86" s="96">
        <v>0</v>
      </c>
      <c r="J86" s="96">
        <v>0</v>
      </c>
      <c r="K86" s="96">
        <v>1</v>
      </c>
      <c r="L86" s="96">
        <v>1</v>
      </c>
      <c r="M86" s="96">
        <v>0</v>
      </c>
      <c r="N86" s="198" t="s">
        <v>848</v>
      </c>
      <c r="O86" s="110">
        <v>1</v>
      </c>
      <c r="P86" s="199">
        <v>1</v>
      </c>
      <c r="Q86" s="199">
        <v>1</v>
      </c>
      <c r="R86" s="199">
        <v>0</v>
      </c>
      <c r="S86" s="200" t="s">
        <v>998</v>
      </c>
      <c r="T86" s="200" t="s">
        <v>861</v>
      </c>
      <c r="U86" s="59"/>
      <c r="V86" s="59"/>
    </row>
    <row r="87" spans="1:22" x14ac:dyDescent="0.25">
      <c r="A87" s="1481"/>
      <c r="B87" s="1070" t="s">
        <v>883</v>
      </c>
      <c r="C87" s="1070" t="s">
        <v>852</v>
      </c>
      <c r="D87" s="1098">
        <v>0</v>
      </c>
      <c r="E87" s="212">
        <v>0</v>
      </c>
      <c r="F87" s="214">
        <v>0</v>
      </c>
      <c r="G87" s="214">
        <v>0</v>
      </c>
      <c r="H87" s="214">
        <v>0</v>
      </c>
      <c r="I87" s="96">
        <v>0</v>
      </c>
      <c r="J87" s="96">
        <v>0</v>
      </c>
      <c r="K87" s="96">
        <v>4</v>
      </c>
      <c r="L87" s="96">
        <v>3</v>
      </c>
      <c r="M87" s="96">
        <v>0</v>
      </c>
      <c r="N87" s="198" t="s">
        <v>988</v>
      </c>
      <c r="O87" s="110">
        <v>3</v>
      </c>
      <c r="P87" s="199">
        <v>4</v>
      </c>
      <c r="Q87" s="199">
        <v>3</v>
      </c>
      <c r="R87" s="199">
        <v>0</v>
      </c>
      <c r="S87" s="200" t="s">
        <v>1001</v>
      </c>
      <c r="T87" s="200" t="s">
        <v>1002</v>
      </c>
      <c r="U87" s="59"/>
      <c r="V87" s="59"/>
    </row>
    <row r="88" spans="1:22" x14ac:dyDescent="0.25">
      <c r="A88" s="1481"/>
      <c r="B88" s="1070" t="s">
        <v>883</v>
      </c>
      <c r="C88" s="1070" t="s">
        <v>872</v>
      </c>
      <c r="D88" s="1098">
        <v>54</v>
      </c>
      <c r="E88" s="212">
        <v>28</v>
      </c>
      <c r="F88" s="1074">
        <v>0</v>
      </c>
      <c r="G88" s="1074">
        <v>0</v>
      </c>
      <c r="H88" s="1074">
        <v>0</v>
      </c>
      <c r="I88" s="96">
        <v>27</v>
      </c>
      <c r="J88" s="96">
        <v>18</v>
      </c>
      <c r="K88" s="96">
        <v>0</v>
      </c>
      <c r="L88" s="96">
        <v>0</v>
      </c>
      <c r="M88" s="96">
        <v>0</v>
      </c>
      <c r="N88" s="1075" t="s">
        <v>1003</v>
      </c>
      <c r="O88" s="1076">
        <v>46</v>
      </c>
      <c r="P88" s="1077">
        <v>0</v>
      </c>
      <c r="Q88" s="1077">
        <v>0</v>
      </c>
      <c r="R88" s="1077">
        <v>0</v>
      </c>
      <c r="S88" s="1078" t="s">
        <v>874</v>
      </c>
      <c r="T88" s="1078" t="s">
        <v>874</v>
      </c>
      <c r="U88" s="59"/>
      <c r="V88" s="59"/>
    </row>
    <row r="89" spans="1:22" x14ac:dyDescent="0.25">
      <c r="A89" s="1481"/>
      <c r="B89" s="1477" t="s">
        <v>898</v>
      </c>
      <c r="C89" s="1478"/>
      <c r="D89" s="1079">
        <v>54</v>
      </c>
      <c r="E89" s="1079">
        <v>28</v>
      </c>
      <c r="F89" s="1079">
        <v>3</v>
      </c>
      <c r="G89" s="1079">
        <v>2</v>
      </c>
      <c r="H89" s="1079">
        <v>0</v>
      </c>
      <c r="I89" s="1079">
        <v>27</v>
      </c>
      <c r="J89" s="1079">
        <v>18</v>
      </c>
      <c r="K89" s="1079">
        <v>7</v>
      </c>
      <c r="L89" s="1079">
        <v>5</v>
      </c>
      <c r="M89" s="1079">
        <v>0</v>
      </c>
      <c r="N89" s="208">
        <v>91</v>
      </c>
      <c r="O89" s="1079">
        <v>53</v>
      </c>
      <c r="P89" s="1079">
        <v>10</v>
      </c>
      <c r="Q89" s="1079">
        <v>7</v>
      </c>
      <c r="R89" s="1079">
        <v>0</v>
      </c>
      <c r="S89" s="1081" t="s">
        <v>1004</v>
      </c>
      <c r="T89" s="1081" t="s">
        <v>1005</v>
      </c>
      <c r="U89" s="59"/>
      <c r="V89" s="59"/>
    </row>
    <row r="90" spans="1:22" x14ac:dyDescent="0.25">
      <c r="A90" s="1482"/>
      <c r="B90" s="1479" t="s">
        <v>1006</v>
      </c>
      <c r="C90" s="1479"/>
      <c r="D90" s="1085">
        <v>1404</v>
      </c>
      <c r="E90" s="1085">
        <v>1074</v>
      </c>
      <c r="F90" s="1085">
        <v>209</v>
      </c>
      <c r="G90" s="1085">
        <v>153</v>
      </c>
      <c r="H90" s="1085">
        <v>0</v>
      </c>
      <c r="I90" s="1085">
        <v>521</v>
      </c>
      <c r="J90" s="1085">
        <v>375</v>
      </c>
      <c r="K90" s="1085">
        <v>20</v>
      </c>
      <c r="L90" s="1085">
        <v>15</v>
      </c>
      <c r="M90" s="1085">
        <v>0</v>
      </c>
      <c r="N90" s="210">
        <v>2154</v>
      </c>
      <c r="O90" s="1085">
        <v>1617</v>
      </c>
      <c r="P90" s="1085">
        <v>229</v>
      </c>
      <c r="Q90" s="1085">
        <v>168</v>
      </c>
      <c r="R90" s="1085">
        <v>0</v>
      </c>
      <c r="S90" s="1087" t="s">
        <v>1007</v>
      </c>
      <c r="T90" s="1087" t="s">
        <v>1008</v>
      </c>
      <c r="U90" s="59"/>
      <c r="V90" s="59"/>
    </row>
    <row r="91" spans="1:22" x14ac:dyDescent="0.25">
      <c r="A91" s="1480" t="s">
        <v>1009</v>
      </c>
      <c r="B91" s="1070" t="s">
        <v>848</v>
      </c>
      <c r="C91" s="1092" t="s">
        <v>872</v>
      </c>
      <c r="D91" s="1103">
        <v>1000</v>
      </c>
      <c r="E91" s="1103">
        <v>726</v>
      </c>
      <c r="F91" s="1104">
        <v>0</v>
      </c>
      <c r="G91" s="1104">
        <v>0</v>
      </c>
      <c r="H91" s="1105">
        <v>0</v>
      </c>
      <c r="I91" s="96">
        <v>431</v>
      </c>
      <c r="J91" s="96">
        <v>382</v>
      </c>
      <c r="K91" s="96">
        <v>0</v>
      </c>
      <c r="L91" s="96">
        <v>0</v>
      </c>
      <c r="M91" s="96">
        <v>0</v>
      </c>
      <c r="N91" s="1106">
        <v>1431</v>
      </c>
      <c r="O91" s="110">
        <v>1108</v>
      </c>
      <c r="P91" s="199">
        <v>0</v>
      </c>
      <c r="Q91" s="199">
        <v>0</v>
      </c>
      <c r="R91" s="199">
        <v>0</v>
      </c>
      <c r="S91" s="1078" t="s">
        <v>874</v>
      </c>
      <c r="T91" s="1078" t="s">
        <v>874</v>
      </c>
      <c r="U91" s="59"/>
      <c r="V91" s="59"/>
    </row>
    <row r="92" spans="1:22" x14ac:dyDescent="0.25">
      <c r="A92" s="1481"/>
      <c r="B92" s="1070" t="s">
        <v>848</v>
      </c>
      <c r="C92" s="1107" t="s">
        <v>941</v>
      </c>
      <c r="D92" s="1103">
        <v>0</v>
      </c>
      <c r="E92" s="1103">
        <v>0</v>
      </c>
      <c r="F92" s="1104">
        <v>4</v>
      </c>
      <c r="G92" s="1104">
        <v>2</v>
      </c>
      <c r="H92" s="1105">
        <v>0</v>
      </c>
      <c r="I92" s="96">
        <v>0</v>
      </c>
      <c r="J92" s="96">
        <v>0</v>
      </c>
      <c r="K92" s="96">
        <v>0</v>
      </c>
      <c r="L92" s="96">
        <v>0</v>
      </c>
      <c r="M92" s="96">
        <v>0</v>
      </c>
      <c r="N92" s="1106">
        <v>4</v>
      </c>
      <c r="O92" s="110">
        <v>2</v>
      </c>
      <c r="P92" s="199">
        <v>4</v>
      </c>
      <c r="Q92" s="199">
        <v>2</v>
      </c>
      <c r="R92" s="199">
        <v>0</v>
      </c>
      <c r="S92" s="1078" t="s">
        <v>1010</v>
      </c>
      <c r="T92" s="1078" t="s">
        <v>1011</v>
      </c>
      <c r="U92" s="59"/>
      <c r="V92" s="59"/>
    </row>
    <row r="93" spans="1:22" ht="15" customHeight="1" x14ac:dyDescent="0.25">
      <c r="A93" s="1481"/>
      <c r="B93" s="1070" t="s">
        <v>848</v>
      </c>
      <c r="C93" s="1107" t="s">
        <v>852</v>
      </c>
      <c r="D93" s="1103">
        <v>0</v>
      </c>
      <c r="E93" s="1103">
        <v>0</v>
      </c>
      <c r="F93" s="1104">
        <v>1</v>
      </c>
      <c r="G93" s="1104">
        <v>0</v>
      </c>
      <c r="H93" s="1105">
        <v>0</v>
      </c>
      <c r="I93" s="96">
        <v>0</v>
      </c>
      <c r="J93" s="96">
        <v>0</v>
      </c>
      <c r="K93" s="96">
        <v>0</v>
      </c>
      <c r="L93" s="96">
        <v>0</v>
      </c>
      <c r="M93" s="96">
        <v>0</v>
      </c>
      <c r="N93" s="1106">
        <v>1</v>
      </c>
      <c r="O93" s="110">
        <v>0</v>
      </c>
      <c r="P93" s="199">
        <v>1</v>
      </c>
      <c r="Q93" s="199">
        <v>0</v>
      </c>
      <c r="R93" s="199">
        <v>0</v>
      </c>
      <c r="S93" s="1078" t="s">
        <v>960</v>
      </c>
      <c r="T93" s="1078" t="s">
        <v>1012</v>
      </c>
      <c r="U93" s="59"/>
      <c r="V93" s="59"/>
    </row>
    <row r="94" spans="1:22" x14ac:dyDescent="0.25">
      <c r="A94" s="1481"/>
      <c r="B94" s="1070" t="s">
        <v>848</v>
      </c>
      <c r="C94" s="1107" t="s">
        <v>907</v>
      </c>
      <c r="D94" s="1103">
        <v>0</v>
      </c>
      <c r="E94" s="1103">
        <v>0</v>
      </c>
      <c r="F94" s="1104">
        <v>6</v>
      </c>
      <c r="G94" s="1104">
        <v>4</v>
      </c>
      <c r="H94" s="1105">
        <v>0</v>
      </c>
      <c r="I94" s="96">
        <v>0</v>
      </c>
      <c r="J94" s="96">
        <v>0</v>
      </c>
      <c r="K94" s="96">
        <v>0</v>
      </c>
      <c r="L94" s="96">
        <v>0</v>
      </c>
      <c r="M94" s="96">
        <v>0</v>
      </c>
      <c r="N94" s="1106">
        <v>6</v>
      </c>
      <c r="O94" s="110">
        <v>4</v>
      </c>
      <c r="P94" s="199">
        <v>6</v>
      </c>
      <c r="Q94" s="199">
        <v>4</v>
      </c>
      <c r="R94" s="199">
        <v>0</v>
      </c>
      <c r="S94" s="1078" t="s">
        <v>905</v>
      </c>
      <c r="T94" s="1078" t="s">
        <v>1013</v>
      </c>
      <c r="U94" s="59"/>
      <c r="V94" s="59"/>
    </row>
    <row r="95" spans="1:22" x14ac:dyDescent="0.25">
      <c r="A95" s="1481"/>
      <c r="B95" s="1070" t="s">
        <v>848</v>
      </c>
      <c r="C95" s="1092" t="s">
        <v>1000</v>
      </c>
      <c r="D95" s="1103">
        <v>0</v>
      </c>
      <c r="E95" s="1103">
        <v>0</v>
      </c>
      <c r="F95" s="1104">
        <v>0</v>
      </c>
      <c r="G95" s="1104">
        <v>0</v>
      </c>
      <c r="H95" s="1105">
        <v>0</v>
      </c>
      <c r="I95" s="96">
        <v>0</v>
      </c>
      <c r="J95" s="96">
        <v>0</v>
      </c>
      <c r="K95" s="96">
        <v>1</v>
      </c>
      <c r="L95" s="96">
        <v>1</v>
      </c>
      <c r="M95" s="96">
        <v>0</v>
      </c>
      <c r="N95" s="1106">
        <v>1</v>
      </c>
      <c r="O95" s="110">
        <v>1</v>
      </c>
      <c r="P95" s="199">
        <v>1</v>
      </c>
      <c r="Q95" s="199">
        <v>1</v>
      </c>
      <c r="R95" s="199">
        <v>0</v>
      </c>
      <c r="S95" s="1078" t="s">
        <v>960</v>
      </c>
      <c r="T95" s="1078" t="s">
        <v>1012</v>
      </c>
      <c r="U95" s="59"/>
      <c r="V95" s="59"/>
    </row>
    <row r="96" spans="1:22" x14ac:dyDescent="0.25">
      <c r="A96" s="1481"/>
      <c r="B96" s="1070" t="s">
        <v>848</v>
      </c>
      <c r="C96" s="1092" t="s">
        <v>859</v>
      </c>
      <c r="D96" s="1103">
        <v>0</v>
      </c>
      <c r="E96" s="1103">
        <v>0</v>
      </c>
      <c r="F96" s="1104">
        <v>1</v>
      </c>
      <c r="G96" s="1104">
        <v>0</v>
      </c>
      <c r="H96" s="1105">
        <v>0</v>
      </c>
      <c r="I96" s="96">
        <v>0</v>
      </c>
      <c r="J96" s="96">
        <v>0</v>
      </c>
      <c r="K96" s="96">
        <v>0</v>
      </c>
      <c r="L96" s="96">
        <v>0</v>
      </c>
      <c r="M96" s="96">
        <v>0</v>
      </c>
      <c r="N96" s="1106">
        <v>1</v>
      </c>
      <c r="O96" s="110">
        <v>0</v>
      </c>
      <c r="P96" s="199">
        <v>1</v>
      </c>
      <c r="Q96" s="199">
        <v>0</v>
      </c>
      <c r="R96" s="199">
        <v>0</v>
      </c>
      <c r="S96" s="1078" t="s">
        <v>960</v>
      </c>
      <c r="T96" s="1078" t="s">
        <v>1012</v>
      </c>
      <c r="U96" s="59"/>
      <c r="V96" s="59"/>
    </row>
    <row r="97" spans="1:22" x14ac:dyDescent="0.25">
      <c r="A97" s="1481"/>
      <c r="B97" s="1070" t="s">
        <v>848</v>
      </c>
      <c r="C97" s="1092" t="s">
        <v>909</v>
      </c>
      <c r="D97" s="1103">
        <v>0</v>
      </c>
      <c r="E97" s="1103">
        <v>0</v>
      </c>
      <c r="F97" s="1104">
        <v>5</v>
      </c>
      <c r="G97" s="1104">
        <v>4</v>
      </c>
      <c r="H97" s="1105">
        <v>0</v>
      </c>
      <c r="I97" s="96">
        <v>0</v>
      </c>
      <c r="J97" s="96">
        <v>0</v>
      </c>
      <c r="K97" s="96">
        <v>0</v>
      </c>
      <c r="L97" s="96">
        <v>0</v>
      </c>
      <c r="M97" s="96">
        <v>0</v>
      </c>
      <c r="N97" s="1106">
        <v>5</v>
      </c>
      <c r="O97" s="110">
        <v>4</v>
      </c>
      <c r="P97" s="199">
        <v>5</v>
      </c>
      <c r="Q97" s="199">
        <v>4</v>
      </c>
      <c r="R97" s="199">
        <v>0</v>
      </c>
      <c r="S97" s="200" t="s">
        <v>942</v>
      </c>
      <c r="T97" s="200" t="s">
        <v>1014</v>
      </c>
      <c r="U97" s="59"/>
      <c r="V97" s="59"/>
    </row>
    <row r="98" spans="1:22" x14ac:dyDescent="0.25">
      <c r="A98" s="1481"/>
      <c r="B98" s="1070" t="s">
        <v>848</v>
      </c>
      <c r="C98" s="1092" t="s">
        <v>913</v>
      </c>
      <c r="D98" s="1104">
        <v>0</v>
      </c>
      <c r="E98" s="1104">
        <v>0</v>
      </c>
      <c r="F98" s="215">
        <v>10</v>
      </c>
      <c r="G98" s="215">
        <v>6</v>
      </c>
      <c r="H98" s="1105">
        <v>0</v>
      </c>
      <c r="I98" s="1104">
        <v>0</v>
      </c>
      <c r="J98" s="1104">
        <v>0</v>
      </c>
      <c r="K98" s="96">
        <v>2</v>
      </c>
      <c r="L98" s="96">
        <v>2</v>
      </c>
      <c r="M98" s="96">
        <v>0</v>
      </c>
      <c r="N98" s="1106">
        <v>12</v>
      </c>
      <c r="O98" s="110">
        <v>8</v>
      </c>
      <c r="P98" s="199">
        <v>12</v>
      </c>
      <c r="Q98" s="199">
        <v>8</v>
      </c>
      <c r="R98" s="199">
        <v>0</v>
      </c>
      <c r="S98" s="200" t="s">
        <v>1015</v>
      </c>
      <c r="T98" s="200" t="s">
        <v>1016</v>
      </c>
      <c r="U98" s="59"/>
      <c r="V98" s="59"/>
    </row>
    <row r="99" spans="1:22" x14ac:dyDescent="0.25">
      <c r="A99" s="1481"/>
      <c r="B99" s="1070" t="s">
        <v>848</v>
      </c>
      <c r="C99" s="1092" t="s">
        <v>868</v>
      </c>
      <c r="D99" s="1103">
        <v>0</v>
      </c>
      <c r="E99" s="1103">
        <v>0</v>
      </c>
      <c r="F99" s="1104">
        <v>41</v>
      </c>
      <c r="G99" s="1104">
        <v>32</v>
      </c>
      <c r="H99" s="1105">
        <v>0</v>
      </c>
      <c r="I99" s="96">
        <v>0</v>
      </c>
      <c r="J99" s="96">
        <v>0</v>
      </c>
      <c r="K99" s="96">
        <v>0</v>
      </c>
      <c r="L99" s="96">
        <v>0</v>
      </c>
      <c r="M99" s="96">
        <v>0</v>
      </c>
      <c r="N99" s="1106">
        <v>41</v>
      </c>
      <c r="O99" s="110">
        <v>32</v>
      </c>
      <c r="P99" s="199">
        <v>41</v>
      </c>
      <c r="Q99" s="199">
        <v>32</v>
      </c>
      <c r="R99" s="199">
        <v>0</v>
      </c>
      <c r="S99" s="1078" t="s">
        <v>1017</v>
      </c>
      <c r="T99" s="1078" t="s">
        <v>1018</v>
      </c>
      <c r="U99" s="59"/>
      <c r="V99" s="59"/>
    </row>
    <row r="100" spans="1:22" x14ac:dyDescent="0.25">
      <c r="A100" s="1481"/>
      <c r="B100" s="1477" t="s">
        <v>922</v>
      </c>
      <c r="C100" s="1478"/>
      <c r="D100" s="1079">
        <f>SUM(D91:D99)</f>
        <v>1000</v>
      </c>
      <c r="E100" s="1079">
        <f>SUM(E91:E99)</f>
        <v>726</v>
      </c>
      <c r="F100" s="1079">
        <f>SUM(F91:F99)</f>
        <v>68</v>
      </c>
      <c r="G100" s="1079">
        <f>SUM(G91:G99)</f>
        <v>48</v>
      </c>
      <c r="H100" s="1079">
        <v>0</v>
      </c>
      <c r="I100" s="1079">
        <f>SUM(I91:I99)</f>
        <v>431</v>
      </c>
      <c r="J100" s="1079">
        <f>SUM(J91:J99)</f>
        <v>382</v>
      </c>
      <c r="K100" s="1079">
        <f>SUM(K91:K99)</f>
        <v>3</v>
      </c>
      <c r="L100" s="1079">
        <f>SUM(L91:L99)</f>
        <v>3</v>
      </c>
      <c r="M100" s="1079">
        <f>SUM(M91:M99)</f>
        <v>0</v>
      </c>
      <c r="N100" s="1079">
        <v>1502</v>
      </c>
      <c r="O100" s="1079">
        <v>1159</v>
      </c>
      <c r="P100" s="1079">
        <v>71</v>
      </c>
      <c r="Q100" s="1079">
        <v>51</v>
      </c>
      <c r="R100" s="1079">
        <v>0</v>
      </c>
      <c r="S100" s="1081" t="s">
        <v>1019</v>
      </c>
      <c r="T100" s="1081" t="s">
        <v>1020</v>
      </c>
      <c r="U100" s="59"/>
      <c r="V100" s="59"/>
    </row>
    <row r="101" spans="1:22" x14ac:dyDescent="0.25">
      <c r="A101" s="1481"/>
      <c r="B101" s="1070" t="s">
        <v>853</v>
      </c>
      <c r="C101" s="1092" t="s">
        <v>872</v>
      </c>
      <c r="D101" s="1104">
        <v>411</v>
      </c>
      <c r="E101" s="1104">
        <v>328</v>
      </c>
      <c r="F101" s="1105">
        <v>0</v>
      </c>
      <c r="G101" s="1105">
        <v>0</v>
      </c>
      <c r="H101" s="1105">
        <v>0</v>
      </c>
      <c r="I101" s="1105">
        <v>129</v>
      </c>
      <c r="J101" s="1105">
        <v>123</v>
      </c>
      <c r="K101" s="96">
        <v>0</v>
      </c>
      <c r="L101" s="96">
        <v>0</v>
      </c>
      <c r="M101" s="96">
        <v>0</v>
      </c>
      <c r="N101" s="1075" t="s">
        <v>1021</v>
      </c>
      <c r="O101" s="110">
        <v>451</v>
      </c>
      <c r="P101" s="199">
        <v>0</v>
      </c>
      <c r="Q101" s="199">
        <v>0</v>
      </c>
      <c r="R101" s="199">
        <v>0</v>
      </c>
      <c r="S101" s="1078" t="s">
        <v>874</v>
      </c>
      <c r="T101" s="1078" t="s">
        <v>874</v>
      </c>
      <c r="U101" s="59"/>
      <c r="V101" s="59"/>
    </row>
    <row r="102" spans="1:22" x14ac:dyDescent="0.25">
      <c r="A102" s="1481"/>
      <c r="B102" s="1070" t="s">
        <v>853</v>
      </c>
      <c r="C102" s="1092" t="s">
        <v>852</v>
      </c>
      <c r="D102" s="1104">
        <v>0</v>
      </c>
      <c r="E102" s="1104">
        <v>0</v>
      </c>
      <c r="F102" s="1105">
        <v>2</v>
      </c>
      <c r="G102" s="1105">
        <v>1</v>
      </c>
      <c r="H102" s="1105">
        <v>0</v>
      </c>
      <c r="I102" s="1105">
        <v>0</v>
      </c>
      <c r="J102" s="1105">
        <v>0</v>
      </c>
      <c r="K102" s="96">
        <v>0</v>
      </c>
      <c r="L102" s="96">
        <v>0</v>
      </c>
      <c r="M102" s="96">
        <v>0</v>
      </c>
      <c r="N102" s="1075" t="s">
        <v>853</v>
      </c>
      <c r="O102" s="110">
        <v>1</v>
      </c>
      <c r="P102" s="199">
        <v>2</v>
      </c>
      <c r="Q102" s="199">
        <v>1</v>
      </c>
      <c r="R102" s="199">
        <v>0</v>
      </c>
      <c r="S102" s="1078" t="s">
        <v>1022</v>
      </c>
      <c r="T102" s="1078" t="s">
        <v>1023</v>
      </c>
      <c r="U102" s="59"/>
      <c r="V102" s="59"/>
    </row>
    <row r="103" spans="1:22" x14ac:dyDescent="0.25">
      <c r="A103" s="1481"/>
      <c r="B103" s="1070" t="s">
        <v>853</v>
      </c>
      <c r="C103" s="1092" t="s">
        <v>859</v>
      </c>
      <c r="D103" s="1103">
        <v>0</v>
      </c>
      <c r="E103" s="1103">
        <v>0</v>
      </c>
      <c r="F103" s="1104">
        <v>0</v>
      </c>
      <c r="G103" s="1104">
        <v>0</v>
      </c>
      <c r="H103" s="1105">
        <v>0</v>
      </c>
      <c r="I103" s="96">
        <v>0</v>
      </c>
      <c r="J103" s="96">
        <v>0</v>
      </c>
      <c r="K103" s="96">
        <v>1</v>
      </c>
      <c r="L103" s="96">
        <v>1</v>
      </c>
      <c r="M103" s="96">
        <v>0</v>
      </c>
      <c r="N103" s="1075" t="s">
        <v>848</v>
      </c>
      <c r="O103" s="110">
        <v>1</v>
      </c>
      <c r="P103" s="199">
        <v>1</v>
      </c>
      <c r="Q103" s="199">
        <v>1</v>
      </c>
      <c r="R103" s="199">
        <v>0</v>
      </c>
      <c r="S103" s="1078" t="s">
        <v>1024</v>
      </c>
      <c r="T103" s="1078" t="s">
        <v>1025</v>
      </c>
      <c r="U103" s="59"/>
      <c r="V103" s="59"/>
    </row>
    <row r="104" spans="1:22" x14ac:dyDescent="0.25">
      <c r="A104" s="1481"/>
      <c r="B104" s="1070" t="s">
        <v>853</v>
      </c>
      <c r="C104" s="1092" t="s">
        <v>909</v>
      </c>
      <c r="D104" s="1103">
        <v>0</v>
      </c>
      <c r="E104" s="1103">
        <v>0</v>
      </c>
      <c r="F104" s="1104">
        <v>2</v>
      </c>
      <c r="G104" s="1104">
        <v>1</v>
      </c>
      <c r="H104" s="1105">
        <v>0</v>
      </c>
      <c r="I104" s="96">
        <v>0</v>
      </c>
      <c r="J104" s="96">
        <v>0</v>
      </c>
      <c r="K104" s="96">
        <v>0</v>
      </c>
      <c r="L104" s="96">
        <v>0</v>
      </c>
      <c r="M104" s="96">
        <v>0</v>
      </c>
      <c r="N104" s="1075" t="s">
        <v>853</v>
      </c>
      <c r="O104" s="110">
        <v>1</v>
      </c>
      <c r="P104" s="199">
        <v>2</v>
      </c>
      <c r="Q104" s="199">
        <v>1</v>
      </c>
      <c r="R104" s="199">
        <v>0</v>
      </c>
      <c r="S104" s="1078" t="s">
        <v>1022</v>
      </c>
      <c r="T104" s="1078" t="s">
        <v>1023</v>
      </c>
      <c r="U104" s="59"/>
      <c r="V104" s="59"/>
    </row>
    <row r="105" spans="1:22" x14ac:dyDescent="0.25">
      <c r="A105" s="1481"/>
      <c r="B105" s="1070" t="s">
        <v>853</v>
      </c>
      <c r="C105" s="1092" t="s">
        <v>913</v>
      </c>
      <c r="D105" s="1103">
        <v>0</v>
      </c>
      <c r="E105" s="1103">
        <v>0</v>
      </c>
      <c r="F105" s="1104">
        <v>7</v>
      </c>
      <c r="G105" s="1104">
        <v>7</v>
      </c>
      <c r="H105" s="1105">
        <v>0</v>
      </c>
      <c r="I105" s="96">
        <v>0</v>
      </c>
      <c r="J105" s="96">
        <v>0</v>
      </c>
      <c r="K105" s="96">
        <v>0</v>
      </c>
      <c r="L105" s="96">
        <v>0</v>
      </c>
      <c r="M105" s="96">
        <v>0</v>
      </c>
      <c r="N105" s="198" t="s">
        <v>985</v>
      </c>
      <c r="O105" s="110">
        <v>7</v>
      </c>
      <c r="P105" s="199">
        <v>7</v>
      </c>
      <c r="Q105" s="199">
        <v>7</v>
      </c>
      <c r="R105" s="199">
        <v>0</v>
      </c>
      <c r="S105" s="200" t="s">
        <v>1026</v>
      </c>
      <c r="T105" s="200" t="s">
        <v>1027</v>
      </c>
      <c r="U105" s="59"/>
      <c r="V105" s="59"/>
    </row>
    <row r="106" spans="1:22" x14ac:dyDescent="0.25">
      <c r="A106" s="1481"/>
      <c r="B106" s="1070" t="s">
        <v>853</v>
      </c>
      <c r="C106" s="1092" t="s">
        <v>868</v>
      </c>
      <c r="D106" s="1103">
        <v>0</v>
      </c>
      <c r="E106" s="1103">
        <v>0</v>
      </c>
      <c r="F106" s="1108">
        <v>6</v>
      </c>
      <c r="G106" s="1108">
        <v>6</v>
      </c>
      <c r="H106" s="1109">
        <v>0</v>
      </c>
      <c r="I106" s="96">
        <v>0</v>
      </c>
      <c r="J106" s="96">
        <v>0</v>
      </c>
      <c r="K106" s="96">
        <v>0</v>
      </c>
      <c r="L106" s="96">
        <v>0</v>
      </c>
      <c r="M106" s="96">
        <v>0</v>
      </c>
      <c r="N106" s="198" t="s">
        <v>865</v>
      </c>
      <c r="O106" s="110">
        <v>6</v>
      </c>
      <c r="P106" s="199">
        <v>6</v>
      </c>
      <c r="Q106" s="199">
        <v>6</v>
      </c>
      <c r="R106" s="199">
        <v>0</v>
      </c>
      <c r="S106" s="200" t="s">
        <v>998</v>
      </c>
      <c r="T106" s="200" t="s">
        <v>891</v>
      </c>
      <c r="U106" s="59"/>
      <c r="V106" s="59"/>
    </row>
    <row r="107" spans="1:22" x14ac:dyDescent="0.25">
      <c r="A107" s="1481"/>
      <c r="B107" s="1477" t="s">
        <v>887</v>
      </c>
      <c r="C107" s="1478"/>
      <c r="D107" s="1079">
        <v>411</v>
      </c>
      <c r="E107" s="1079">
        <v>328</v>
      </c>
      <c r="F107" s="1079">
        <v>17</v>
      </c>
      <c r="G107" s="1079">
        <v>15</v>
      </c>
      <c r="H107" s="1079">
        <v>0</v>
      </c>
      <c r="I107" s="1079">
        <v>129</v>
      </c>
      <c r="J107" s="1079">
        <v>123</v>
      </c>
      <c r="K107" s="1079">
        <v>1</v>
      </c>
      <c r="L107" s="1079">
        <v>1</v>
      </c>
      <c r="M107" s="1079">
        <v>0</v>
      </c>
      <c r="N107" s="208">
        <v>558</v>
      </c>
      <c r="O107" s="1079">
        <v>467</v>
      </c>
      <c r="P107" s="1079">
        <v>18</v>
      </c>
      <c r="Q107" s="1079">
        <v>16</v>
      </c>
      <c r="R107" s="1079">
        <v>0</v>
      </c>
      <c r="S107" s="1081" t="s">
        <v>1028</v>
      </c>
      <c r="T107" s="1081" t="s">
        <v>1029</v>
      </c>
      <c r="U107" s="59"/>
      <c r="V107" s="59"/>
    </row>
    <row r="108" spans="1:22" x14ac:dyDescent="0.25">
      <c r="A108" s="1481"/>
      <c r="B108" s="1070" t="s">
        <v>883</v>
      </c>
      <c r="C108" s="1092" t="s">
        <v>872</v>
      </c>
      <c r="D108" s="1104">
        <v>20</v>
      </c>
      <c r="E108" s="1105">
        <v>15</v>
      </c>
      <c r="F108" s="199">
        <v>0</v>
      </c>
      <c r="G108" s="199">
        <v>0</v>
      </c>
      <c r="H108" s="199">
        <v>0</v>
      </c>
      <c r="I108" s="1110">
        <v>23</v>
      </c>
      <c r="J108" s="1104">
        <v>16</v>
      </c>
      <c r="K108" s="96">
        <v>0</v>
      </c>
      <c r="L108" s="96">
        <v>0</v>
      </c>
      <c r="M108" s="96">
        <v>0</v>
      </c>
      <c r="N108" s="1075" t="s">
        <v>1030</v>
      </c>
      <c r="O108" s="110">
        <v>31</v>
      </c>
      <c r="P108" s="199">
        <v>0</v>
      </c>
      <c r="Q108" s="199">
        <v>0</v>
      </c>
      <c r="R108" s="199">
        <v>0</v>
      </c>
      <c r="S108" s="1078" t="s">
        <v>874</v>
      </c>
      <c r="T108" s="1078" t="s">
        <v>874</v>
      </c>
      <c r="U108" s="59"/>
      <c r="V108" s="59"/>
    </row>
    <row r="109" spans="1:22" x14ac:dyDescent="0.25">
      <c r="A109" s="1481"/>
      <c r="B109" s="1070" t="s">
        <v>883</v>
      </c>
      <c r="C109" s="1107" t="s">
        <v>997</v>
      </c>
      <c r="D109" s="1103">
        <v>0</v>
      </c>
      <c r="E109" s="1103">
        <v>0</v>
      </c>
      <c r="F109" s="199">
        <v>0</v>
      </c>
      <c r="G109" s="199">
        <v>0</v>
      </c>
      <c r="H109" s="199">
        <v>0</v>
      </c>
      <c r="I109" s="1044">
        <v>0</v>
      </c>
      <c r="J109" s="96">
        <v>0</v>
      </c>
      <c r="K109" s="1104">
        <v>4</v>
      </c>
      <c r="L109" s="1104">
        <v>2</v>
      </c>
      <c r="M109" s="1105">
        <v>0</v>
      </c>
      <c r="N109" s="1075" t="s">
        <v>988</v>
      </c>
      <c r="O109" s="110">
        <v>2</v>
      </c>
      <c r="P109" s="199">
        <v>4</v>
      </c>
      <c r="Q109" s="199">
        <v>2</v>
      </c>
      <c r="R109" s="199">
        <v>0</v>
      </c>
      <c r="S109" s="1078" t="s">
        <v>1031</v>
      </c>
      <c r="T109" s="1078" t="s">
        <v>1032</v>
      </c>
      <c r="U109" s="59"/>
      <c r="V109" s="59"/>
    </row>
    <row r="110" spans="1:22" x14ac:dyDescent="0.25">
      <c r="A110" s="1481"/>
      <c r="B110" s="1477" t="s">
        <v>898</v>
      </c>
      <c r="C110" s="1478"/>
      <c r="D110" s="1079">
        <v>20</v>
      </c>
      <c r="E110" s="1079">
        <v>15</v>
      </c>
      <c r="F110" s="1079">
        <v>0</v>
      </c>
      <c r="G110" s="1079">
        <v>0</v>
      </c>
      <c r="H110" s="1079">
        <v>0</v>
      </c>
      <c r="I110" s="1079">
        <v>23</v>
      </c>
      <c r="J110" s="1079">
        <v>16</v>
      </c>
      <c r="K110" s="1079">
        <v>4</v>
      </c>
      <c r="L110" s="1079">
        <v>2</v>
      </c>
      <c r="M110" s="1079">
        <v>0</v>
      </c>
      <c r="N110" s="208">
        <v>47</v>
      </c>
      <c r="O110" s="1079">
        <v>33</v>
      </c>
      <c r="P110" s="1079">
        <v>4</v>
      </c>
      <c r="Q110" s="1079">
        <v>2</v>
      </c>
      <c r="R110" s="1079">
        <v>0</v>
      </c>
      <c r="S110" s="1081" t="s">
        <v>1033</v>
      </c>
      <c r="T110" s="1081" t="s">
        <v>1034</v>
      </c>
      <c r="U110" s="59"/>
      <c r="V110" s="59"/>
    </row>
    <row r="111" spans="1:22" ht="15" customHeight="1" x14ac:dyDescent="0.25">
      <c r="A111" s="1481"/>
      <c r="B111" s="1485" t="s">
        <v>1035</v>
      </c>
      <c r="C111" s="1485"/>
      <c r="D111" s="816">
        <v>1431</v>
      </c>
      <c r="E111" s="816">
        <v>1069</v>
      </c>
      <c r="F111" s="816">
        <v>85</v>
      </c>
      <c r="G111" s="816">
        <v>63</v>
      </c>
      <c r="H111" s="816">
        <v>0</v>
      </c>
      <c r="I111" s="816">
        <v>583</v>
      </c>
      <c r="J111" s="816">
        <v>521</v>
      </c>
      <c r="K111" s="816">
        <v>8</v>
      </c>
      <c r="L111" s="816">
        <v>6</v>
      </c>
      <c r="M111" s="816">
        <v>0</v>
      </c>
      <c r="N111" s="816">
        <v>2107</v>
      </c>
      <c r="O111" s="816">
        <v>1659</v>
      </c>
      <c r="P111" s="816">
        <v>93</v>
      </c>
      <c r="Q111" s="816">
        <v>69</v>
      </c>
      <c r="R111" s="816">
        <v>0</v>
      </c>
      <c r="S111" s="817" t="s">
        <v>1036</v>
      </c>
      <c r="T111" s="817" t="s">
        <v>1037</v>
      </c>
      <c r="U111" s="59"/>
      <c r="V111" s="59"/>
    </row>
    <row r="112" spans="1:22" x14ac:dyDescent="0.25">
      <c r="A112" s="216"/>
      <c r="B112" s="1471" t="s">
        <v>1038</v>
      </c>
      <c r="C112" s="1472"/>
      <c r="D112" s="737">
        <v>4994</v>
      </c>
      <c r="E112" s="737">
        <v>3685</v>
      </c>
      <c r="F112" s="737">
        <v>438</v>
      </c>
      <c r="G112" s="737">
        <v>299</v>
      </c>
      <c r="H112" s="737">
        <v>0</v>
      </c>
      <c r="I112" s="737">
        <v>1400</v>
      </c>
      <c r="J112" s="737">
        <v>1053</v>
      </c>
      <c r="K112" s="737">
        <v>32</v>
      </c>
      <c r="L112" s="737">
        <v>22</v>
      </c>
      <c r="M112" s="737">
        <v>0</v>
      </c>
      <c r="N112" s="737">
        <v>6864</v>
      </c>
      <c r="O112" s="737">
        <v>5059</v>
      </c>
      <c r="P112" s="737">
        <v>470</v>
      </c>
      <c r="Q112" s="737">
        <v>321</v>
      </c>
      <c r="R112" s="737">
        <v>0</v>
      </c>
      <c r="S112" s="738" t="s">
        <v>1039</v>
      </c>
      <c r="T112" s="738" t="s">
        <v>1032</v>
      </c>
      <c r="U112" s="59"/>
      <c r="V112" s="59"/>
    </row>
    <row r="113" spans="1:22"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row>
    <row r="114" spans="1:22"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row>
    <row r="115" spans="1:22"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row>
    <row r="116" spans="1:22"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row>
    <row r="117" spans="1:22"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row>
    <row r="118" spans="1:22"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row>
    <row r="119" spans="1:22"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row>
  </sheetData>
  <mergeCells count="28">
    <mergeCell ref="B44:C44"/>
    <mergeCell ref="B37:C37"/>
    <mergeCell ref="A91:A111"/>
    <mergeCell ref="B100:C100"/>
    <mergeCell ref="B107:C107"/>
    <mergeCell ref="B110:C110"/>
    <mergeCell ref="B111:C111"/>
    <mergeCell ref="A58:A90"/>
    <mergeCell ref="B71:C71"/>
    <mergeCell ref="B80:C80"/>
    <mergeCell ref="B89:C89"/>
    <mergeCell ref="B90:C90"/>
    <mergeCell ref="A1:T1"/>
    <mergeCell ref="B112:C112"/>
    <mergeCell ref="A3:T3"/>
    <mergeCell ref="A5:A28"/>
    <mergeCell ref="B15:C15"/>
    <mergeCell ref="B22:C22"/>
    <mergeCell ref="B27:C27"/>
    <mergeCell ref="B28:C28"/>
    <mergeCell ref="A45:A57"/>
    <mergeCell ref="B50:C50"/>
    <mergeCell ref="B54:C54"/>
    <mergeCell ref="B56:C56"/>
    <mergeCell ref="B57:C57"/>
    <mergeCell ref="A29:A44"/>
    <mergeCell ref="B41:C41"/>
    <mergeCell ref="B43:C43"/>
  </mergeCells>
  <pageMargins left="0.7" right="0.7" top="0.75" bottom="0.75" header="0.3" footer="0.3"/>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election activeCell="C12" sqref="C12"/>
    </sheetView>
  </sheetViews>
  <sheetFormatPr defaultRowHeight="15" x14ac:dyDescent="0.25"/>
  <cols>
    <col min="1" max="1" width="9.140625" customWidth="1"/>
    <col min="2" max="2" width="44" customWidth="1"/>
    <col min="3" max="3" width="16.28515625" customWidth="1"/>
    <col min="4" max="4" width="17" customWidth="1"/>
  </cols>
  <sheetData>
    <row r="1" spans="1:22" ht="15.75" x14ac:dyDescent="0.25">
      <c r="A1" s="1359" t="s">
        <v>1040</v>
      </c>
      <c r="B1" s="1359"/>
      <c r="C1" s="1359"/>
      <c r="D1" s="1359"/>
      <c r="E1" s="1359"/>
      <c r="F1" s="1359"/>
      <c r="G1" s="1359"/>
      <c r="H1" s="1359"/>
      <c r="I1" s="1359"/>
      <c r="J1" s="1359"/>
      <c r="K1" s="1359"/>
      <c r="L1" s="1359"/>
      <c r="M1" s="1359"/>
      <c r="N1" s="1359"/>
      <c r="O1" s="1359"/>
      <c r="P1" s="1359"/>
      <c r="Q1" s="1359"/>
      <c r="R1" s="1359"/>
      <c r="S1" s="1359"/>
      <c r="T1" s="1359"/>
      <c r="U1" s="1359"/>
      <c r="V1" s="1359"/>
    </row>
    <row r="2" spans="1:22" x14ac:dyDescent="0.25">
      <c r="A2" s="59"/>
      <c r="B2" s="59"/>
      <c r="C2" s="59"/>
      <c r="D2" s="59"/>
      <c r="E2" s="59"/>
      <c r="F2" s="59"/>
      <c r="G2" s="59"/>
      <c r="H2" s="59"/>
      <c r="I2" s="59"/>
      <c r="J2" s="59"/>
      <c r="K2" s="59"/>
      <c r="L2" s="59"/>
      <c r="M2" s="59"/>
      <c r="N2" s="59"/>
      <c r="O2" s="59"/>
      <c r="P2" s="59"/>
      <c r="Q2" s="59"/>
      <c r="R2" s="59"/>
      <c r="S2" s="59"/>
      <c r="T2" s="59"/>
      <c r="U2" s="59"/>
      <c r="V2" s="59"/>
    </row>
    <row r="3" spans="1:22" ht="15.75" x14ac:dyDescent="0.25">
      <c r="A3" s="1490" t="s">
        <v>1041</v>
      </c>
      <c r="B3" s="1490"/>
      <c r="C3" s="1490"/>
      <c r="D3" s="1490"/>
      <c r="E3" s="69"/>
      <c r="F3" s="59"/>
      <c r="G3" s="59"/>
      <c r="H3" s="59"/>
      <c r="I3" s="59"/>
      <c r="J3" s="59"/>
      <c r="K3" s="59"/>
      <c r="L3" s="59"/>
      <c r="M3" s="59"/>
      <c r="N3" s="59"/>
      <c r="O3" s="59"/>
      <c r="P3" s="59"/>
      <c r="Q3" s="59"/>
      <c r="R3" s="59"/>
      <c r="S3" s="59"/>
      <c r="T3" s="59"/>
      <c r="U3" s="59"/>
      <c r="V3" s="59"/>
    </row>
    <row r="4" spans="1:22" ht="15.75" x14ac:dyDescent="0.25">
      <c r="A4" s="219"/>
      <c r="B4" s="222" t="s">
        <v>444</v>
      </c>
      <c r="C4" s="222" t="s">
        <v>445</v>
      </c>
      <c r="D4" s="222" t="s">
        <v>446</v>
      </c>
      <c r="E4" s="69"/>
      <c r="F4" s="59"/>
      <c r="G4" s="59"/>
      <c r="H4" s="59"/>
      <c r="I4" s="59"/>
      <c r="J4" s="59"/>
      <c r="K4" s="59"/>
      <c r="L4" s="59"/>
      <c r="M4" s="59"/>
      <c r="N4" s="59"/>
      <c r="O4" s="59"/>
      <c r="P4" s="59"/>
      <c r="Q4" s="59"/>
      <c r="R4" s="59"/>
      <c r="S4" s="59"/>
      <c r="T4" s="59"/>
      <c r="U4" s="59"/>
      <c r="V4" s="59"/>
    </row>
    <row r="5" spans="1:22" ht="15.75" x14ac:dyDescent="0.25">
      <c r="A5" s="1486" t="s">
        <v>447</v>
      </c>
      <c r="B5" s="220" t="s">
        <v>448</v>
      </c>
      <c r="C5" s="221">
        <v>2.54</v>
      </c>
      <c r="D5" s="221">
        <v>0.44</v>
      </c>
      <c r="E5" s="69"/>
      <c r="F5" s="59"/>
      <c r="G5" s="59"/>
      <c r="H5" s="59"/>
      <c r="I5" s="59"/>
      <c r="J5" s="59"/>
      <c r="K5" s="59"/>
      <c r="L5" s="59"/>
      <c r="M5" s="59"/>
      <c r="N5" s="59"/>
      <c r="O5" s="59"/>
      <c r="P5" s="59"/>
      <c r="Q5" s="59"/>
      <c r="R5" s="59"/>
      <c r="S5" s="59"/>
      <c r="T5" s="59"/>
      <c r="U5" s="59"/>
      <c r="V5" s="59"/>
    </row>
    <row r="6" spans="1:22" ht="15.75" x14ac:dyDescent="0.25">
      <c r="A6" s="1487"/>
      <c r="B6" s="220" t="s">
        <v>452</v>
      </c>
      <c r="C6" s="221">
        <v>2.02</v>
      </c>
      <c r="D6" s="221">
        <v>0.64</v>
      </c>
      <c r="E6" s="69"/>
      <c r="F6" s="59"/>
      <c r="G6" s="59"/>
      <c r="H6" s="59"/>
      <c r="I6" s="59"/>
      <c r="J6" s="59"/>
      <c r="K6" s="59"/>
      <c r="L6" s="59"/>
      <c r="M6" s="59"/>
      <c r="N6" s="59"/>
      <c r="O6" s="59"/>
      <c r="P6" s="59"/>
      <c r="Q6" s="59"/>
      <c r="R6" s="59"/>
      <c r="S6" s="59"/>
      <c r="T6" s="59"/>
      <c r="U6" s="59"/>
      <c r="V6" s="59"/>
    </row>
    <row r="7" spans="1:22" ht="15.75" x14ac:dyDescent="0.25">
      <c r="A7" s="1486" t="s">
        <v>454</v>
      </c>
      <c r="B7" s="220" t="s">
        <v>448</v>
      </c>
      <c r="C7" s="221">
        <v>1.74</v>
      </c>
      <c r="D7" s="221">
        <v>0.46</v>
      </c>
      <c r="E7" s="69"/>
      <c r="F7" s="59"/>
      <c r="G7" s="59"/>
      <c r="H7" s="59"/>
      <c r="I7" s="59"/>
      <c r="J7" s="59"/>
      <c r="K7" s="59"/>
      <c r="L7" s="59"/>
      <c r="M7" s="59"/>
      <c r="N7" s="59"/>
      <c r="O7" s="59"/>
      <c r="P7" s="59"/>
      <c r="Q7" s="59"/>
      <c r="R7" s="59"/>
      <c r="S7" s="59"/>
      <c r="T7" s="59"/>
      <c r="U7" s="59"/>
      <c r="V7" s="59"/>
    </row>
    <row r="8" spans="1:22" ht="15.75" x14ac:dyDescent="0.25">
      <c r="A8" s="1487"/>
      <c r="B8" s="220" t="s">
        <v>452</v>
      </c>
      <c r="C8" s="221">
        <v>2.21</v>
      </c>
      <c r="D8" s="221">
        <v>0.46</v>
      </c>
      <c r="E8" s="69"/>
      <c r="F8" s="59"/>
      <c r="G8" s="59"/>
      <c r="H8" s="59"/>
      <c r="I8" s="59"/>
      <c r="J8" s="59"/>
      <c r="K8" s="59"/>
      <c r="L8" s="59"/>
      <c r="M8" s="59"/>
      <c r="N8" s="59"/>
      <c r="O8" s="59"/>
      <c r="P8" s="59"/>
      <c r="Q8" s="59"/>
      <c r="R8" s="59"/>
      <c r="S8" s="59"/>
      <c r="T8" s="59"/>
      <c r="U8" s="59"/>
      <c r="V8" s="59"/>
    </row>
    <row r="9" spans="1:22" ht="15.75" x14ac:dyDescent="0.25">
      <c r="A9" s="1486" t="s">
        <v>455</v>
      </c>
      <c r="B9" s="220" t="s">
        <v>448</v>
      </c>
      <c r="C9" s="221">
        <v>0.51</v>
      </c>
      <c r="D9" s="221">
        <v>0.4</v>
      </c>
      <c r="E9" s="69"/>
      <c r="F9" s="59"/>
      <c r="G9" s="59"/>
      <c r="H9" s="59"/>
      <c r="I9" s="59"/>
      <c r="J9" s="59"/>
      <c r="K9" s="59"/>
      <c r="L9" s="59"/>
      <c r="M9" s="59"/>
      <c r="N9" s="59"/>
      <c r="O9" s="59"/>
      <c r="P9" s="59"/>
      <c r="Q9" s="59"/>
      <c r="R9" s="59"/>
      <c r="S9" s="59"/>
      <c r="T9" s="59"/>
      <c r="U9" s="59"/>
      <c r="V9" s="59"/>
    </row>
    <row r="10" spans="1:22" ht="15.75" x14ac:dyDescent="0.25">
      <c r="A10" s="1487"/>
      <c r="B10" s="220" t="s">
        <v>452</v>
      </c>
      <c r="C10" s="221">
        <v>0.51</v>
      </c>
      <c r="D10" s="221">
        <v>0.4</v>
      </c>
      <c r="E10" s="69"/>
      <c r="F10" s="59"/>
      <c r="G10" s="59"/>
      <c r="H10" s="59"/>
      <c r="I10" s="59"/>
      <c r="J10" s="59"/>
      <c r="K10" s="59"/>
      <c r="L10" s="59"/>
      <c r="M10" s="59"/>
      <c r="N10" s="59"/>
      <c r="O10" s="59"/>
      <c r="P10" s="59"/>
      <c r="Q10" s="59"/>
      <c r="R10" s="59"/>
      <c r="S10" s="59"/>
      <c r="T10" s="59"/>
      <c r="U10" s="59"/>
      <c r="V10" s="59"/>
    </row>
    <row r="11" spans="1:22" ht="15.75" x14ac:dyDescent="0.25">
      <c r="A11" s="1488" t="s">
        <v>416</v>
      </c>
      <c r="B11" s="248" t="s">
        <v>448</v>
      </c>
      <c r="C11" s="249">
        <v>1.69</v>
      </c>
      <c r="D11" s="249">
        <v>0.63</v>
      </c>
      <c r="E11" s="69"/>
      <c r="F11" s="59"/>
      <c r="G11" s="59"/>
      <c r="H11" s="59"/>
      <c r="I11" s="59"/>
      <c r="J11" s="59"/>
      <c r="K11" s="59"/>
      <c r="L11" s="59"/>
      <c r="M11" s="59"/>
      <c r="N11" s="59"/>
      <c r="O11" s="59"/>
      <c r="P11" s="59"/>
      <c r="Q11" s="59"/>
      <c r="R11" s="59"/>
      <c r="S11" s="59"/>
      <c r="T11" s="59"/>
      <c r="U11" s="59"/>
      <c r="V11" s="59"/>
    </row>
    <row r="12" spans="1:22" ht="15.75" x14ac:dyDescent="0.25">
      <c r="A12" s="1489"/>
      <c r="B12" s="248" t="s">
        <v>452</v>
      </c>
      <c r="C12" s="249">
        <v>1.68</v>
      </c>
      <c r="D12" s="249">
        <v>0.63</v>
      </c>
      <c r="E12" s="69"/>
      <c r="F12" s="59"/>
      <c r="G12" s="59"/>
      <c r="H12" s="59"/>
      <c r="I12" s="59"/>
      <c r="J12" s="59"/>
      <c r="K12" s="59"/>
      <c r="L12" s="59"/>
      <c r="M12" s="59"/>
      <c r="N12" s="59"/>
      <c r="O12" s="59"/>
      <c r="P12" s="59"/>
      <c r="Q12" s="59"/>
      <c r="R12" s="59"/>
      <c r="S12" s="59"/>
      <c r="T12" s="59"/>
      <c r="U12" s="59"/>
      <c r="V12" s="59"/>
    </row>
    <row r="13" spans="1:22" x14ac:dyDescent="0.25">
      <c r="A13" s="59"/>
      <c r="B13" s="59"/>
      <c r="C13" s="59"/>
      <c r="D13" s="59"/>
      <c r="E13" s="59"/>
      <c r="F13" s="59"/>
      <c r="G13" s="59"/>
      <c r="H13" s="59"/>
      <c r="I13" s="59"/>
      <c r="J13" s="59"/>
      <c r="K13" s="59"/>
      <c r="L13" s="59"/>
      <c r="M13" s="59"/>
      <c r="N13" s="59"/>
      <c r="O13" s="59"/>
      <c r="P13" s="59"/>
      <c r="Q13" s="59"/>
      <c r="R13" s="59"/>
      <c r="S13" s="59"/>
      <c r="T13" s="59"/>
      <c r="U13" s="59"/>
      <c r="V13" s="59"/>
    </row>
  </sheetData>
  <mergeCells count="6">
    <mergeCell ref="A1:V1"/>
    <mergeCell ref="A5:A6"/>
    <mergeCell ref="A7:A8"/>
    <mergeCell ref="A11:A12"/>
    <mergeCell ref="A9:A10"/>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12" sqref="B12"/>
    </sheetView>
  </sheetViews>
  <sheetFormatPr defaultRowHeight="15" x14ac:dyDescent="0.25"/>
  <cols>
    <col min="1" max="1" width="10.7109375" customWidth="1"/>
    <col min="2" max="2" width="18.28515625" customWidth="1"/>
    <col min="3" max="3" width="12.28515625" customWidth="1"/>
    <col min="4" max="4" width="12" customWidth="1"/>
    <col min="5" max="5" width="12.42578125" customWidth="1"/>
    <col min="6" max="7" width="14.140625" customWidth="1"/>
    <col min="8" max="8" width="17.85546875" customWidth="1"/>
    <col min="9" max="9" width="14.28515625" customWidth="1"/>
  </cols>
  <sheetData>
    <row r="1" spans="1:12" ht="19.5" customHeight="1" x14ac:dyDescent="0.25">
      <c r="A1" s="1470" t="s">
        <v>1042</v>
      </c>
      <c r="B1" s="1470"/>
      <c r="C1" s="1470"/>
      <c r="D1" s="1470"/>
      <c r="E1" s="1470"/>
      <c r="F1" s="1470"/>
      <c r="G1" s="1470"/>
      <c r="H1" s="1470"/>
      <c r="I1" s="1470"/>
      <c r="J1" s="59"/>
      <c r="K1" s="59"/>
      <c r="L1" s="59"/>
    </row>
    <row r="2" spans="1:12" ht="20.25" customHeight="1" x14ac:dyDescent="0.25">
      <c r="A2" s="1470" t="s">
        <v>1043</v>
      </c>
      <c r="B2" s="1470"/>
      <c r="C2" s="1470"/>
      <c r="D2" s="1470"/>
      <c r="E2" s="1470"/>
      <c r="F2" s="1470"/>
      <c r="G2" s="1470"/>
      <c r="H2" s="1470"/>
      <c r="I2" s="59"/>
      <c r="J2" s="59"/>
      <c r="K2" s="59"/>
      <c r="L2" s="59"/>
    </row>
    <row r="3" spans="1:12" x14ac:dyDescent="0.25">
      <c r="A3" s="59"/>
      <c r="B3" s="59"/>
      <c r="C3" s="59"/>
      <c r="D3" s="59"/>
      <c r="E3" s="59"/>
      <c r="F3" s="59"/>
      <c r="G3" s="59"/>
      <c r="H3" s="59"/>
      <c r="I3" s="59"/>
      <c r="J3" s="59"/>
      <c r="K3" s="59"/>
      <c r="L3" s="59"/>
    </row>
    <row r="4" spans="1:12" ht="15.75" x14ac:dyDescent="0.25">
      <c r="A4" s="1491" t="s">
        <v>1044</v>
      </c>
      <c r="B4" s="1491"/>
      <c r="C4" s="1491"/>
      <c r="D4" s="1491"/>
      <c r="E4" s="1491"/>
      <c r="F4" s="1491"/>
      <c r="G4" s="1491"/>
      <c r="H4" s="1491"/>
      <c r="I4" s="1491"/>
      <c r="J4" s="59"/>
      <c r="K4" s="59"/>
      <c r="L4" s="59"/>
    </row>
    <row r="5" spans="1:12" ht="15.6" customHeight="1" x14ac:dyDescent="0.25">
      <c r="A5" s="1494" t="s">
        <v>808</v>
      </c>
      <c r="B5" s="1495" t="s">
        <v>1045</v>
      </c>
      <c r="C5" s="1496" t="s">
        <v>1046</v>
      </c>
      <c r="D5" s="1497"/>
      <c r="E5" s="1497"/>
      <c r="F5" s="1498"/>
      <c r="G5" s="1493" t="s">
        <v>1047</v>
      </c>
      <c r="H5" s="1492" t="s">
        <v>1048</v>
      </c>
      <c r="I5" s="1492" t="s">
        <v>1049</v>
      </c>
      <c r="J5" s="59"/>
      <c r="K5" s="59"/>
      <c r="L5" s="59"/>
    </row>
    <row r="6" spans="1:12" ht="57.75" customHeight="1" x14ac:dyDescent="0.25">
      <c r="A6" s="1494"/>
      <c r="B6" s="1495"/>
      <c r="C6" s="250" t="s">
        <v>1050</v>
      </c>
      <c r="D6" s="250" t="s">
        <v>1051</v>
      </c>
      <c r="E6" s="251" t="s">
        <v>1052</v>
      </c>
      <c r="F6" s="223" t="s">
        <v>1053</v>
      </c>
      <c r="G6" s="1493"/>
      <c r="H6" s="1492"/>
      <c r="I6" s="1492"/>
      <c r="J6" s="59"/>
      <c r="K6" s="59"/>
      <c r="L6" s="59"/>
    </row>
    <row r="7" spans="1:12" ht="15.75" x14ac:dyDescent="0.25">
      <c r="A7" s="252" t="s">
        <v>313</v>
      </c>
      <c r="B7" s="253">
        <v>2</v>
      </c>
      <c r="C7" s="253">
        <v>0</v>
      </c>
      <c r="D7" s="253">
        <v>1</v>
      </c>
      <c r="E7" s="253">
        <v>1</v>
      </c>
      <c r="F7" s="254">
        <v>0</v>
      </c>
      <c r="G7" s="1111">
        <v>0</v>
      </c>
      <c r="H7" s="224">
        <v>2</v>
      </c>
      <c r="I7" s="224">
        <v>0</v>
      </c>
      <c r="J7" s="59"/>
      <c r="K7" s="59"/>
      <c r="L7" s="59"/>
    </row>
    <row r="8" spans="1:12" ht="15.75" x14ac:dyDescent="0.25">
      <c r="A8" s="252" t="s">
        <v>281</v>
      </c>
      <c r="B8" s="253">
        <v>4</v>
      </c>
      <c r="C8" s="253">
        <v>4</v>
      </c>
      <c r="D8" s="253">
        <v>0</v>
      </c>
      <c r="E8" s="253">
        <v>0</v>
      </c>
      <c r="F8" s="254">
        <v>0</v>
      </c>
      <c r="G8" s="1111">
        <v>0</v>
      </c>
      <c r="H8" s="224">
        <v>0</v>
      </c>
      <c r="I8" s="224">
        <v>0</v>
      </c>
      <c r="J8" s="59"/>
      <c r="K8" s="59"/>
      <c r="L8" s="59"/>
    </row>
    <row r="9" spans="1:12" ht="15.75" x14ac:dyDescent="0.25">
      <c r="A9" s="252" t="s">
        <v>282</v>
      </c>
      <c r="B9" s="253">
        <v>1</v>
      </c>
      <c r="C9" s="253">
        <v>0</v>
      </c>
      <c r="D9" s="253">
        <v>0</v>
      </c>
      <c r="E9" s="253">
        <v>0</v>
      </c>
      <c r="F9" s="254">
        <v>1</v>
      </c>
      <c r="G9" s="1111">
        <v>0</v>
      </c>
      <c r="H9" s="224">
        <v>0</v>
      </c>
      <c r="I9" s="224">
        <v>0</v>
      </c>
      <c r="J9" s="59"/>
      <c r="K9" s="59"/>
      <c r="L9" s="59"/>
    </row>
    <row r="10" spans="1:12" ht="15.75" x14ac:dyDescent="0.25">
      <c r="A10" s="252" t="s">
        <v>283</v>
      </c>
      <c r="B10" s="253">
        <v>9</v>
      </c>
      <c r="C10" s="253">
        <v>0</v>
      </c>
      <c r="D10" s="253">
        <v>9</v>
      </c>
      <c r="E10" s="253">
        <v>0</v>
      </c>
      <c r="F10" s="254">
        <v>0</v>
      </c>
      <c r="G10" s="1111">
        <v>0</v>
      </c>
      <c r="H10" s="224">
        <v>1</v>
      </c>
      <c r="I10" s="224">
        <v>0</v>
      </c>
      <c r="J10" s="59"/>
      <c r="K10" s="59"/>
      <c r="L10" s="59"/>
    </row>
    <row r="11" spans="1:12" ht="15.75" x14ac:dyDescent="0.25">
      <c r="A11" s="252" t="s">
        <v>284</v>
      </c>
      <c r="B11" s="253">
        <v>17</v>
      </c>
      <c r="C11" s="253">
        <v>16</v>
      </c>
      <c r="D11" s="253">
        <v>0</v>
      </c>
      <c r="E11" s="253">
        <v>1</v>
      </c>
      <c r="F11" s="254">
        <v>0</v>
      </c>
      <c r="G11" s="1111">
        <v>0</v>
      </c>
      <c r="H11" s="224">
        <v>0</v>
      </c>
      <c r="I11" s="224">
        <v>0</v>
      </c>
      <c r="J11" s="59"/>
      <c r="K11" s="59"/>
      <c r="L11" s="59"/>
    </row>
    <row r="12" spans="1:12" ht="15.75" x14ac:dyDescent="0.25">
      <c r="A12" s="255" t="s">
        <v>271</v>
      </c>
      <c r="B12" s="256">
        <v>33</v>
      </c>
      <c r="C12" s="256">
        <v>20</v>
      </c>
      <c r="D12" s="256">
        <v>10</v>
      </c>
      <c r="E12" s="256">
        <v>2</v>
      </c>
      <c r="F12" s="257">
        <v>1</v>
      </c>
      <c r="G12" s="1112">
        <v>0</v>
      </c>
      <c r="H12" s="225">
        <v>3</v>
      </c>
      <c r="I12" s="225">
        <v>0</v>
      </c>
      <c r="J12" s="59"/>
      <c r="K12" s="59"/>
      <c r="L12" s="59"/>
    </row>
    <row r="13" spans="1:12" x14ac:dyDescent="0.25">
      <c r="A13" s="75"/>
      <c r="B13" s="75"/>
      <c r="C13" s="75"/>
      <c r="D13" s="75"/>
      <c r="E13" s="75"/>
      <c r="F13" s="75"/>
      <c r="G13" s="75"/>
      <c r="H13" s="75"/>
      <c r="I13" s="75"/>
      <c r="J13" s="59"/>
      <c r="K13" s="59"/>
      <c r="L13" s="59"/>
    </row>
    <row r="14" spans="1:12" x14ac:dyDescent="0.25">
      <c r="A14" s="59"/>
      <c r="B14" s="59"/>
      <c r="C14" s="59"/>
      <c r="D14" s="59"/>
      <c r="E14" s="59"/>
      <c r="F14" s="59"/>
      <c r="G14" s="59"/>
      <c r="H14" s="59"/>
      <c r="I14" s="59"/>
      <c r="J14" s="59"/>
      <c r="K14" s="59"/>
      <c r="L14" s="59"/>
    </row>
    <row r="15" spans="1:12" x14ac:dyDescent="0.25">
      <c r="A15" s="59"/>
      <c r="B15" s="59"/>
      <c r="C15" s="59"/>
      <c r="D15" s="59"/>
      <c r="E15" s="59"/>
      <c r="F15" s="59"/>
      <c r="G15" s="59"/>
      <c r="H15" s="59"/>
      <c r="I15" s="59"/>
      <c r="J15" s="59"/>
      <c r="K15" s="59"/>
      <c r="L15" s="59"/>
    </row>
  </sheetData>
  <mergeCells count="9">
    <mergeCell ref="A1:I1"/>
    <mergeCell ref="A2:H2"/>
    <mergeCell ref="A4:I4"/>
    <mergeCell ref="I5:I6"/>
    <mergeCell ref="G5:G6"/>
    <mergeCell ref="A5:A6"/>
    <mergeCell ref="B5:B6"/>
    <mergeCell ref="C5:F5"/>
    <mergeCell ref="H5:H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workbookViewId="0">
      <selection activeCell="Z10" sqref="Z10"/>
    </sheetView>
  </sheetViews>
  <sheetFormatPr defaultRowHeight="15" x14ac:dyDescent="0.25"/>
  <cols>
    <col min="2" max="2" width="10.42578125" customWidth="1"/>
    <col min="3" max="3" width="11.85546875" customWidth="1"/>
    <col min="4" max="4" width="12.42578125" customWidth="1"/>
    <col min="5" max="5" width="10" customWidth="1"/>
    <col min="6" max="6" width="11.85546875" customWidth="1"/>
    <col min="7" max="7" width="12.5703125" customWidth="1"/>
    <col min="8" max="8" width="11.140625" customWidth="1"/>
    <col min="10" max="10" width="11.28515625" customWidth="1"/>
    <col min="11" max="11" width="9.85546875" customWidth="1"/>
    <col min="12" max="12" width="10.5703125" customWidth="1"/>
  </cols>
  <sheetData>
    <row r="1" spans="1:22" ht="23.25" customHeight="1" x14ac:dyDescent="0.25">
      <c r="A1" s="1503" t="s">
        <v>1054</v>
      </c>
      <c r="B1" s="1503"/>
      <c r="C1" s="1503"/>
      <c r="D1" s="1503"/>
      <c r="E1" s="1503"/>
      <c r="F1" s="1503"/>
      <c r="G1" s="1503"/>
      <c r="H1" s="1503"/>
      <c r="I1" s="1503"/>
      <c r="J1" s="1503"/>
      <c r="K1" s="1503"/>
      <c r="L1" s="1503"/>
    </row>
    <row r="2" spans="1:22" ht="18" customHeight="1" x14ac:dyDescent="0.25">
      <c r="A2" s="59"/>
      <c r="B2" s="59"/>
      <c r="C2" s="59"/>
      <c r="D2" s="59"/>
      <c r="E2" s="59"/>
      <c r="F2" s="59"/>
      <c r="G2" s="59"/>
      <c r="H2" s="59"/>
      <c r="I2" s="59"/>
      <c r="J2" s="59"/>
      <c r="K2" s="59"/>
      <c r="L2" s="59"/>
    </row>
    <row r="3" spans="1:22" ht="30.75" customHeight="1" x14ac:dyDescent="0.25">
      <c r="A3" s="1505" t="s">
        <v>1055</v>
      </c>
      <c r="B3" s="1505"/>
      <c r="C3" s="1505"/>
      <c r="D3" s="1505"/>
      <c r="E3" s="1505"/>
      <c r="F3" s="1505"/>
      <c r="G3" s="1505"/>
      <c r="H3" s="1505"/>
      <c r="I3" s="1505"/>
      <c r="J3" s="1505"/>
      <c r="K3" s="1505"/>
      <c r="L3" s="1505"/>
      <c r="O3" s="1501" t="s">
        <v>1056</v>
      </c>
      <c r="P3" s="1501"/>
      <c r="Q3" s="1501"/>
      <c r="R3" s="1501"/>
      <c r="S3" s="1501"/>
      <c r="T3" s="1501"/>
      <c r="U3" s="1501"/>
      <c r="V3" s="1501"/>
    </row>
    <row r="4" spans="1:22" ht="17.25" customHeight="1" x14ac:dyDescent="0.25">
      <c r="A4" s="1467" t="s">
        <v>407</v>
      </c>
      <c r="B4" s="1467" t="s">
        <v>828</v>
      </c>
      <c r="C4" s="1467" t="s">
        <v>409</v>
      </c>
      <c r="D4" s="1467"/>
      <c r="E4" s="1467"/>
      <c r="F4" s="1467"/>
      <c r="G4" s="1467" t="s">
        <v>410</v>
      </c>
      <c r="H4" s="1467"/>
      <c r="I4" s="1467"/>
      <c r="J4" s="1467"/>
      <c r="K4" s="1506" t="s">
        <v>274</v>
      </c>
      <c r="L4" s="1506"/>
      <c r="O4" s="236" t="s">
        <v>1057</v>
      </c>
      <c r="P4" s="236"/>
      <c r="Q4" s="237"/>
      <c r="R4" s="237"/>
      <c r="S4" s="739"/>
      <c r="T4" s="740"/>
      <c r="U4" s="740"/>
      <c r="V4" s="741"/>
    </row>
    <row r="5" spans="1:22" ht="18" customHeight="1" x14ac:dyDescent="0.25">
      <c r="A5" s="1467"/>
      <c r="B5" s="1467"/>
      <c r="C5" s="258" t="s">
        <v>412</v>
      </c>
      <c r="D5" s="259" t="s">
        <v>306</v>
      </c>
      <c r="E5" s="258" t="s">
        <v>413</v>
      </c>
      <c r="F5" s="259" t="s">
        <v>306</v>
      </c>
      <c r="G5" s="258" t="s">
        <v>412</v>
      </c>
      <c r="H5" s="259" t="s">
        <v>306</v>
      </c>
      <c r="I5" s="258" t="s">
        <v>413</v>
      </c>
      <c r="J5" s="259" t="s">
        <v>306</v>
      </c>
      <c r="K5" s="258" t="s">
        <v>416</v>
      </c>
      <c r="L5" s="259" t="s">
        <v>306</v>
      </c>
      <c r="O5" s="229" t="s">
        <v>419</v>
      </c>
      <c r="P5" s="230" t="s">
        <v>315</v>
      </c>
      <c r="Q5" s="230" t="s">
        <v>317</v>
      </c>
      <c r="R5" s="230" t="s">
        <v>318</v>
      </c>
      <c r="S5" s="230" t="s">
        <v>319</v>
      </c>
      <c r="T5" s="230" t="s">
        <v>320</v>
      </c>
      <c r="U5" s="230" t="s">
        <v>321</v>
      </c>
      <c r="V5" s="230" t="s">
        <v>322</v>
      </c>
    </row>
    <row r="6" spans="1:22" x14ac:dyDescent="0.25">
      <c r="A6" s="260" t="s">
        <v>313</v>
      </c>
      <c r="B6" s="261">
        <v>1</v>
      </c>
      <c r="C6" s="262">
        <v>120</v>
      </c>
      <c r="D6" s="1113">
        <v>70</v>
      </c>
      <c r="E6" s="1113">
        <v>4</v>
      </c>
      <c r="F6" s="1113">
        <v>3</v>
      </c>
      <c r="G6" s="1113">
        <v>22</v>
      </c>
      <c r="H6" s="1113">
        <v>4</v>
      </c>
      <c r="I6" s="1113">
        <v>0</v>
      </c>
      <c r="J6" s="1113">
        <v>0</v>
      </c>
      <c r="K6" s="1114">
        <v>146</v>
      </c>
      <c r="L6" s="1115">
        <v>77</v>
      </c>
      <c r="O6" s="231">
        <v>1</v>
      </c>
      <c r="P6" s="232">
        <v>1485</v>
      </c>
      <c r="Q6" s="233">
        <v>1333</v>
      </c>
      <c r="R6" s="234">
        <v>1401</v>
      </c>
      <c r="S6" s="234">
        <v>990</v>
      </c>
      <c r="T6" s="234">
        <v>927</v>
      </c>
      <c r="U6" s="234">
        <v>1115</v>
      </c>
      <c r="V6" s="234">
        <v>1116</v>
      </c>
    </row>
    <row r="7" spans="1:22" x14ac:dyDescent="0.25">
      <c r="A7" s="263"/>
      <c r="B7" s="261">
        <v>2</v>
      </c>
      <c r="C7" s="1116">
        <v>128</v>
      </c>
      <c r="D7" s="1117">
        <v>81</v>
      </c>
      <c r="E7" s="1117">
        <v>6</v>
      </c>
      <c r="F7" s="1117">
        <v>2</v>
      </c>
      <c r="G7" s="1117">
        <v>0</v>
      </c>
      <c r="H7" s="1117">
        <v>0</v>
      </c>
      <c r="I7" s="1117">
        <v>0</v>
      </c>
      <c r="J7" s="1117">
        <v>0</v>
      </c>
      <c r="K7" s="1118">
        <v>134</v>
      </c>
      <c r="L7" s="1119">
        <v>83</v>
      </c>
      <c r="O7" s="231">
        <v>2</v>
      </c>
      <c r="P7" s="232">
        <v>1488</v>
      </c>
      <c r="Q7" s="233">
        <v>1172</v>
      </c>
      <c r="R7" s="234">
        <v>885</v>
      </c>
      <c r="S7" s="234">
        <v>886</v>
      </c>
      <c r="T7" s="234">
        <v>920</v>
      </c>
      <c r="U7" s="234">
        <v>920</v>
      </c>
      <c r="V7" s="234">
        <v>726</v>
      </c>
    </row>
    <row r="8" spans="1:22" x14ac:dyDescent="0.25">
      <c r="A8" s="263"/>
      <c r="B8" s="261">
        <v>3</v>
      </c>
      <c r="C8" s="1116">
        <v>11</v>
      </c>
      <c r="D8" s="1117">
        <v>5</v>
      </c>
      <c r="E8" s="1117">
        <v>0</v>
      </c>
      <c r="F8" s="1117">
        <v>0</v>
      </c>
      <c r="G8" s="1117">
        <v>0</v>
      </c>
      <c r="H8" s="1117">
        <v>0</v>
      </c>
      <c r="I8" s="1117">
        <v>0</v>
      </c>
      <c r="J8" s="1117">
        <v>0</v>
      </c>
      <c r="K8" s="1118">
        <v>11</v>
      </c>
      <c r="L8" s="1119">
        <v>5</v>
      </c>
      <c r="O8" s="231">
        <v>3</v>
      </c>
      <c r="P8" s="232">
        <v>97</v>
      </c>
      <c r="Q8" s="233">
        <v>62</v>
      </c>
      <c r="R8" s="234">
        <v>58</v>
      </c>
      <c r="S8" s="234">
        <v>70</v>
      </c>
      <c r="T8" s="234">
        <v>56</v>
      </c>
      <c r="U8" s="234">
        <v>53</v>
      </c>
      <c r="V8" s="234">
        <v>51</v>
      </c>
    </row>
    <row r="9" spans="1:22" x14ac:dyDescent="0.25">
      <c r="A9" s="1502" t="s">
        <v>420</v>
      </c>
      <c r="B9" s="1502"/>
      <c r="C9" s="264">
        <v>259</v>
      </c>
      <c r="D9" s="264">
        <v>156</v>
      </c>
      <c r="E9" s="264">
        <v>10</v>
      </c>
      <c r="F9" s="264">
        <v>5</v>
      </c>
      <c r="G9" s="264">
        <v>22</v>
      </c>
      <c r="H9" s="264">
        <v>4</v>
      </c>
      <c r="I9" s="264">
        <v>0</v>
      </c>
      <c r="J9" s="264">
        <v>0</v>
      </c>
      <c r="K9" s="203">
        <v>291</v>
      </c>
      <c r="L9" s="265">
        <v>165</v>
      </c>
      <c r="O9" s="235" t="s">
        <v>274</v>
      </c>
      <c r="P9" s="235">
        <v>3070</v>
      </c>
      <c r="Q9" s="235">
        <v>2567</v>
      </c>
      <c r="R9" s="235">
        <v>2344</v>
      </c>
      <c r="S9" s="235">
        <v>1946</v>
      </c>
      <c r="T9" s="235">
        <v>1903</v>
      </c>
      <c r="U9" s="235">
        <v>2088</v>
      </c>
      <c r="V9" s="235">
        <v>1893</v>
      </c>
    </row>
    <row r="10" spans="1:22" ht="15.75" x14ac:dyDescent="0.25">
      <c r="A10" s="260" t="s">
        <v>281</v>
      </c>
      <c r="B10" s="261">
        <v>1</v>
      </c>
      <c r="C10" s="95">
        <v>154</v>
      </c>
      <c r="D10" s="1043">
        <v>137</v>
      </c>
      <c r="E10" s="1043">
        <v>12</v>
      </c>
      <c r="F10" s="1043">
        <v>8</v>
      </c>
      <c r="G10" s="1043">
        <v>20</v>
      </c>
      <c r="H10" s="1043">
        <v>13</v>
      </c>
      <c r="I10" s="1043">
        <v>0</v>
      </c>
      <c r="J10" s="1043">
        <v>0</v>
      </c>
      <c r="K10" s="1114">
        <v>186</v>
      </c>
      <c r="L10" s="1115">
        <v>158</v>
      </c>
      <c r="O10" s="236" t="s">
        <v>1058</v>
      </c>
      <c r="P10" s="216"/>
      <c r="Q10" s="238"/>
      <c r="R10" s="239"/>
      <c r="S10" s="239"/>
      <c r="T10" s="239"/>
      <c r="U10" s="239"/>
      <c r="V10" s="240"/>
    </row>
    <row r="11" spans="1:22" x14ac:dyDescent="0.25">
      <c r="A11" s="263"/>
      <c r="B11" s="261">
        <v>2</v>
      </c>
      <c r="C11" s="1120">
        <v>68</v>
      </c>
      <c r="D11" s="1121">
        <v>62</v>
      </c>
      <c r="E11" s="1121">
        <v>2</v>
      </c>
      <c r="F11" s="1121">
        <v>2</v>
      </c>
      <c r="G11" s="1121">
        <v>0</v>
      </c>
      <c r="H11" s="1121">
        <v>0</v>
      </c>
      <c r="I11" s="1121">
        <v>0</v>
      </c>
      <c r="J11" s="1121">
        <v>0</v>
      </c>
      <c r="K11" s="1118">
        <v>70</v>
      </c>
      <c r="L11" s="1119">
        <v>64</v>
      </c>
      <c r="O11" s="229" t="s">
        <v>299</v>
      </c>
      <c r="P11" s="230" t="s">
        <v>315</v>
      </c>
      <c r="Q11" s="230" t="s">
        <v>317</v>
      </c>
      <c r="R11" s="230" t="s">
        <v>318</v>
      </c>
      <c r="S11" s="230" t="s">
        <v>319</v>
      </c>
      <c r="T11" s="230" t="s">
        <v>320</v>
      </c>
      <c r="U11" s="230" t="s">
        <v>321</v>
      </c>
      <c r="V11" s="230" t="s">
        <v>322</v>
      </c>
    </row>
    <row r="12" spans="1:22" x14ac:dyDescent="0.25">
      <c r="A12" s="263"/>
      <c r="B12" s="261">
        <v>3</v>
      </c>
      <c r="C12" s="1120">
        <v>1</v>
      </c>
      <c r="D12" s="1121">
        <v>0</v>
      </c>
      <c r="E12" s="1121">
        <v>0</v>
      </c>
      <c r="F12" s="1121">
        <v>0</v>
      </c>
      <c r="G12" s="1121">
        <v>0</v>
      </c>
      <c r="H12" s="1121">
        <v>0</v>
      </c>
      <c r="I12" s="1121">
        <v>0</v>
      </c>
      <c r="J12" s="1121">
        <v>0</v>
      </c>
      <c r="K12" s="1118">
        <v>1</v>
      </c>
      <c r="L12" s="1119">
        <v>0</v>
      </c>
      <c r="O12" s="231" t="s">
        <v>450</v>
      </c>
      <c r="P12" s="232">
        <v>2344</v>
      </c>
      <c r="Q12" s="233">
        <v>1994</v>
      </c>
      <c r="R12" s="234">
        <v>1992</v>
      </c>
      <c r="S12" s="234">
        <v>1749</v>
      </c>
      <c r="T12" s="234">
        <v>1548</v>
      </c>
      <c r="U12" s="234">
        <v>1710</v>
      </c>
      <c r="V12" s="234">
        <v>1638</v>
      </c>
    </row>
    <row r="13" spans="1:22" x14ac:dyDescent="0.25">
      <c r="A13" s="1502" t="s">
        <v>421</v>
      </c>
      <c r="B13" s="1502"/>
      <c r="C13" s="264">
        <v>223</v>
      </c>
      <c r="D13" s="264">
        <v>199</v>
      </c>
      <c r="E13" s="264">
        <v>14</v>
      </c>
      <c r="F13" s="264">
        <v>10</v>
      </c>
      <c r="G13" s="264">
        <v>20</v>
      </c>
      <c r="H13" s="264">
        <v>13</v>
      </c>
      <c r="I13" s="264">
        <v>0</v>
      </c>
      <c r="J13" s="264">
        <v>0</v>
      </c>
      <c r="K13" s="203">
        <v>257</v>
      </c>
      <c r="L13" s="265">
        <v>222</v>
      </c>
      <c r="O13" s="231" t="s">
        <v>537</v>
      </c>
      <c r="P13" s="232">
        <v>726</v>
      </c>
      <c r="Q13" s="233">
        <v>573</v>
      </c>
      <c r="R13" s="234">
        <v>352</v>
      </c>
      <c r="S13" s="234">
        <v>197</v>
      </c>
      <c r="T13" s="234">
        <v>355</v>
      </c>
      <c r="U13" s="234">
        <v>378</v>
      </c>
      <c r="V13" s="234">
        <v>255</v>
      </c>
    </row>
    <row r="14" spans="1:22" x14ac:dyDescent="0.25">
      <c r="A14" s="260" t="s">
        <v>282</v>
      </c>
      <c r="B14" s="261">
        <v>1</v>
      </c>
      <c r="C14" s="263">
        <v>89</v>
      </c>
      <c r="D14" s="263">
        <v>72</v>
      </c>
      <c r="E14" s="263">
        <v>3</v>
      </c>
      <c r="F14" s="263">
        <v>2</v>
      </c>
      <c r="G14" s="263">
        <v>0</v>
      </c>
      <c r="H14" s="263">
        <v>0</v>
      </c>
      <c r="I14" s="263">
        <v>0</v>
      </c>
      <c r="J14" s="263">
        <v>0</v>
      </c>
      <c r="K14" s="266">
        <v>92</v>
      </c>
      <c r="L14" s="267">
        <v>74</v>
      </c>
      <c r="O14" s="235" t="s">
        <v>274</v>
      </c>
      <c r="P14" s="235">
        <v>3070</v>
      </c>
      <c r="Q14" s="235">
        <v>2567</v>
      </c>
      <c r="R14" s="235">
        <v>2344</v>
      </c>
      <c r="S14" s="235">
        <v>1946</v>
      </c>
      <c r="T14" s="235">
        <v>1903</v>
      </c>
      <c r="U14" s="235">
        <v>2088</v>
      </c>
      <c r="V14" s="235">
        <v>1893</v>
      </c>
    </row>
    <row r="15" spans="1:22" x14ac:dyDescent="0.25">
      <c r="A15" s="263"/>
      <c r="B15" s="261">
        <v>2</v>
      </c>
      <c r="C15" s="263">
        <v>80</v>
      </c>
      <c r="D15" s="263">
        <v>72</v>
      </c>
      <c r="E15" s="263">
        <v>1</v>
      </c>
      <c r="F15" s="263">
        <v>1</v>
      </c>
      <c r="G15" s="263">
        <v>0</v>
      </c>
      <c r="H15" s="263">
        <v>0</v>
      </c>
      <c r="I15" s="263">
        <v>0</v>
      </c>
      <c r="J15" s="263">
        <v>0</v>
      </c>
      <c r="K15" s="266">
        <v>81</v>
      </c>
      <c r="L15" s="267">
        <v>73</v>
      </c>
      <c r="O15" s="59"/>
      <c r="P15" s="59"/>
      <c r="Q15" s="59"/>
      <c r="R15" s="59"/>
      <c r="S15" s="59"/>
      <c r="T15" s="59"/>
      <c r="U15" s="59"/>
      <c r="V15" s="59"/>
    </row>
    <row r="16" spans="1:22" x14ac:dyDescent="0.25">
      <c r="A16" s="263"/>
      <c r="B16" s="261">
        <v>3</v>
      </c>
      <c r="C16" s="263">
        <v>3</v>
      </c>
      <c r="D16" s="263">
        <v>1</v>
      </c>
      <c r="E16" s="263">
        <v>0</v>
      </c>
      <c r="F16" s="263">
        <v>0</v>
      </c>
      <c r="G16" s="263">
        <v>0</v>
      </c>
      <c r="H16" s="263">
        <v>0</v>
      </c>
      <c r="I16" s="263">
        <v>0</v>
      </c>
      <c r="J16" s="263">
        <v>0</v>
      </c>
      <c r="K16" s="266">
        <v>3</v>
      </c>
      <c r="L16" s="267">
        <v>1</v>
      </c>
    </row>
    <row r="17" spans="1:12" x14ac:dyDescent="0.25">
      <c r="A17" s="1502" t="s">
        <v>422</v>
      </c>
      <c r="B17" s="1502"/>
      <c r="C17" s="264">
        <v>172</v>
      </c>
      <c r="D17" s="264">
        <v>145</v>
      </c>
      <c r="E17" s="264">
        <v>4</v>
      </c>
      <c r="F17" s="264">
        <v>3</v>
      </c>
      <c r="G17" s="264">
        <v>0</v>
      </c>
      <c r="H17" s="264">
        <v>0</v>
      </c>
      <c r="I17" s="264">
        <v>0</v>
      </c>
      <c r="J17" s="264">
        <v>0</v>
      </c>
      <c r="K17" s="203">
        <v>176</v>
      </c>
      <c r="L17" s="265">
        <v>148</v>
      </c>
    </row>
    <row r="18" spans="1:12" x14ac:dyDescent="0.25">
      <c r="A18" s="260" t="s">
        <v>283</v>
      </c>
      <c r="B18" s="261">
        <v>1</v>
      </c>
      <c r="C18" s="268">
        <v>248</v>
      </c>
      <c r="D18" s="268">
        <v>205</v>
      </c>
      <c r="E18" s="268">
        <v>28</v>
      </c>
      <c r="F18" s="268">
        <v>22</v>
      </c>
      <c r="G18" s="268">
        <v>81</v>
      </c>
      <c r="H18" s="268">
        <v>58</v>
      </c>
      <c r="I18" s="268">
        <v>2</v>
      </c>
      <c r="J18" s="268">
        <v>2</v>
      </c>
      <c r="K18" s="266">
        <v>359</v>
      </c>
      <c r="L18" s="267">
        <v>287</v>
      </c>
    </row>
    <row r="19" spans="1:12" x14ac:dyDescent="0.25">
      <c r="A19" s="263"/>
      <c r="B19" s="261">
        <v>2</v>
      </c>
      <c r="C19" s="268">
        <v>197</v>
      </c>
      <c r="D19" s="268">
        <v>149</v>
      </c>
      <c r="E19" s="268">
        <v>9</v>
      </c>
      <c r="F19" s="268">
        <v>8</v>
      </c>
      <c r="G19" s="268">
        <v>5</v>
      </c>
      <c r="H19" s="268">
        <v>2</v>
      </c>
      <c r="I19" s="268">
        <v>0</v>
      </c>
      <c r="J19" s="268">
        <v>0</v>
      </c>
      <c r="K19" s="266">
        <v>211</v>
      </c>
      <c r="L19" s="267">
        <v>159</v>
      </c>
    </row>
    <row r="20" spans="1:12" x14ac:dyDescent="0.25">
      <c r="A20" s="263"/>
      <c r="B20" s="261">
        <v>3</v>
      </c>
      <c r="C20" s="268">
        <v>17</v>
      </c>
      <c r="D20" s="268">
        <v>9</v>
      </c>
      <c r="E20" s="268">
        <v>1</v>
      </c>
      <c r="F20" s="268">
        <v>0</v>
      </c>
      <c r="G20" s="268">
        <v>4</v>
      </c>
      <c r="H20" s="268">
        <v>3</v>
      </c>
      <c r="I20" s="268">
        <v>0</v>
      </c>
      <c r="J20" s="268">
        <v>0</v>
      </c>
      <c r="K20" s="266">
        <v>22</v>
      </c>
      <c r="L20" s="267">
        <v>12</v>
      </c>
    </row>
    <row r="21" spans="1:12" x14ac:dyDescent="0.25">
      <c r="A21" s="1502" t="s">
        <v>424</v>
      </c>
      <c r="B21" s="1502"/>
      <c r="C21" s="264">
        <v>462</v>
      </c>
      <c r="D21" s="264">
        <v>363</v>
      </c>
      <c r="E21" s="264">
        <v>38</v>
      </c>
      <c r="F21" s="264">
        <v>30</v>
      </c>
      <c r="G21" s="264">
        <v>90</v>
      </c>
      <c r="H21" s="264">
        <v>63</v>
      </c>
      <c r="I21" s="264">
        <v>2</v>
      </c>
      <c r="J21" s="264">
        <v>2</v>
      </c>
      <c r="K21" s="203">
        <v>592</v>
      </c>
      <c r="L21" s="265">
        <v>458</v>
      </c>
    </row>
    <row r="22" spans="1:12" x14ac:dyDescent="0.25">
      <c r="A22" s="260" t="s">
        <v>284</v>
      </c>
      <c r="B22" s="261">
        <v>1</v>
      </c>
      <c r="C22" s="269">
        <v>231</v>
      </c>
      <c r="D22" s="269">
        <v>173</v>
      </c>
      <c r="E22" s="269">
        <v>10</v>
      </c>
      <c r="F22" s="269">
        <v>8</v>
      </c>
      <c r="G22" s="269">
        <v>91</v>
      </c>
      <c r="H22" s="269">
        <v>74</v>
      </c>
      <c r="I22" s="269">
        <v>1</v>
      </c>
      <c r="J22" s="269">
        <v>1</v>
      </c>
      <c r="K22" s="270">
        <v>333</v>
      </c>
      <c r="L22" s="270">
        <v>256</v>
      </c>
    </row>
    <row r="23" spans="1:12" x14ac:dyDescent="0.25">
      <c r="A23" s="263"/>
      <c r="B23" s="261">
        <v>2</v>
      </c>
      <c r="C23" s="269">
        <v>201</v>
      </c>
      <c r="D23" s="269">
        <v>167</v>
      </c>
      <c r="E23" s="269">
        <v>6</v>
      </c>
      <c r="F23" s="269">
        <v>5</v>
      </c>
      <c r="G23" s="269">
        <v>23</v>
      </c>
      <c r="H23" s="269">
        <v>23</v>
      </c>
      <c r="I23" s="269">
        <v>0</v>
      </c>
      <c r="J23" s="269">
        <v>0</v>
      </c>
      <c r="K23" s="270">
        <v>230</v>
      </c>
      <c r="L23" s="270">
        <v>195</v>
      </c>
    </row>
    <row r="24" spans="1:12" x14ac:dyDescent="0.25">
      <c r="A24" s="263"/>
      <c r="B24" s="261">
        <v>3</v>
      </c>
      <c r="C24" s="269">
        <v>8</v>
      </c>
      <c r="D24" s="269">
        <v>6</v>
      </c>
      <c r="E24" s="269">
        <v>0</v>
      </c>
      <c r="F24" s="269">
        <v>0</v>
      </c>
      <c r="G24" s="269">
        <v>5</v>
      </c>
      <c r="H24" s="269">
        <v>4</v>
      </c>
      <c r="I24" s="269">
        <v>1</v>
      </c>
      <c r="J24" s="269">
        <v>0</v>
      </c>
      <c r="K24" s="270">
        <v>14</v>
      </c>
      <c r="L24" s="270">
        <v>10</v>
      </c>
    </row>
    <row r="25" spans="1:12" x14ac:dyDescent="0.25">
      <c r="A25" s="1502" t="s">
        <v>425</v>
      </c>
      <c r="B25" s="1502"/>
      <c r="C25" s="271">
        <v>440</v>
      </c>
      <c r="D25" s="271">
        <v>346</v>
      </c>
      <c r="E25" s="271">
        <v>16</v>
      </c>
      <c r="F25" s="271">
        <v>13</v>
      </c>
      <c r="G25" s="271">
        <v>119</v>
      </c>
      <c r="H25" s="271">
        <v>101</v>
      </c>
      <c r="I25" s="271">
        <v>2</v>
      </c>
      <c r="J25" s="271">
        <v>1</v>
      </c>
      <c r="K25" s="272">
        <v>577</v>
      </c>
      <c r="L25" s="273">
        <v>461</v>
      </c>
    </row>
    <row r="26" spans="1:12" ht="17.25" customHeight="1" x14ac:dyDescent="0.25">
      <c r="A26" s="1507" t="s">
        <v>1059</v>
      </c>
      <c r="B26" s="274">
        <v>1</v>
      </c>
      <c r="C26" s="275">
        <v>842</v>
      </c>
      <c r="D26" s="275">
        <v>657</v>
      </c>
      <c r="E26" s="275">
        <v>57</v>
      </c>
      <c r="F26" s="275">
        <v>43</v>
      </c>
      <c r="G26" s="275">
        <v>214</v>
      </c>
      <c r="H26" s="275">
        <v>149</v>
      </c>
      <c r="I26" s="275">
        <v>3</v>
      </c>
      <c r="J26" s="275">
        <v>3</v>
      </c>
      <c r="K26" s="276">
        <v>1116</v>
      </c>
      <c r="L26" s="276">
        <v>852</v>
      </c>
    </row>
    <row r="27" spans="1:12" ht="15.75" customHeight="1" x14ac:dyDescent="0.25">
      <c r="A27" s="1507"/>
      <c r="B27" s="274">
        <v>2</v>
      </c>
      <c r="C27" s="275">
        <v>674</v>
      </c>
      <c r="D27" s="275">
        <v>531</v>
      </c>
      <c r="E27" s="275">
        <v>24</v>
      </c>
      <c r="F27" s="275">
        <v>18</v>
      </c>
      <c r="G27" s="275">
        <v>28</v>
      </c>
      <c r="H27" s="275">
        <v>25</v>
      </c>
      <c r="I27" s="275">
        <v>0</v>
      </c>
      <c r="J27" s="275">
        <v>0</v>
      </c>
      <c r="K27" s="276">
        <v>726</v>
      </c>
      <c r="L27" s="276">
        <v>574</v>
      </c>
    </row>
    <row r="28" spans="1:12" ht="16.5" customHeight="1" x14ac:dyDescent="0.25">
      <c r="A28" s="1507"/>
      <c r="B28" s="274">
        <v>3</v>
      </c>
      <c r="C28" s="275">
        <v>40</v>
      </c>
      <c r="D28" s="275">
        <v>21</v>
      </c>
      <c r="E28" s="275">
        <v>1</v>
      </c>
      <c r="F28" s="275">
        <v>0</v>
      </c>
      <c r="G28" s="275">
        <v>9</v>
      </c>
      <c r="H28" s="275">
        <v>7</v>
      </c>
      <c r="I28" s="275">
        <v>1</v>
      </c>
      <c r="J28" s="275">
        <v>0</v>
      </c>
      <c r="K28" s="276">
        <v>51</v>
      </c>
      <c r="L28" s="276">
        <v>28</v>
      </c>
    </row>
    <row r="29" spans="1:12" x14ac:dyDescent="0.25">
      <c r="A29" s="1504" t="s">
        <v>1060</v>
      </c>
      <c r="B29" s="1504"/>
      <c r="C29" s="277">
        <v>1556</v>
      </c>
      <c r="D29" s="277">
        <v>1209</v>
      </c>
      <c r="E29" s="277">
        <v>82</v>
      </c>
      <c r="F29" s="277">
        <v>61</v>
      </c>
      <c r="G29" s="277">
        <v>251</v>
      </c>
      <c r="H29" s="277">
        <v>181</v>
      </c>
      <c r="I29" s="277">
        <v>4</v>
      </c>
      <c r="J29" s="277">
        <v>3</v>
      </c>
      <c r="K29" s="277">
        <v>1893</v>
      </c>
      <c r="L29" s="277">
        <v>1454</v>
      </c>
    </row>
    <row r="30" spans="1:12" x14ac:dyDescent="0.25">
      <c r="A30" s="59" t="s">
        <v>428</v>
      </c>
      <c r="B30" s="59"/>
      <c r="C30" s="59"/>
      <c r="D30" s="59"/>
      <c r="E30" s="59"/>
      <c r="F30" s="59"/>
      <c r="G30" s="59"/>
      <c r="H30" s="59"/>
      <c r="I30" s="59"/>
      <c r="J30" s="59"/>
      <c r="K30" s="59"/>
      <c r="L30" s="59"/>
    </row>
    <row r="31" spans="1:12" x14ac:dyDescent="0.25">
      <c r="A31" s="59"/>
      <c r="B31" s="59"/>
      <c r="C31" s="59"/>
      <c r="D31" s="59"/>
      <c r="E31" s="59"/>
      <c r="F31" s="59"/>
      <c r="G31" s="59"/>
      <c r="H31" s="59"/>
      <c r="I31" s="59"/>
      <c r="J31" s="59"/>
      <c r="K31" s="59"/>
      <c r="L31" s="59"/>
    </row>
    <row r="32" spans="1:12" ht="15.75" x14ac:dyDescent="0.25">
      <c r="A32" s="227" t="s">
        <v>1061</v>
      </c>
      <c r="B32" s="228"/>
      <c r="C32" s="228"/>
      <c r="D32" s="228"/>
      <c r="E32" s="228"/>
      <c r="F32" s="228"/>
      <c r="G32" s="228"/>
      <c r="H32" s="228"/>
      <c r="I32" s="59"/>
      <c r="J32" s="59"/>
      <c r="K32" s="59"/>
      <c r="L32" s="59"/>
    </row>
    <row r="33" spans="1:12" x14ac:dyDescent="0.25">
      <c r="A33" s="278"/>
      <c r="B33" s="1493" t="s">
        <v>1062</v>
      </c>
      <c r="C33" s="1499"/>
      <c r="D33" s="1499"/>
      <c r="E33" s="1499"/>
      <c r="F33" s="1499"/>
      <c r="G33" s="1499"/>
      <c r="H33" s="1499"/>
      <c r="I33" s="1500"/>
      <c r="J33" s="59"/>
      <c r="K33" s="59"/>
      <c r="L33" s="59"/>
    </row>
    <row r="34" spans="1:12" ht="25.5" x14ac:dyDescent="0.25">
      <c r="A34" s="278" t="s">
        <v>267</v>
      </c>
      <c r="B34" s="193" t="s">
        <v>1063</v>
      </c>
      <c r="C34" s="193" t="s">
        <v>306</v>
      </c>
      <c r="D34" s="193" t="s">
        <v>1064</v>
      </c>
      <c r="E34" s="193" t="s">
        <v>306</v>
      </c>
      <c r="F34" s="193" t="s">
        <v>1065</v>
      </c>
      <c r="G34" s="193" t="s">
        <v>306</v>
      </c>
      <c r="H34" s="193" t="s">
        <v>274</v>
      </c>
      <c r="I34" s="193" t="s">
        <v>306</v>
      </c>
      <c r="J34" s="59"/>
      <c r="K34" s="59"/>
      <c r="L34" s="59"/>
    </row>
    <row r="35" spans="1:12" x14ac:dyDescent="0.25">
      <c r="A35" s="278" t="s">
        <v>313</v>
      </c>
      <c r="B35" s="279">
        <v>9</v>
      </c>
      <c r="C35" s="279">
        <v>7</v>
      </c>
      <c r="D35" s="279">
        <v>0</v>
      </c>
      <c r="E35" s="279">
        <v>0</v>
      </c>
      <c r="F35" s="279">
        <v>4</v>
      </c>
      <c r="G35" s="279">
        <v>1</v>
      </c>
      <c r="H35" s="280">
        <v>13</v>
      </c>
      <c r="I35" s="280">
        <v>8</v>
      </c>
      <c r="J35" s="59"/>
      <c r="K35" s="59"/>
      <c r="L35" s="59"/>
    </row>
    <row r="36" spans="1:12" x14ac:dyDescent="0.25">
      <c r="A36" s="278" t="s">
        <v>281</v>
      </c>
      <c r="B36" s="279">
        <v>0</v>
      </c>
      <c r="C36" s="279">
        <v>0</v>
      </c>
      <c r="D36" s="279">
        <v>3</v>
      </c>
      <c r="E36" s="279">
        <v>2</v>
      </c>
      <c r="F36" s="279">
        <v>0</v>
      </c>
      <c r="G36" s="279">
        <v>0</v>
      </c>
      <c r="H36" s="280">
        <v>3</v>
      </c>
      <c r="I36" s="280">
        <v>2</v>
      </c>
      <c r="J36" s="59"/>
      <c r="K36" s="59"/>
      <c r="L36" s="59"/>
    </row>
    <row r="37" spans="1:12" x14ac:dyDescent="0.25">
      <c r="A37" s="278" t="s">
        <v>282</v>
      </c>
      <c r="B37" s="279">
        <v>0</v>
      </c>
      <c r="C37" s="279">
        <v>0</v>
      </c>
      <c r="D37" s="279">
        <v>1</v>
      </c>
      <c r="E37" s="279">
        <v>0</v>
      </c>
      <c r="F37" s="279">
        <v>0</v>
      </c>
      <c r="G37" s="279">
        <v>0</v>
      </c>
      <c r="H37" s="280">
        <v>1</v>
      </c>
      <c r="I37" s="280">
        <v>0</v>
      </c>
      <c r="J37" s="59"/>
      <c r="K37" s="59"/>
      <c r="L37" s="59"/>
    </row>
    <row r="38" spans="1:12" x14ac:dyDescent="0.25">
      <c r="A38" s="278" t="s">
        <v>283</v>
      </c>
      <c r="B38" s="279">
        <v>8</v>
      </c>
      <c r="C38" s="279">
        <v>6</v>
      </c>
      <c r="D38" s="279">
        <v>19</v>
      </c>
      <c r="E38" s="279">
        <v>14</v>
      </c>
      <c r="F38" s="279">
        <v>0</v>
      </c>
      <c r="G38" s="279">
        <v>0</v>
      </c>
      <c r="H38" s="280">
        <v>27</v>
      </c>
      <c r="I38" s="280">
        <v>20</v>
      </c>
      <c r="J38" s="59"/>
      <c r="K38" s="59"/>
      <c r="L38" s="59"/>
    </row>
    <row r="39" spans="1:12" x14ac:dyDescent="0.25">
      <c r="A39" s="278" t="s">
        <v>284</v>
      </c>
      <c r="B39" s="279">
        <v>9</v>
      </c>
      <c r="C39" s="279">
        <v>8</v>
      </c>
      <c r="D39" s="279">
        <v>0</v>
      </c>
      <c r="E39" s="279">
        <v>0</v>
      </c>
      <c r="F39" s="279">
        <v>0</v>
      </c>
      <c r="G39" s="279">
        <v>0</v>
      </c>
      <c r="H39" s="280">
        <v>9</v>
      </c>
      <c r="I39" s="280">
        <v>8</v>
      </c>
      <c r="J39" s="59"/>
      <c r="K39" s="59"/>
      <c r="L39" s="59"/>
    </row>
    <row r="40" spans="1:12" x14ac:dyDescent="0.25">
      <c r="A40" s="281" t="s">
        <v>323</v>
      </c>
      <c r="B40" s="282">
        <v>26</v>
      </c>
      <c r="C40" s="282">
        <v>21</v>
      </c>
      <c r="D40" s="282">
        <v>23</v>
      </c>
      <c r="E40" s="282">
        <v>16</v>
      </c>
      <c r="F40" s="282">
        <v>4</v>
      </c>
      <c r="G40" s="282">
        <v>1</v>
      </c>
      <c r="H40" s="282">
        <v>53</v>
      </c>
      <c r="I40" s="282">
        <v>38</v>
      </c>
      <c r="J40" s="59"/>
      <c r="K40" s="59"/>
      <c r="L40" s="59"/>
    </row>
    <row r="41" spans="1:12" x14ac:dyDescent="0.25">
      <c r="A41" s="59"/>
      <c r="B41" s="59"/>
      <c r="C41" s="59"/>
      <c r="D41" s="59"/>
      <c r="E41" s="59"/>
      <c r="F41" s="59"/>
      <c r="G41" s="59"/>
      <c r="H41" s="59"/>
      <c r="I41" s="59"/>
      <c r="J41" s="59"/>
      <c r="K41" s="59"/>
      <c r="L41" s="59"/>
    </row>
    <row r="42" spans="1:12" x14ac:dyDescent="0.25">
      <c r="A42" s="59"/>
      <c r="B42" s="59"/>
      <c r="C42" s="59"/>
      <c r="D42" s="59"/>
      <c r="E42" s="59"/>
      <c r="F42" s="59"/>
      <c r="G42" s="59"/>
      <c r="H42" s="59"/>
      <c r="I42" s="59"/>
      <c r="J42" s="59"/>
      <c r="K42" s="59"/>
      <c r="L42" s="59"/>
    </row>
    <row r="43" spans="1:12" x14ac:dyDescent="0.25">
      <c r="A43" s="59"/>
      <c r="B43" s="59"/>
      <c r="C43" s="59"/>
      <c r="D43" s="59"/>
      <c r="E43" s="59"/>
      <c r="F43" s="59"/>
      <c r="G43" s="59"/>
      <c r="H43" s="59"/>
      <c r="I43" s="59"/>
      <c r="J43" s="59"/>
      <c r="K43" s="59"/>
      <c r="L43" s="59"/>
    </row>
  </sheetData>
  <mergeCells count="16">
    <mergeCell ref="B33:I33"/>
    <mergeCell ref="O3:V3"/>
    <mergeCell ref="A9:B9"/>
    <mergeCell ref="A13:B13"/>
    <mergeCell ref="A1:L1"/>
    <mergeCell ref="A29:B29"/>
    <mergeCell ref="A17:B17"/>
    <mergeCell ref="A21:B21"/>
    <mergeCell ref="A25:B25"/>
    <mergeCell ref="A3:L3"/>
    <mergeCell ref="A4:A5"/>
    <mergeCell ref="B4:B5"/>
    <mergeCell ref="C4:F4"/>
    <mergeCell ref="G4:J4"/>
    <mergeCell ref="K4:L4"/>
    <mergeCell ref="A26:A28"/>
  </mergeCells>
  <pageMargins left="0.7" right="0.7" top="0.75" bottom="0.75" header="0.3" footer="0.3"/>
  <pageSetup paperSize="9"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23" workbookViewId="0">
      <selection sqref="A1:K1"/>
    </sheetView>
  </sheetViews>
  <sheetFormatPr defaultColWidth="8.85546875" defaultRowHeight="15" x14ac:dyDescent="0.25"/>
  <cols>
    <col min="1" max="1" width="8.85546875" style="34"/>
    <col min="2" max="2" width="9" style="34" customWidth="1"/>
    <col min="3" max="16384" width="8.85546875" style="34"/>
  </cols>
  <sheetData>
    <row r="1" spans="1:14" ht="15.75" x14ac:dyDescent="0.25">
      <c r="A1" s="1503" t="s">
        <v>1066</v>
      </c>
      <c r="B1" s="1503"/>
      <c r="C1" s="1503"/>
      <c r="D1" s="1503"/>
      <c r="E1" s="1503"/>
      <c r="F1" s="1503"/>
      <c r="G1" s="1503"/>
      <c r="H1" s="1503"/>
      <c r="I1" s="1503"/>
      <c r="J1" s="1503"/>
      <c r="K1" s="1503"/>
      <c r="L1" s="59"/>
      <c r="M1" s="59"/>
      <c r="N1" s="59"/>
    </row>
    <row r="2" spans="1:14" x14ac:dyDescent="0.25">
      <c r="A2" s="59"/>
      <c r="B2" s="59"/>
      <c r="C2" s="59"/>
      <c r="D2" s="59"/>
      <c r="E2" s="59"/>
      <c r="F2" s="59"/>
      <c r="G2" s="59"/>
      <c r="H2" s="59"/>
      <c r="I2" s="59"/>
      <c r="J2" s="59"/>
      <c r="K2" s="59"/>
      <c r="L2" s="59"/>
      <c r="M2" s="59"/>
      <c r="N2" s="59"/>
    </row>
    <row r="3" spans="1:14" ht="15.75" x14ac:dyDescent="0.25">
      <c r="A3" s="1513" t="s">
        <v>1067</v>
      </c>
      <c r="B3" s="1514"/>
      <c r="C3" s="1514"/>
      <c r="D3" s="1514"/>
      <c r="E3" s="1514"/>
      <c r="F3" s="1514"/>
      <c r="G3" s="1514"/>
      <c r="H3" s="1514"/>
      <c r="I3" s="1514"/>
      <c r="J3" s="1514"/>
      <c r="K3" s="1514"/>
      <c r="L3" s="59"/>
      <c r="M3" s="59"/>
      <c r="N3" s="59"/>
    </row>
    <row r="4" spans="1:14" x14ac:dyDescent="0.25">
      <c r="A4" s="193"/>
      <c r="B4" s="1468" t="s">
        <v>1068</v>
      </c>
      <c r="C4" s="1468"/>
      <c r="D4" s="1468"/>
      <c r="E4" s="1468"/>
      <c r="F4" s="1468"/>
      <c r="G4" s="1468" t="s">
        <v>1069</v>
      </c>
      <c r="H4" s="1468"/>
      <c r="I4" s="1468"/>
      <c r="J4" s="1468"/>
      <c r="K4" s="1468"/>
      <c r="L4" s="59"/>
      <c r="M4" s="59"/>
      <c r="N4" s="59"/>
    </row>
    <row r="5" spans="1:14" ht="106.15" customHeight="1" x14ac:dyDescent="0.25">
      <c r="A5" s="193" t="s">
        <v>267</v>
      </c>
      <c r="B5" s="283" t="s">
        <v>1070</v>
      </c>
      <c r="C5" s="283" t="s">
        <v>1071</v>
      </c>
      <c r="D5" s="283" t="s">
        <v>1072</v>
      </c>
      <c r="E5" s="283" t="s">
        <v>1073</v>
      </c>
      <c r="F5" s="283" t="s">
        <v>1074</v>
      </c>
      <c r="G5" s="283" t="s">
        <v>1070</v>
      </c>
      <c r="H5" s="283" t="s">
        <v>1075</v>
      </c>
      <c r="I5" s="283" t="s">
        <v>1072</v>
      </c>
      <c r="J5" s="283" t="s">
        <v>1073</v>
      </c>
      <c r="K5" s="283" t="s">
        <v>1074</v>
      </c>
      <c r="L5" s="59"/>
      <c r="M5" s="59"/>
      <c r="N5" s="59"/>
    </row>
    <row r="6" spans="1:14" x14ac:dyDescent="0.25">
      <c r="A6" s="284" t="s">
        <v>313</v>
      </c>
      <c r="B6" s="285">
        <v>133</v>
      </c>
      <c r="C6" s="285">
        <v>124</v>
      </c>
      <c r="D6" s="285">
        <v>0</v>
      </c>
      <c r="E6" s="285">
        <v>0</v>
      </c>
      <c r="F6" s="285">
        <v>0</v>
      </c>
      <c r="G6" s="285">
        <v>22</v>
      </c>
      <c r="H6" s="285">
        <v>22</v>
      </c>
      <c r="I6" s="285">
        <v>0</v>
      </c>
      <c r="J6" s="285">
        <v>0</v>
      </c>
      <c r="K6" s="285">
        <v>0</v>
      </c>
      <c r="L6" s="59"/>
      <c r="M6" s="59"/>
      <c r="N6" s="59"/>
    </row>
    <row r="7" spans="1:14" x14ac:dyDescent="0.25">
      <c r="A7" s="284" t="s">
        <v>281</v>
      </c>
      <c r="B7" s="286">
        <v>169</v>
      </c>
      <c r="C7" s="1122">
        <v>162</v>
      </c>
      <c r="D7" s="1122">
        <v>4</v>
      </c>
      <c r="E7" s="1122">
        <v>4</v>
      </c>
      <c r="F7" s="1122">
        <v>0</v>
      </c>
      <c r="G7" s="1122">
        <v>22</v>
      </c>
      <c r="H7" s="1122">
        <v>20</v>
      </c>
      <c r="I7" s="1122">
        <v>0</v>
      </c>
      <c r="J7" s="1122">
        <v>0</v>
      </c>
      <c r="K7" s="1122">
        <v>0</v>
      </c>
      <c r="L7" s="59"/>
      <c r="M7" s="59"/>
      <c r="N7" s="59"/>
    </row>
    <row r="8" spans="1:14" x14ac:dyDescent="0.25">
      <c r="A8" s="284" t="s">
        <v>282</v>
      </c>
      <c r="B8" s="285">
        <v>85</v>
      </c>
      <c r="C8" s="285">
        <v>85</v>
      </c>
      <c r="D8" s="285">
        <v>1</v>
      </c>
      <c r="E8" s="285">
        <v>1</v>
      </c>
      <c r="F8" s="285">
        <v>0</v>
      </c>
      <c r="G8" s="285">
        <v>0</v>
      </c>
      <c r="H8" s="285">
        <v>0</v>
      </c>
      <c r="I8" s="285">
        <v>0</v>
      </c>
      <c r="J8" s="285">
        <v>0</v>
      </c>
      <c r="K8" s="285">
        <v>0</v>
      </c>
      <c r="L8" s="59"/>
      <c r="M8" s="59"/>
      <c r="N8" s="59"/>
    </row>
    <row r="9" spans="1:14" x14ac:dyDescent="0.25">
      <c r="A9" s="284" t="s">
        <v>283</v>
      </c>
      <c r="B9" s="279">
        <v>273</v>
      </c>
      <c r="C9" s="279">
        <v>268</v>
      </c>
      <c r="D9" s="279">
        <v>19</v>
      </c>
      <c r="E9" s="279">
        <v>18</v>
      </c>
      <c r="F9" s="279">
        <v>1</v>
      </c>
      <c r="G9" s="279">
        <v>83</v>
      </c>
      <c r="H9" s="279">
        <v>81</v>
      </c>
      <c r="I9" s="279">
        <v>2</v>
      </c>
      <c r="J9" s="279">
        <v>2</v>
      </c>
      <c r="K9" s="279">
        <v>0</v>
      </c>
      <c r="L9" s="59"/>
      <c r="M9" s="59"/>
      <c r="N9" s="59"/>
    </row>
    <row r="10" spans="1:14" x14ac:dyDescent="0.25">
      <c r="A10" s="284" t="s">
        <v>284</v>
      </c>
      <c r="B10" s="285">
        <f>222+4</f>
        <v>226</v>
      </c>
      <c r="C10" s="285">
        <f>211+4</f>
        <v>215</v>
      </c>
      <c r="D10" s="285">
        <v>30</v>
      </c>
      <c r="E10" s="285">
        <v>26</v>
      </c>
      <c r="F10" s="285">
        <v>4</v>
      </c>
      <c r="G10" s="285">
        <v>90</v>
      </c>
      <c r="H10" s="285">
        <v>88</v>
      </c>
      <c r="I10" s="285">
        <v>4</v>
      </c>
      <c r="J10" s="285">
        <v>4</v>
      </c>
      <c r="K10" s="285">
        <v>0</v>
      </c>
      <c r="L10" s="59"/>
      <c r="M10" s="59"/>
      <c r="N10" s="59"/>
    </row>
    <row r="11" spans="1:14" x14ac:dyDescent="0.25">
      <c r="A11" s="287" t="s">
        <v>323</v>
      </c>
      <c r="B11" s="288">
        <v>886</v>
      </c>
      <c r="C11" s="288">
        <v>854</v>
      </c>
      <c r="D11" s="288">
        <v>54</v>
      </c>
      <c r="E11" s="288">
        <v>49</v>
      </c>
      <c r="F11" s="288">
        <v>5</v>
      </c>
      <c r="G11" s="288">
        <v>217</v>
      </c>
      <c r="H11" s="288">
        <v>211</v>
      </c>
      <c r="I11" s="288">
        <v>6</v>
      </c>
      <c r="J11" s="288">
        <v>6</v>
      </c>
      <c r="K11" s="288">
        <v>0</v>
      </c>
      <c r="L11" s="59"/>
      <c r="M11" s="59"/>
      <c r="N11" s="59"/>
    </row>
    <row r="12" spans="1:14" x14ac:dyDescent="0.25">
      <c r="A12" s="59"/>
      <c r="B12" s="59"/>
      <c r="C12" s="59"/>
      <c r="D12" s="59"/>
      <c r="E12" s="59"/>
      <c r="F12" s="59"/>
      <c r="G12" s="59"/>
      <c r="H12" s="59"/>
      <c r="I12" s="59"/>
      <c r="J12" s="59"/>
      <c r="K12" s="59"/>
      <c r="L12" s="59"/>
      <c r="M12" s="59"/>
      <c r="N12" s="59"/>
    </row>
    <row r="13" spans="1:14" ht="15.75" x14ac:dyDescent="0.25">
      <c r="A13" s="1513" t="s">
        <v>1076</v>
      </c>
      <c r="B13" s="1513"/>
      <c r="C13" s="1513"/>
      <c r="D13" s="1513"/>
      <c r="E13" s="1513"/>
      <c r="F13" s="1513"/>
      <c r="G13" s="1513"/>
      <c r="H13" s="1513"/>
      <c r="I13" s="1513"/>
      <c r="J13" s="1513"/>
      <c r="K13" s="1513"/>
      <c r="L13" s="59"/>
      <c r="M13" s="59"/>
      <c r="N13" s="59"/>
    </row>
    <row r="14" spans="1:14" x14ac:dyDescent="0.25">
      <c r="A14" s="193"/>
      <c r="B14" s="1468" t="s">
        <v>1068</v>
      </c>
      <c r="C14" s="1468"/>
      <c r="D14" s="1468"/>
      <c r="E14" s="1468"/>
      <c r="F14" s="1468"/>
      <c r="G14" s="1468" t="s">
        <v>1069</v>
      </c>
      <c r="H14" s="1468"/>
      <c r="I14" s="1468"/>
      <c r="J14" s="1468"/>
      <c r="K14" s="1468"/>
      <c r="L14" s="59"/>
      <c r="M14" s="59"/>
      <c r="N14" s="59"/>
    </row>
    <row r="15" spans="1:14" ht="103.15" customHeight="1" x14ac:dyDescent="0.25">
      <c r="A15" s="193" t="s">
        <v>267</v>
      </c>
      <c r="B15" s="283" t="s">
        <v>1077</v>
      </c>
      <c r="C15" s="283" t="s">
        <v>1078</v>
      </c>
      <c r="D15" s="283" t="s">
        <v>1079</v>
      </c>
      <c r="E15" s="283" t="s">
        <v>1073</v>
      </c>
      <c r="F15" s="283" t="s">
        <v>1074</v>
      </c>
      <c r="G15" s="283" t="s">
        <v>1077</v>
      </c>
      <c r="H15" s="283" t="s">
        <v>1078</v>
      </c>
      <c r="I15" s="283" t="s">
        <v>1079</v>
      </c>
      <c r="J15" s="283" t="s">
        <v>1080</v>
      </c>
      <c r="K15" s="283" t="s">
        <v>1074</v>
      </c>
      <c r="L15" s="59"/>
      <c r="M15" s="59"/>
      <c r="N15" s="59"/>
    </row>
    <row r="16" spans="1:14" x14ac:dyDescent="0.25">
      <c r="A16" s="284" t="s">
        <v>313</v>
      </c>
      <c r="B16" s="279">
        <v>134</v>
      </c>
      <c r="C16" s="279">
        <v>119</v>
      </c>
      <c r="D16" s="279">
        <v>15</v>
      </c>
      <c r="E16" s="279">
        <v>15</v>
      </c>
      <c r="F16" s="279">
        <v>0</v>
      </c>
      <c r="G16" s="279">
        <v>0</v>
      </c>
      <c r="H16" s="279">
        <v>0</v>
      </c>
      <c r="I16" s="279">
        <v>0</v>
      </c>
      <c r="J16" s="279">
        <v>0</v>
      </c>
      <c r="K16" s="279">
        <v>0</v>
      </c>
      <c r="L16" s="59"/>
      <c r="M16" s="59"/>
      <c r="N16" s="59"/>
    </row>
    <row r="17" spans="1:14" x14ac:dyDescent="0.25">
      <c r="A17" s="284" t="s">
        <v>281</v>
      </c>
      <c r="B17" s="289">
        <v>74</v>
      </c>
      <c r="C17" s="1123">
        <v>59</v>
      </c>
      <c r="D17" s="1123">
        <v>13</v>
      </c>
      <c r="E17" s="1123">
        <v>11</v>
      </c>
      <c r="F17" s="1123">
        <v>2</v>
      </c>
      <c r="G17" s="1123">
        <v>0</v>
      </c>
      <c r="H17" s="1123">
        <v>0</v>
      </c>
      <c r="I17" s="1123">
        <v>0</v>
      </c>
      <c r="J17" s="1123">
        <v>0</v>
      </c>
      <c r="K17" s="1123">
        <v>0</v>
      </c>
      <c r="L17" s="59"/>
      <c r="M17" s="59"/>
      <c r="N17" s="59"/>
    </row>
    <row r="18" spans="1:14" x14ac:dyDescent="0.25">
      <c r="A18" s="284" t="s">
        <v>282</v>
      </c>
      <c r="B18" s="279">
        <v>81</v>
      </c>
      <c r="C18" s="279">
        <v>76</v>
      </c>
      <c r="D18" s="279">
        <v>4</v>
      </c>
      <c r="E18" s="279">
        <v>3</v>
      </c>
      <c r="F18" s="279">
        <v>1</v>
      </c>
      <c r="G18" s="279">
        <v>0</v>
      </c>
      <c r="H18" s="279">
        <v>0</v>
      </c>
      <c r="I18" s="279">
        <v>0</v>
      </c>
      <c r="J18" s="279">
        <v>0</v>
      </c>
      <c r="K18" s="279">
        <v>0</v>
      </c>
      <c r="L18" s="59"/>
      <c r="M18" s="59"/>
      <c r="N18" s="59"/>
    </row>
    <row r="19" spans="1:14" x14ac:dyDescent="0.25">
      <c r="A19" s="284" t="s">
        <v>283</v>
      </c>
      <c r="B19" s="279">
        <v>204</v>
      </c>
      <c r="C19" s="279">
        <v>199</v>
      </c>
      <c r="D19" s="279">
        <v>25</v>
      </c>
      <c r="E19" s="279">
        <v>24</v>
      </c>
      <c r="F19" s="279">
        <v>1</v>
      </c>
      <c r="G19" s="279">
        <v>6</v>
      </c>
      <c r="H19" s="279">
        <v>5</v>
      </c>
      <c r="I19" s="279">
        <v>1</v>
      </c>
      <c r="J19" s="279">
        <v>1</v>
      </c>
      <c r="K19" s="279">
        <v>0</v>
      </c>
      <c r="L19" s="59"/>
      <c r="M19" s="59"/>
      <c r="N19" s="59"/>
    </row>
    <row r="20" spans="1:14" x14ac:dyDescent="0.25">
      <c r="A20" s="284" t="s">
        <v>284</v>
      </c>
      <c r="B20" s="279">
        <f>207</f>
        <v>207</v>
      </c>
      <c r="C20" s="279">
        <v>176</v>
      </c>
      <c r="D20" s="279">
        <f>33+2</f>
        <v>35</v>
      </c>
      <c r="E20" s="279">
        <f>29+2</f>
        <v>31</v>
      </c>
      <c r="F20" s="279">
        <v>4</v>
      </c>
      <c r="G20" s="279">
        <v>24</v>
      </c>
      <c r="H20" s="279">
        <v>21</v>
      </c>
      <c r="I20" s="279">
        <v>3</v>
      </c>
      <c r="J20" s="279">
        <v>2</v>
      </c>
      <c r="K20" s="279">
        <v>1</v>
      </c>
      <c r="L20" s="59"/>
      <c r="M20" s="59"/>
      <c r="N20" s="59"/>
    </row>
    <row r="21" spans="1:14" x14ac:dyDescent="0.25">
      <c r="A21" s="287" t="s">
        <v>323</v>
      </c>
      <c r="B21" s="288">
        <v>700</v>
      </c>
      <c r="C21" s="288">
        <v>629</v>
      </c>
      <c r="D21" s="288">
        <v>92</v>
      </c>
      <c r="E21" s="288">
        <v>84</v>
      </c>
      <c r="F21" s="288">
        <v>8</v>
      </c>
      <c r="G21" s="288">
        <v>30</v>
      </c>
      <c r="H21" s="288">
        <v>26</v>
      </c>
      <c r="I21" s="288">
        <v>4</v>
      </c>
      <c r="J21" s="288">
        <v>3</v>
      </c>
      <c r="K21" s="288">
        <v>1</v>
      </c>
      <c r="L21" s="59"/>
      <c r="M21" s="59"/>
      <c r="N21" s="59"/>
    </row>
    <row r="22" spans="1:14" x14ac:dyDescent="0.25">
      <c r="A22" s="59"/>
      <c r="B22" s="59"/>
      <c r="C22" s="59"/>
      <c r="D22" s="59"/>
      <c r="E22" s="59"/>
      <c r="F22" s="59"/>
      <c r="G22" s="59"/>
      <c r="H22" s="59"/>
      <c r="I22" s="59"/>
      <c r="J22" s="59"/>
      <c r="K22" s="59"/>
      <c r="L22" s="59"/>
      <c r="M22" s="59"/>
      <c r="N22" s="59"/>
    </row>
    <row r="23" spans="1:14" ht="30.75" customHeight="1" x14ac:dyDescent="0.25">
      <c r="A23" s="1512" t="s">
        <v>1081</v>
      </c>
      <c r="B23" s="1512"/>
      <c r="C23" s="1512"/>
      <c r="D23" s="1512"/>
      <c r="E23" s="1512"/>
      <c r="F23" s="1512"/>
      <c r="G23" s="1512"/>
      <c r="H23" s="1512"/>
      <c r="I23" s="1512"/>
      <c r="J23" s="1512"/>
      <c r="K23" s="1512"/>
      <c r="L23" s="1511"/>
      <c r="M23" s="1511"/>
      <c r="N23" s="1511"/>
    </row>
    <row r="24" spans="1:14" ht="18.75" customHeight="1" x14ac:dyDescent="0.25">
      <c r="A24" s="1509" t="s">
        <v>419</v>
      </c>
      <c r="B24" s="1508" t="s">
        <v>1082</v>
      </c>
      <c r="C24" s="1508"/>
      <c r="D24" s="1508"/>
      <c r="E24" s="1508"/>
      <c r="F24" s="1508"/>
      <c r="G24" s="1508"/>
      <c r="H24" s="1508"/>
      <c r="I24" s="241"/>
      <c r="J24" s="241"/>
      <c r="K24" s="241"/>
      <c r="L24" s="190"/>
      <c r="M24" s="190"/>
      <c r="N24" s="190"/>
    </row>
    <row r="25" spans="1:14" ht="18.75" customHeight="1" x14ac:dyDescent="0.25">
      <c r="A25" s="1510"/>
      <c r="B25" s="1124" t="s">
        <v>315</v>
      </c>
      <c r="C25" s="1124" t="s">
        <v>317</v>
      </c>
      <c r="D25" s="1124" t="s">
        <v>318</v>
      </c>
      <c r="E25" s="1124" t="s">
        <v>319</v>
      </c>
      <c r="F25" s="1124" t="s">
        <v>320</v>
      </c>
      <c r="G25" s="1124" t="s">
        <v>321</v>
      </c>
      <c r="H25" s="1124" t="s">
        <v>322</v>
      </c>
      <c r="I25" s="59"/>
      <c r="J25" s="59"/>
      <c r="K25" s="59"/>
      <c r="L25" s="59"/>
      <c r="M25" s="59"/>
      <c r="N25" s="59"/>
    </row>
    <row r="26" spans="1:14" x14ac:dyDescent="0.25">
      <c r="A26" s="290" t="s">
        <v>1083</v>
      </c>
      <c r="B26" s="291">
        <v>82</v>
      </c>
      <c r="C26" s="261">
        <v>96</v>
      </c>
      <c r="D26" s="292">
        <v>96</v>
      </c>
      <c r="E26" s="292">
        <v>96</v>
      </c>
      <c r="F26" s="292">
        <v>97</v>
      </c>
      <c r="G26" s="292">
        <v>98</v>
      </c>
      <c r="H26" s="292">
        <v>99</v>
      </c>
      <c r="I26" s="59"/>
      <c r="J26" s="59"/>
      <c r="K26" s="59"/>
      <c r="L26" s="59"/>
      <c r="M26" s="59"/>
      <c r="N26" s="59"/>
    </row>
    <row r="27" spans="1:14" x14ac:dyDescent="0.25">
      <c r="A27" s="290" t="s">
        <v>1084</v>
      </c>
      <c r="B27" s="291">
        <v>92</v>
      </c>
      <c r="C27" s="261">
        <v>89</v>
      </c>
      <c r="D27" s="292">
        <v>86</v>
      </c>
      <c r="E27" s="292">
        <v>86</v>
      </c>
      <c r="F27" s="292">
        <v>90</v>
      </c>
      <c r="G27" s="292">
        <v>92</v>
      </c>
      <c r="H27" s="292">
        <v>86</v>
      </c>
      <c r="I27" s="59"/>
      <c r="J27" s="59"/>
      <c r="K27" s="59"/>
      <c r="L27" s="59"/>
      <c r="M27" s="59"/>
      <c r="N27" s="59"/>
    </row>
    <row r="28" spans="1:14" x14ac:dyDescent="0.25">
      <c r="A28" s="59"/>
      <c r="B28" s="59"/>
      <c r="C28" s="59"/>
      <c r="D28" s="59"/>
      <c r="E28" s="59"/>
      <c r="F28" s="59"/>
      <c r="G28" s="59"/>
      <c r="H28" s="59"/>
      <c r="I28" s="59"/>
      <c r="J28" s="59"/>
      <c r="K28" s="59"/>
      <c r="L28" s="59"/>
      <c r="M28" s="59"/>
      <c r="N28" s="59"/>
    </row>
    <row r="29" spans="1:14" x14ac:dyDescent="0.25">
      <c r="A29" s="59"/>
      <c r="B29" s="59"/>
      <c r="C29" s="59"/>
      <c r="D29" s="59"/>
      <c r="E29" s="59"/>
      <c r="F29" s="59"/>
      <c r="G29" s="59"/>
      <c r="H29" s="59"/>
      <c r="I29" s="59"/>
      <c r="J29" s="59"/>
      <c r="K29" s="59"/>
      <c r="L29" s="59"/>
      <c r="M29" s="59"/>
      <c r="N29" s="59"/>
    </row>
    <row r="30" spans="1:14" x14ac:dyDescent="0.25">
      <c r="A30" s="59"/>
      <c r="B30" s="59"/>
      <c r="C30" s="59"/>
      <c r="D30" s="59"/>
      <c r="E30" s="59"/>
      <c r="F30" s="59"/>
      <c r="G30" s="59"/>
      <c r="H30" s="59"/>
      <c r="I30" s="59"/>
      <c r="J30" s="59"/>
      <c r="K30" s="59"/>
      <c r="L30" s="59"/>
      <c r="M30" s="59"/>
      <c r="N30" s="59"/>
    </row>
    <row r="31" spans="1:14" x14ac:dyDescent="0.25">
      <c r="A31" s="59"/>
      <c r="B31" s="59"/>
      <c r="C31" s="59"/>
      <c r="D31" s="59"/>
      <c r="E31" s="59"/>
      <c r="F31" s="59"/>
      <c r="G31" s="59"/>
      <c r="H31" s="59"/>
      <c r="I31" s="59"/>
      <c r="J31" s="59"/>
      <c r="K31" s="59"/>
      <c r="L31" s="59"/>
      <c r="M31" s="59"/>
      <c r="N31" s="59"/>
    </row>
    <row r="32" spans="1:14" x14ac:dyDescent="0.25">
      <c r="A32" s="59"/>
      <c r="B32" s="59"/>
      <c r="C32" s="59"/>
      <c r="D32" s="59"/>
      <c r="E32" s="59"/>
      <c r="F32" s="59"/>
      <c r="G32" s="59"/>
      <c r="H32" s="59"/>
      <c r="I32" s="59"/>
      <c r="J32" s="59"/>
      <c r="K32" s="59"/>
      <c r="L32" s="59"/>
      <c r="M32" s="59"/>
      <c r="N32" s="59"/>
    </row>
    <row r="33" spans="1:14" x14ac:dyDescent="0.25">
      <c r="A33" s="59"/>
      <c r="B33" s="59"/>
      <c r="C33" s="59"/>
      <c r="D33" s="59"/>
      <c r="E33" s="59"/>
      <c r="F33" s="59"/>
      <c r="G33" s="59"/>
      <c r="H33" s="59"/>
      <c r="I33" s="59"/>
      <c r="J33" s="59"/>
      <c r="K33" s="59"/>
      <c r="L33" s="59"/>
      <c r="M33" s="59"/>
      <c r="N33" s="59"/>
    </row>
  </sheetData>
  <mergeCells count="11">
    <mergeCell ref="B24:H24"/>
    <mergeCell ref="A24:A25"/>
    <mergeCell ref="L23:N23"/>
    <mergeCell ref="A23:K23"/>
    <mergeCell ref="A1:K1"/>
    <mergeCell ref="B4:F4"/>
    <mergeCell ref="G4:K4"/>
    <mergeCell ref="A3:K3"/>
    <mergeCell ref="B14:F14"/>
    <mergeCell ref="G14:K14"/>
    <mergeCell ref="A13:K13"/>
  </mergeCells>
  <pageMargins left="0.7" right="0.7" top="0.75" bottom="0.75" header="0.3" footer="0.3"/>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A24" zoomScale="120" zoomScaleNormal="120" workbookViewId="0">
      <selection sqref="A1:AK1"/>
    </sheetView>
  </sheetViews>
  <sheetFormatPr defaultRowHeight="15" x14ac:dyDescent="0.25"/>
  <cols>
    <col min="1" max="1" width="8.140625" customWidth="1"/>
    <col min="2" max="2" width="3.7109375" customWidth="1"/>
    <col min="3" max="3" width="5.85546875" customWidth="1"/>
    <col min="4" max="4" width="6.42578125" bestFit="1" customWidth="1"/>
    <col min="5" max="5" width="3.42578125" customWidth="1"/>
    <col min="6" max="6" width="5.42578125" customWidth="1"/>
    <col min="7" max="7" width="6.5703125" customWidth="1"/>
    <col min="8" max="8" width="4" customWidth="1"/>
    <col min="9" max="9" width="6.5703125" customWidth="1"/>
    <col min="10" max="10" width="6.42578125" bestFit="1" customWidth="1"/>
    <col min="11" max="11" width="4" customWidth="1"/>
    <col min="12" max="12" width="6.140625" customWidth="1"/>
    <col min="13" max="13" width="6.42578125" bestFit="1" customWidth="1"/>
    <col min="14" max="14" width="3.7109375" customWidth="1"/>
    <col min="15" max="15" width="5.85546875" customWidth="1"/>
    <col min="16" max="16" width="6.28515625" bestFit="1" customWidth="1"/>
    <col min="17" max="17" width="4.140625" customWidth="1"/>
    <col min="18" max="18" width="5.7109375" customWidth="1"/>
    <col min="19" max="19" width="6.42578125" bestFit="1" customWidth="1"/>
    <col min="20" max="20" width="3.5703125" customWidth="1"/>
    <col min="21" max="21" width="5" customWidth="1"/>
    <col min="22" max="22" width="6.42578125" bestFit="1" customWidth="1"/>
    <col min="23" max="23" width="3.5703125" customWidth="1"/>
    <col min="24" max="24" width="5.85546875" customWidth="1"/>
    <col min="25" max="25" width="7.28515625" bestFit="1" customWidth="1"/>
    <col min="26" max="26" width="4" customWidth="1"/>
    <col min="27" max="27" width="6.5703125" customWidth="1"/>
    <col min="28" max="28" width="6.42578125" bestFit="1" customWidth="1"/>
    <col min="29" max="29" width="4.140625" customWidth="1"/>
    <col min="30" max="30" width="5.85546875" customWidth="1"/>
    <col min="31" max="31" width="6.42578125" bestFit="1" customWidth="1"/>
    <col min="32" max="32" width="4" customWidth="1"/>
    <col min="33" max="33" width="5.140625" customWidth="1"/>
    <col min="34" max="34" width="6.42578125" bestFit="1" customWidth="1"/>
    <col min="35" max="35" width="4" customWidth="1"/>
    <col min="36" max="36" width="5.28515625" customWidth="1"/>
    <col min="37" max="37" width="6.42578125" bestFit="1" customWidth="1"/>
  </cols>
  <sheetData>
    <row r="1" spans="1:40" ht="20.25" customHeight="1" x14ac:dyDescent="0.25">
      <c r="A1" s="1287" t="s">
        <v>264</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c r="AI1" s="1287"/>
      <c r="AJ1" s="1287"/>
      <c r="AK1" s="1287"/>
    </row>
    <row r="2" spans="1:40" ht="18" customHeight="1" x14ac:dyDescent="0.25">
      <c r="A2" s="1287" t="s">
        <v>265</v>
      </c>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1287"/>
      <c r="AC2" s="1287"/>
      <c r="AD2" s="1287"/>
      <c r="AE2" s="1287"/>
      <c r="AF2" s="1287"/>
      <c r="AG2" s="1287"/>
      <c r="AH2" s="1287"/>
      <c r="AI2" s="1287"/>
      <c r="AJ2" s="1287"/>
      <c r="AK2" s="1287"/>
    </row>
    <row r="3" spans="1:40" ht="18" customHeight="1" x14ac:dyDescent="0.25">
      <c r="A3" s="566"/>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row>
    <row r="4" spans="1:40" x14ac:dyDescent="0.25">
      <c r="A4" s="58" t="s">
        <v>266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1:40" x14ac:dyDescent="0.25">
      <c r="A5" s="1283" t="s">
        <v>267</v>
      </c>
      <c r="B5" s="1284" t="s">
        <v>268</v>
      </c>
      <c r="C5" s="1284"/>
      <c r="D5" s="1284"/>
      <c r="E5" s="1284"/>
      <c r="F5" s="1284"/>
      <c r="G5" s="1284"/>
      <c r="H5" s="1284"/>
      <c r="I5" s="1284"/>
      <c r="J5" s="1284"/>
      <c r="K5" s="1284" t="s">
        <v>269</v>
      </c>
      <c r="L5" s="1284"/>
      <c r="M5" s="1284"/>
      <c r="N5" s="1284"/>
      <c r="O5" s="1284"/>
      <c r="P5" s="1284"/>
      <c r="Q5" s="1284"/>
      <c r="R5" s="1284"/>
      <c r="S5" s="1284"/>
      <c r="T5" s="1284" t="s">
        <v>270</v>
      </c>
      <c r="U5" s="1284"/>
      <c r="V5" s="1284"/>
      <c r="W5" s="1284"/>
      <c r="X5" s="1284"/>
      <c r="Y5" s="1284"/>
      <c r="Z5" s="1284"/>
      <c r="AA5" s="1284"/>
      <c r="AB5" s="1288"/>
      <c r="AC5" s="1276" t="s">
        <v>271</v>
      </c>
      <c r="AD5" s="1276"/>
      <c r="AE5" s="1276"/>
      <c r="AF5" s="1276"/>
      <c r="AG5" s="1276"/>
      <c r="AH5" s="1276"/>
      <c r="AI5" s="1276"/>
      <c r="AJ5" s="1276"/>
      <c r="AK5" s="1276"/>
    </row>
    <row r="6" spans="1:40" x14ac:dyDescent="0.25">
      <c r="A6" s="1283"/>
      <c r="B6" s="1284" t="s">
        <v>272</v>
      </c>
      <c r="C6" s="1284"/>
      <c r="D6" s="1284"/>
      <c r="E6" s="1284" t="s">
        <v>273</v>
      </c>
      <c r="F6" s="1284"/>
      <c r="G6" s="1284"/>
      <c r="H6" s="1284" t="s">
        <v>274</v>
      </c>
      <c r="I6" s="1284"/>
      <c r="J6" s="1284"/>
      <c r="K6" s="1284" t="s">
        <v>272</v>
      </c>
      <c r="L6" s="1284"/>
      <c r="M6" s="1284"/>
      <c r="N6" s="1284" t="s">
        <v>273</v>
      </c>
      <c r="O6" s="1284"/>
      <c r="P6" s="1284"/>
      <c r="Q6" s="1284" t="s">
        <v>274</v>
      </c>
      <c r="R6" s="1284"/>
      <c r="S6" s="1284"/>
      <c r="T6" s="1284" t="s">
        <v>272</v>
      </c>
      <c r="U6" s="1284"/>
      <c r="V6" s="1284"/>
      <c r="W6" s="1284" t="s">
        <v>273</v>
      </c>
      <c r="X6" s="1284"/>
      <c r="Y6" s="1284"/>
      <c r="Z6" s="1284" t="s">
        <v>274</v>
      </c>
      <c r="AA6" s="1284"/>
      <c r="AB6" s="1288"/>
      <c r="AC6" s="1276" t="s">
        <v>275</v>
      </c>
      <c r="AD6" s="1276"/>
      <c r="AE6" s="1276"/>
      <c r="AF6" s="1276" t="s">
        <v>276</v>
      </c>
      <c r="AG6" s="1276"/>
      <c r="AH6" s="1276"/>
      <c r="AI6" s="1276" t="s">
        <v>274</v>
      </c>
      <c r="AJ6" s="1276"/>
      <c r="AK6" s="1276"/>
    </row>
    <row r="7" spans="1:40" ht="100.5" x14ac:dyDescent="0.25">
      <c r="A7" s="1283"/>
      <c r="B7" s="567" t="s">
        <v>277</v>
      </c>
      <c r="C7" s="567" t="s">
        <v>278</v>
      </c>
      <c r="D7" s="567" t="s">
        <v>279</v>
      </c>
      <c r="E7" s="567" t="s">
        <v>277</v>
      </c>
      <c r="F7" s="567" t="s">
        <v>278</v>
      </c>
      <c r="G7" s="567" t="s">
        <v>279</v>
      </c>
      <c r="H7" s="567" t="s">
        <v>277</v>
      </c>
      <c r="I7" s="567" t="s">
        <v>278</v>
      </c>
      <c r="J7" s="567" t="s">
        <v>279</v>
      </c>
      <c r="K7" s="567" t="s">
        <v>277</v>
      </c>
      <c r="L7" s="567" t="s">
        <v>278</v>
      </c>
      <c r="M7" s="567" t="s">
        <v>279</v>
      </c>
      <c r="N7" s="567" t="s">
        <v>277</v>
      </c>
      <c r="O7" s="567" t="s">
        <v>278</v>
      </c>
      <c r="P7" s="567" t="s">
        <v>279</v>
      </c>
      <c r="Q7" s="567" t="s">
        <v>277</v>
      </c>
      <c r="R7" s="567" t="s">
        <v>278</v>
      </c>
      <c r="S7" s="567" t="s">
        <v>279</v>
      </c>
      <c r="T7" s="567" t="s">
        <v>277</v>
      </c>
      <c r="U7" s="567" t="s">
        <v>278</v>
      </c>
      <c r="V7" s="567" t="s">
        <v>279</v>
      </c>
      <c r="W7" s="567" t="s">
        <v>277</v>
      </c>
      <c r="X7" s="567" t="s">
        <v>278</v>
      </c>
      <c r="Y7" s="567" t="s">
        <v>279</v>
      </c>
      <c r="Z7" s="567" t="s">
        <v>277</v>
      </c>
      <c r="AA7" s="567" t="s">
        <v>278</v>
      </c>
      <c r="AB7" s="567" t="s">
        <v>279</v>
      </c>
      <c r="AC7" s="1041" t="s">
        <v>277</v>
      </c>
      <c r="AD7" s="1041" t="s">
        <v>278</v>
      </c>
      <c r="AE7" s="1041" t="s">
        <v>279</v>
      </c>
      <c r="AF7" s="1041" t="s">
        <v>277</v>
      </c>
      <c r="AG7" s="1041" t="s">
        <v>278</v>
      </c>
      <c r="AH7" s="1041" t="s">
        <v>279</v>
      </c>
      <c r="AI7" s="1041" t="s">
        <v>277</v>
      </c>
      <c r="AJ7" s="1041" t="s">
        <v>278</v>
      </c>
      <c r="AK7" s="1041" t="s">
        <v>279</v>
      </c>
      <c r="AL7" s="1"/>
      <c r="AM7" s="1"/>
      <c r="AN7" s="1"/>
    </row>
    <row r="8" spans="1:40" x14ac:dyDescent="0.25">
      <c r="A8" s="432" t="s">
        <v>280</v>
      </c>
      <c r="B8" s="568">
        <v>16</v>
      </c>
      <c r="C8" s="568">
        <v>1</v>
      </c>
      <c r="D8" s="1042">
        <v>6.3</v>
      </c>
      <c r="E8" s="568">
        <v>7</v>
      </c>
      <c r="F8" s="568">
        <v>4</v>
      </c>
      <c r="G8" s="568">
        <v>57.1</v>
      </c>
      <c r="H8" s="568">
        <v>23</v>
      </c>
      <c r="I8" s="568">
        <f>C8+F8</f>
        <v>5</v>
      </c>
      <c r="J8" s="568">
        <v>21.7</v>
      </c>
      <c r="K8" s="568">
        <v>16</v>
      </c>
      <c r="L8" s="568">
        <v>0</v>
      </c>
      <c r="M8" s="568">
        <v>0</v>
      </c>
      <c r="N8" s="568">
        <v>6</v>
      </c>
      <c r="O8" s="568">
        <v>4</v>
      </c>
      <c r="P8" s="568">
        <v>66.7</v>
      </c>
      <c r="Q8" s="568">
        <v>22</v>
      </c>
      <c r="R8" s="568">
        <f>L8+O8</f>
        <v>4</v>
      </c>
      <c r="S8" s="568">
        <v>18.2</v>
      </c>
      <c r="T8" s="568">
        <v>8</v>
      </c>
      <c r="U8" s="568">
        <v>2</v>
      </c>
      <c r="V8" s="568">
        <v>25</v>
      </c>
      <c r="W8" s="568">
        <v>7</v>
      </c>
      <c r="X8" s="568">
        <v>5</v>
      </c>
      <c r="Y8" s="568">
        <v>71.400000000000006</v>
      </c>
      <c r="Z8" s="568">
        <v>15</v>
      </c>
      <c r="AA8" s="568">
        <f>U8+X8</f>
        <v>7</v>
      </c>
      <c r="AB8" s="568">
        <v>46.7</v>
      </c>
      <c r="AC8" s="569">
        <v>40</v>
      </c>
      <c r="AD8" s="569">
        <f>C8+L8+U8</f>
        <v>3</v>
      </c>
      <c r="AE8" s="1042">
        <v>7.5</v>
      </c>
      <c r="AF8" s="569">
        <v>20</v>
      </c>
      <c r="AG8" s="569">
        <f>F8+O8+X8</f>
        <v>13</v>
      </c>
      <c r="AH8" s="1042">
        <v>65</v>
      </c>
      <c r="AI8" s="569">
        <v>60</v>
      </c>
      <c r="AJ8" s="569">
        <f>I8+R8+AA8</f>
        <v>16</v>
      </c>
      <c r="AK8" s="1042">
        <v>27</v>
      </c>
    </row>
    <row r="9" spans="1:40" x14ac:dyDescent="0.25">
      <c r="A9" s="432" t="s">
        <v>281</v>
      </c>
      <c r="B9" s="568">
        <v>5</v>
      </c>
      <c r="C9" s="1042">
        <v>1</v>
      </c>
      <c r="D9" s="1042">
        <v>20</v>
      </c>
      <c r="E9" s="1042">
        <v>4</v>
      </c>
      <c r="F9" s="1042">
        <v>1</v>
      </c>
      <c r="G9" s="1042">
        <v>25</v>
      </c>
      <c r="H9" s="1042">
        <v>9</v>
      </c>
      <c r="I9" s="1042">
        <v>2</v>
      </c>
      <c r="J9" s="1042">
        <v>22.2</v>
      </c>
      <c r="K9" s="1042">
        <v>3</v>
      </c>
      <c r="L9" s="1042">
        <v>1</v>
      </c>
      <c r="M9" s="1042">
        <v>33.299999999999997</v>
      </c>
      <c r="N9" s="1042">
        <v>2</v>
      </c>
      <c r="O9" s="1042">
        <v>1</v>
      </c>
      <c r="P9" s="1042">
        <v>50</v>
      </c>
      <c r="Q9" s="1042">
        <v>5</v>
      </c>
      <c r="R9" s="1042">
        <v>2</v>
      </c>
      <c r="S9" s="1042">
        <v>40</v>
      </c>
      <c r="T9" s="1042">
        <v>2</v>
      </c>
      <c r="U9" s="1042">
        <v>1</v>
      </c>
      <c r="V9" s="1042">
        <v>50</v>
      </c>
      <c r="W9" s="1042">
        <v>2</v>
      </c>
      <c r="X9" s="1042">
        <v>1</v>
      </c>
      <c r="Y9" s="1042">
        <v>50</v>
      </c>
      <c r="Z9" s="1042">
        <v>4</v>
      </c>
      <c r="AA9" s="1042">
        <v>2</v>
      </c>
      <c r="AB9" s="1042">
        <v>50</v>
      </c>
      <c r="AC9" s="1042">
        <v>10</v>
      </c>
      <c r="AD9" s="1042">
        <v>3</v>
      </c>
      <c r="AE9" s="1042">
        <v>30</v>
      </c>
      <c r="AF9" s="1042">
        <v>8</v>
      </c>
      <c r="AG9" s="1042">
        <v>3</v>
      </c>
      <c r="AH9" s="1042">
        <v>38</v>
      </c>
      <c r="AI9" s="1042">
        <v>18</v>
      </c>
      <c r="AJ9" s="1042">
        <v>6</v>
      </c>
      <c r="AK9" s="1042">
        <v>33</v>
      </c>
    </row>
    <row r="10" spans="1:40" x14ac:dyDescent="0.25">
      <c r="A10" s="432" t="s">
        <v>282</v>
      </c>
      <c r="B10" s="568">
        <v>8</v>
      </c>
      <c r="C10" s="568">
        <v>1</v>
      </c>
      <c r="D10" s="568">
        <v>12.5</v>
      </c>
      <c r="E10" s="568">
        <v>0</v>
      </c>
      <c r="F10" s="568">
        <v>0</v>
      </c>
      <c r="G10" s="568">
        <v>0</v>
      </c>
      <c r="H10" s="568">
        <v>8</v>
      </c>
      <c r="I10" s="568">
        <v>1</v>
      </c>
      <c r="J10" s="568">
        <v>12.5</v>
      </c>
      <c r="K10" s="568">
        <v>8</v>
      </c>
      <c r="L10" s="568">
        <v>1</v>
      </c>
      <c r="M10" s="568">
        <v>12.5</v>
      </c>
      <c r="N10" s="568">
        <v>1</v>
      </c>
      <c r="O10" s="568">
        <v>0</v>
      </c>
      <c r="P10" s="568">
        <v>0</v>
      </c>
      <c r="Q10" s="568">
        <v>9</v>
      </c>
      <c r="R10" s="568">
        <v>1</v>
      </c>
      <c r="S10" s="568">
        <v>11.1</v>
      </c>
      <c r="T10" s="568">
        <v>3</v>
      </c>
      <c r="U10" s="568">
        <v>1</v>
      </c>
      <c r="V10" s="568">
        <v>33.299999999999997</v>
      </c>
      <c r="W10" s="568">
        <v>3</v>
      </c>
      <c r="X10" s="568">
        <v>3</v>
      </c>
      <c r="Y10" s="568">
        <v>100</v>
      </c>
      <c r="Z10" s="568">
        <v>6</v>
      </c>
      <c r="AA10" s="568">
        <v>4</v>
      </c>
      <c r="AB10" s="568">
        <v>66.7</v>
      </c>
      <c r="AC10" s="569">
        <v>19</v>
      </c>
      <c r="AD10" s="569">
        <v>3</v>
      </c>
      <c r="AE10" s="569">
        <v>15.8</v>
      </c>
      <c r="AF10" s="569">
        <v>4</v>
      </c>
      <c r="AG10" s="569">
        <v>3</v>
      </c>
      <c r="AH10" s="569">
        <v>75</v>
      </c>
      <c r="AI10" s="569">
        <v>23</v>
      </c>
      <c r="AJ10" s="569">
        <v>8</v>
      </c>
      <c r="AK10" s="569">
        <v>34.799999999999997</v>
      </c>
    </row>
    <row r="11" spans="1:40" x14ac:dyDescent="0.25">
      <c r="A11" s="432" t="s">
        <v>283</v>
      </c>
      <c r="B11" s="568">
        <v>54</v>
      </c>
      <c r="C11" s="568">
        <v>18</v>
      </c>
      <c r="D11" s="570">
        <v>33.299999999999997</v>
      </c>
      <c r="E11" s="568">
        <v>36</v>
      </c>
      <c r="F11" s="568">
        <v>29</v>
      </c>
      <c r="G11" s="570">
        <v>80.599999999999994</v>
      </c>
      <c r="H11" s="568">
        <v>90</v>
      </c>
      <c r="I11" s="568">
        <v>47</v>
      </c>
      <c r="J11" s="570">
        <v>52.2</v>
      </c>
      <c r="K11" s="568">
        <v>36</v>
      </c>
      <c r="L11" s="568">
        <v>8</v>
      </c>
      <c r="M11" s="570">
        <v>22</v>
      </c>
      <c r="N11" s="568">
        <v>25</v>
      </c>
      <c r="O11" s="568">
        <v>15</v>
      </c>
      <c r="P11" s="570">
        <v>60</v>
      </c>
      <c r="Q11" s="568">
        <v>61</v>
      </c>
      <c r="R11" s="568">
        <v>23</v>
      </c>
      <c r="S11" s="570">
        <v>38</v>
      </c>
      <c r="T11" s="568">
        <v>16</v>
      </c>
      <c r="U11" s="568">
        <v>3</v>
      </c>
      <c r="V11" s="570">
        <v>19</v>
      </c>
      <c r="W11" s="568">
        <v>17</v>
      </c>
      <c r="X11" s="568">
        <v>12</v>
      </c>
      <c r="Y11" s="570">
        <v>71</v>
      </c>
      <c r="Z11" s="568">
        <v>33</v>
      </c>
      <c r="AA11" s="568">
        <v>15</v>
      </c>
      <c r="AB11" s="570">
        <v>45</v>
      </c>
      <c r="AC11" s="569">
        <v>106</v>
      </c>
      <c r="AD11" s="569">
        <v>29</v>
      </c>
      <c r="AE11" s="571">
        <v>27</v>
      </c>
      <c r="AF11" s="569">
        <v>78</v>
      </c>
      <c r="AG11" s="569">
        <v>56</v>
      </c>
      <c r="AH11" s="571">
        <v>72</v>
      </c>
      <c r="AI11" s="569">
        <v>184</v>
      </c>
      <c r="AJ11" s="569">
        <v>85</v>
      </c>
      <c r="AK11" s="571">
        <v>46</v>
      </c>
    </row>
    <row r="12" spans="1:40" x14ac:dyDescent="0.25">
      <c r="A12" s="432" t="s">
        <v>284</v>
      </c>
      <c r="B12" s="568">
        <v>25</v>
      </c>
      <c r="C12" s="568">
        <v>9</v>
      </c>
      <c r="D12" s="570">
        <v>36</v>
      </c>
      <c r="E12" s="568">
        <v>10</v>
      </c>
      <c r="F12" s="568">
        <v>5</v>
      </c>
      <c r="G12" s="570">
        <v>50</v>
      </c>
      <c r="H12" s="568">
        <v>35</v>
      </c>
      <c r="I12" s="568">
        <v>14</v>
      </c>
      <c r="J12" s="570">
        <v>40</v>
      </c>
      <c r="K12" s="568">
        <v>23</v>
      </c>
      <c r="L12" s="568">
        <v>7</v>
      </c>
      <c r="M12" s="570">
        <v>30</v>
      </c>
      <c r="N12" s="568">
        <v>8</v>
      </c>
      <c r="O12" s="568">
        <v>4</v>
      </c>
      <c r="P12" s="570">
        <v>50</v>
      </c>
      <c r="Q12" s="568">
        <v>31</v>
      </c>
      <c r="R12" s="568">
        <v>11</v>
      </c>
      <c r="S12" s="570">
        <v>35</v>
      </c>
      <c r="T12" s="568">
        <v>8</v>
      </c>
      <c r="U12" s="568">
        <v>0</v>
      </c>
      <c r="V12" s="570">
        <v>0</v>
      </c>
      <c r="W12" s="568">
        <v>8</v>
      </c>
      <c r="X12" s="568">
        <v>0</v>
      </c>
      <c r="Y12" s="570">
        <v>0</v>
      </c>
      <c r="Z12" s="568">
        <v>16</v>
      </c>
      <c r="AA12" s="568">
        <v>0</v>
      </c>
      <c r="AB12" s="570">
        <v>0</v>
      </c>
      <c r="AC12" s="569">
        <v>56</v>
      </c>
      <c r="AD12" s="569">
        <v>16</v>
      </c>
      <c r="AE12" s="571">
        <v>29</v>
      </c>
      <c r="AF12" s="569">
        <v>26</v>
      </c>
      <c r="AG12" s="569">
        <v>9</v>
      </c>
      <c r="AH12" s="571">
        <v>35</v>
      </c>
      <c r="AI12" s="569">
        <v>82</v>
      </c>
      <c r="AJ12" s="569">
        <v>27</v>
      </c>
      <c r="AK12" s="571">
        <v>33</v>
      </c>
    </row>
    <row r="13" spans="1:40" x14ac:dyDescent="0.25">
      <c r="A13" s="572" t="s">
        <v>271</v>
      </c>
      <c r="B13" s="573">
        <v>108</v>
      </c>
      <c r="C13" s="573">
        <v>30</v>
      </c>
      <c r="D13" s="573">
        <v>27.8</v>
      </c>
      <c r="E13" s="573">
        <v>57</v>
      </c>
      <c r="F13" s="573">
        <v>39</v>
      </c>
      <c r="G13" s="574">
        <v>68.400000000000006</v>
      </c>
      <c r="H13" s="573">
        <v>165</v>
      </c>
      <c r="I13" s="573">
        <v>69</v>
      </c>
      <c r="J13" s="574">
        <v>41.8</v>
      </c>
      <c r="K13" s="573">
        <v>86</v>
      </c>
      <c r="L13" s="573">
        <v>17</v>
      </c>
      <c r="M13" s="574">
        <v>19.8</v>
      </c>
      <c r="N13" s="573">
        <v>42</v>
      </c>
      <c r="O13" s="573">
        <v>24</v>
      </c>
      <c r="P13" s="573">
        <v>57.1</v>
      </c>
      <c r="Q13" s="573">
        <v>128</v>
      </c>
      <c r="R13" s="573">
        <v>41</v>
      </c>
      <c r="S13" s="574">
        <v>32</v>
      </c>
      <c r="T13" s="573">
        <v>37</v>
      </c>
      <c r="U13" s="573">
        <v>7</v>
      </c>
      <c r="V13" s="574">
        <v>18.899999999999999</v>
      </c>
      <c r="W13" s="573">
        <v>37</v>
      </c>
      <c r="X13" s="573">
        <v>21</v>
      </c>
      <c r="Y13" s="574">
        <v>56.8</v>
      </c>
      <c r="Z13" s="573">
        <v>74</v>
      </c>
      <c r="AA13" s="573">
        <v>28</v>
      </c>
      <c r="AB13" s="574">
        <v>37.799999999999997</v>
      </c>
      <c r="AC13" s="573">
        <v>231</v>
      </c>
      <c r="AD13" s="573">
        <v>54</v>
      </c>
      <c r="AE13" s="574">
        <v>23.4</v>
      </c>
      <c r="AF13" s="573">
        <v>136</v>
      </c>
      <c r="AG13" s="573">
        <v>84</v>
      </c>
      <c r="AH13" s="573">
        <v>61.8</v>
      </c>
      <c r="AI13" s="573">
        <v>367</v>
      </c>
      <c r="AJ13" s="573">
        <v>142</v>
      </c>
      <c r="AK13" s="574">
        <v>38.700000000000003</v>
      </c>
    </row>
    <row r="14" spans="1:40" x14ac:dyDescent="0.25">
      <c r="A14" s="60" t="s">
        <v>285</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59"/>
      <c r="AE14" s="59"/>
      <c r="AF14" s="59"/>
      <c r="AG14" s="59"/>
      <c r="AH14" s="59"/>
      <c r="AI14" s="59"/>
      <c r="AJ14" s="59"/>
      <c r="AK14" s="59"/>
    </row>
    <row r="15" spans="1:40"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row>
    <row r="16" spans="1:40"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row>
    <row r="17" spans="1:38" x14ac:dyDescent="0.25">
      <c r="A17" s="58" t="s">
        <v>286</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row>
    <row r="18" spans="1:38" x14ac:dyDescent="0.25">
      <c r="A18" s="1283" t="s">
        <v>267</v>
      </c>
      <c r="B18" s="1284" t="s">
        <v>268</v>
      </c>
      <c r="C18" s="1284"/>
      <c r="D18" s="1284"/>
      <c r="E18" s="1284"/>
      <c r="F18" s="1284"/>
      <c r="G18" s="1284"/>
      <c r="H18" s="1284"/>
      <c r="I18" s="1284"/>
      <c r="J18" s="1284"/>
      <c r="K18" s="1284" t="s">
        <v>269</v>
      </c>
      <c r="L18" s="1284"/>
      <c r="M18" s="1284"/>
      <c r="N18" s="1284"/>
      <c r="O18" s="1284"/>
      <c r="P18" s="1284"/>
      <c r="Q18" s="1284"/>
      <c r="R18" s="1284"/>
      <c r="S18" s="1284"/>
      <c r="T18" s="59"/>
      <c r="U18" s="59"/>
      <c r="V18" s="59"/>
      <c r="W18" s="59"/>
      <c r="X18" s="59"/>
      <c r="Y18" s="59"/>
      <c r="Z18" s="59"/>
      <c r="AA18" s="59"/>
      <c r="AB18" s="59"/>
      <c r="AC18" s="59"/>
      <c r="AD18" s="59"/>
      <c r="AE18" s="59"/>
      <c r="AF18" s="59"/>
      <c r="AG18" s="59"/>
      <c r="AH18" s="59"/>
      <c r="AI18" s="59"/>
      <c r="AJ18" s="59"/>
      <c r="AK18" s="59"/>
    </row>
    <row r="19" spans="1:38" x14ac:dyDescent="0.25">
      <c r="A19" s="1283"/>
      <c r="B19" s="1284" t="s">
        <v>272</v>
      </c>
      <c r="C19" s="1284"/>
      <c r="D19" s="1284"/>
      <c r="E19" s="1284" t="s">
        <v>273</v>
      </c>
      <c r="F19" s="1284"/>
      <c r="G19" s="1284"/>
      <c r="H19" s="1284" t="s">
        <v>274</v>
      </c>
      <c r="I19" s="1284"/>
      <c r="J19" s="1284"/>
      <c r="K19" s="1284" t="s">
        <v>272</v>
      </c>
      <c r="L19" s="1284"/>
      <c r="M19" s="1284"/>
      <c r="N19" s="1284" t="s">
        <v>273</v>
      </c>
      <c r="O19" s="1284"/>
      <c r="P19" s="1284"/>
      <c r="Q19" s="1284" t="s">
        <v>274</v>
      </c>
      <c r="R19" s="1284"/>
      <c r="S19" s="1284"/>
      <c r="T19" s="59"/>
      <c r="U19" s="59"/>
      <c r="V19" s="59"/>
      <c r="W19" s="59"/>
      <c r="X19" s="59"/>
      <c r="Y19" s="59"/>
      <c r="Z19" s="59"/>
      <c r="AA19" s="59"/>
      <c r="AB19" s="59"/>
      <c r="AC19" s="59"/>
      <c r="AD19" s="59"/>
      <c r="AE19" s="59"/>
      <c r="AF19" s="59"/>
      <c r="AG19" s="59"/>
      <c r="AH19" s="59"/>
      <c r="AI19" s="59"/>
      <c r="AJ19" s="59"/>
      <c r="AK19" s="59"/>
    </row>
    <row r="20" spans="1:38" ht="102.75" customHeight="1" x14ac:dyDescent="0.25">
      <c r="A20" s="1283"/>
      <c r="B20" s="567" t="s">
        <v>277</v>
      </c>
      <c r="C20" s="567" t="s">
        <v>278</v>
      </c>
      <c r="D20" s="567" t="s">
        <v>279</v>
      </c>
      <c r="E20" s="567" t="s">
        <v>277</v>
      </c>
      <c r="F20" s="567" t="s">
        <v>278</v>
      </c>
      <c r="G20" s="567" t="s">
        <v>279</v>
      </c>
      <c r="H20" s="567" t="s">
        <v>277</v>
      </c>
      <c r="I20" s="567" t="s">
        <v>278</v>
      </c>
      <c r="J20" s="567" t="s">
        <v>279</v>
      </c>
      <c r="K20" s="567" t="s">
        <v>277</v>
      </c>
      <c r="L20" s="567" t="s">
        <v>278</v>
      </c>
      <c r="M20" s="567" t="s">
        <v>279</v>
      </c>
      <c r="N20" s="567" t="s">
        <v>277</v>
      </c>
      <c r="O20" s="567" t="s">
        <v>278</v>
      </c>
      <c r="P20" s="567" t="s">
        <v>279</v>
      </c>
      <c r="Q20" s="567" t="s">
        <v>277</v>
      </c>
      <c r="R20" s="567" t="s">
        <v>278</v>
      </c>
      <c r="S20" s="567" t="s">
        <v>279</v>
      </c>
      <c r="T20" s="59"/>
      <c r="U20" s="59"/>
      <c r="V20" s="59"/>
      <c r="W20" s="59"/>
      <c r="X20" s="59"/>
      <c r="Y20" s="59"/>
      <c r="Z20" s="59"/>
      <c r="AA20" s="59"/>
      <c r="AB20" s="59"/>
      <c r="AC20" s="59"/>
      <c r="AD20" s="59"/>
      <c r="AE20" s="59"/>
      <c r="AF20" s="59"/>
      <c r="AG20" s="59"/>
      <c r="AH20" s="59"/>
      <c r="AI20" s="59"/>
      <c r="AJ20" s="59"/>
      <c r="AK20" s="59"/>
    </row>
    <row r="21" spans="1:38" x14ac:dyDescent="0.25">
      <c r="A21" s="432" t="s">
        <v>280</v>
      </c>
      <c r="B21" s="568">
        <v>8</v>
      </c>
      <c r="C21" s="568">
        <v>0</v>
      </c>
      <c r="D21" s="568">
        <v>0</v>
      </c>
      <c r="E21" s="568">
        <v>0</v>
      </c>
      <c r="F21" s="568">
        <v>0</v>
      </c>
      <c r="G21" s="568">
        <v>0</v>
      </c>
      <c r="H21" s="568">
        <v>8</v>
      </c>
      <c r="I21" s="568">
        <v>0</v>
      </c>
      <c r="J21" s="568">
        <v>0</v>
      </c>
      <c r="K21" s="568">
        <v>8</v>
      </c>
      <c r="L21" s="568">
        <v>0</v>
      </c>
      <c r="M21" s="568">
        <v>0</v>
      </c>
      <c r="N21" s="568">
        <v>0</v>
      </c>
      <c r="O21" s="568">
        <v>0</v>
      </c>
      <c r="P21" s="568">
        <v>0</v>
      </c>
      <c r="Q21" s="568">
        <v>8</v>
      </c>
      <c r="R21" s="568">
        <v>0</v>
      </c>
      <c r="S21" s="568">
        <v>0</v>
      </c>
      <c r="T21" s="59"/>
      <c r="U21" s="59"/>
      <c r="V21" s="59"/>
      <c r="W21" s="59"/>
      <c r="X21" s="59"/>
      <c r="Y21" s="59"/>
      <c r="Z21" s="59"/>
      <c r="AA21" s="59"/>
      <c r="AB21" s="59"/>
      <c r="AC21" s="59"/>
      <c r="AD21" s="59"/>
      <c r="AE21" s="59"/>
      <c r="AF21" s="59"/>
      <c r="AG21" s="59"/>
      <c r="AH21" s="59"/>
      <c r="AI21" s="59"/>
      <c r="AJ21" s="59"/>
      <c r="AK21" s="59"/>
    </row>
    <row r="22" spans="1:38" x14ac:dyDescent="0.25">
      <c r="A22" s="432" t="s">
        <v>281</v>
      </c>
      <c r="B22" s="568">
        <v>0</v>
      </c>
      <c r="C22" s="568">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8">
        <v>0</v>
      </c>
      <c r="T22" s="59"/>
      <c r="U22" s="59"/>
      <c r="V22" s="59"/>
      <c r="W22" s="59"/>
      <c r="X22" s="59"/>
      <c r="Y22" s="59"/>
      <c r="Z22" s="59"/>
      <c r="AA22" s="59"/>
      <c r="AB22" s="59"/>
      <c r="AC22" s="59"/>
      <c r="AD22" s="59"/>
      <c r="AE22" s="59"/>
      <c r="AF22" s="59"/>
      <c r="AG22" s="59"/>
      <c r="AH22" s="59"/>
      <c r="AI22" s="59"/>
      <c r="AJ22" s="59"/>
      <c r="AK22" s="59"/>
    </row>
    <row r="23" spans="1:38" x14ac:dyDescent="0.25">
      <c r="A23" s="432" t="s">
        <v>282</v>
      </c>
      <c r="B23" s="568">
        <v>2</v>
      </c>
      <c r="C23" s="568">
        <v>0</v>
      </c>
      <c r="D23" s="568">
        <f>C23/B23</f>
        <v>0</v>
      </c>
      <c r="E23" s="568">
        <v>0</v>
      </c>
      <c r="F23" s="568">
        <v>0</v>
      </c>
      <c r="G23" s="568">
        <v>0</v>
      </c>
      <c r="H23" s="568">
        <v>2</v>
      </c>
      <c r="I23" s="568">
        <v>0</v>
      </c>
      <c r="J23" s="568">
        <v>0</v>
      </c>
      <c r="K23" s="568">
        <v>2</v>
      </c>
      <c r="L23" s="568">
        <v>0</v>
      </c>
      <c r="M23" s="568">
        <f>L23/K23</f>
        <v>0</v>
      </c>
      <c r="N23" s="568">
        <v>1</v>
      </c>
      <c r="O23" s="568">
        <v>0</v>
      </c>
      <c r="P23" s="568">
        <f>O23/N23</f>
        <v>0</v>
      </c>
      <c r="Q23" s="568">
        <v>3</v>
      </c>
      <c r="R23" s="568">
        <v>0</v>
      </c>
      <c r="S23" s="568">
        <f>R23/Q23</f>
        <v>0</v>
      </c>
      <c r="T23" s="59"/>
      <c r="U23" s="59"/>
      <c r="V23" s="59"/>
      <c r="W23" s="59"/>
      <c r="X23" s="59"/>
      <c r="Y23" s="59"/>
      <c r="Z23" s="59"/>
      <c r="AA23" s="59"/>
      <c r="AB23" s="59"/>
      <c r="AC23" s="59"/>
      <c r="AD23" s="59"/>
      <c r="AE23" s="59"/>
      <c r="AF23" s="59"/>
      <c r="AG23" s="59"/>
      <c r="AH23" s="59"/>
      <c r="AI23" s="59"/>
      <c r="AJ23" s="59"/>
      <c r="AK23" s="59"/>
    </row>
    <row r="24" spans="1:38" x14ac:dyDescent="0.25">
      <c r="A24" s="432" t="s">
        <v>283</v>
      </c>
      <c r="B24" s="568">
        <v>12</v>
      </c>
      <c r="C24" s="568">
        <v>2</v>
      </c>
      <c r="D24" s="570">
        <v>17</v>
      </c>
      <c r="E24" s="568">
        <v>7</v>
      </c>
      <c r="F24" s="568">
        <v>5</v>
      </c>
      <c r="G24" s="570">
        <v>0</v>
      </c>
      <c r="H24" s="568">
        <v>19</v>
      </c>
      <c r="I24" s="568">
        <v>7</v>
      </c>
      <c r="J24" s="570">
        <v>37</v>
      </c>
      <c r="K24" s="568">
        <v>12</v>
      </c>
      <c r="L24" s="568">
        <v>2</v>
      </c>
      <c r="M24" s="570">
        <v>17</v>
      </c>
      <c r="N24" s="568">
        <v>7</v>
      </c>
      <c r="O24" s="568">
        <v>3</v>
      </c>
      <c r="P24" s="570">
        <v>43</v>
      </c>
      <c r="Q24" s="568">
        <v>19</v>
      </c>
      <c r="R24" s="568">
        <v>5</v>
      </c>
      <c r="S24" s="570">
        <v>26</v>
      </c>
      <c r="T24" s="59"/>
      <c r="U24" s="59"/>
      <c r="V24" s="59"/>
      <c r="W24" s="59"/>
      <c r="X24" s="59"/>
      <c r="Y24" s="59"/>
      <c r="Z24" s="59"/>
      <c r="AA24" s="59"/>
      <c r="AB24" s="59"/>
      <c r="AC24" s="59"/>
      <c r="AD24" s="59"/>
      <c r="AE24" s="59"/>
      <c r="AF24" s="59"/>
      <c r="AG24" s="59"/>
      <c r="AH24" s="59"/>
      <c r="AI24" s="59"/>
      <c r="AJ24" s="59"/>
      <c r="AK24" s="59"/>
    </row>
    <row r="25" spans="1:38" x14ac:dyDescent="0.25">
      <c r="A25" s="432" t="s">
        <v>284</v>
      </c>
      <c r="B25" s="568">
        <v>15</v>
      </c>
      <c r="C25" s="568">
        <v>2</v>
      </c>
      <c r="D25" s="570">
        <v>13</v>
      </c>
      <c r="E25" s="568">
        <v>5</v>
      </c>
      <c r="F25" s="568">
        <v>1</v>
      </c>
      <c r="G25" s="570">
        <v>20</v>
      </c>
      <c r="H25" s="568">
        <v>20</v>
      </c>
      <c r="I25" s="568">
        <v>3</v>
      </c>
      <c r="J25" s="570">
        <v>15</v>
      </c>
      <c r="K25" s="568">
        <v>14</v>
      </c>
      <c r="L25" s="568">
        <v>1</v>
      </c>
      <c r="M25" s="570">
        <v>7</v>
      </c>
      <c r="N25" s="568">
        <v>4</v>
      </c>
      <c r="O25" s="568">
        <v>0</v>
      </c>
      <c r="P25" s="570">
        <f>O25/N25</f>
        <v>0</v>
      </c>
      <c r="Q25" s="568">
        <v>18</v>
      </c>
      <c r="R25" s="568">
        <v>1</v>
      </c>
      <c r="S25" s="570">
        <v>6</v>
      </c>
      <c r="T25" s="59"/>
      <c r="U25" s="59"/>
      <c r="V25" s="59"/>
      <c r="W25" s="59"/>
      <c r="X25" s="59"/>
      <c r="Y25" s="59"/>
      <c r="Z25" s="59"/>
      <c r="AA25" s="59"/>
      <c r="AB25" s="59"/>
      <c r="AC25" s="59"/>
      <c r="AD25" s="59"/>
      <c r="AE25" s="59"/>
      <c r="AF25" s="59"/>
      <c r="AG25" s="59"/>
      <c r="AH25" s="59"/>
      <c r="AI25" s="59"/>
      <c r="AJ25" s="59"/>
      <c r="AK25" s="59"/>
    </row>
    <row r="26" spans="1:38" x14ac:dyDescent="0.25">
      <c r="A26" s="572" t="s">
        <v>271</v>
      </c>
      <c r="B26" s="573">
        <v>37</v>
      </c>
      <c r="C26" s="573">
        <v>4</v>
      </c>
      <c r="D26" s="574">
        <v>30</v>
      </c>
      <c r="E26" s="573">
        <v>12</v>
      </c>
      <c r="F26" s="573">
        <v>6</v>
      </c>
      <c r="G26" s="573">
        <v>50</v>
      </c>
      <c r="H26" s="573">
        <v>49</v>
      </c>
      <c r="I26" s="573">
        <v>10</v>
      </c>
      <c r="J26" s="573">
        <v>20.399999999999999</v>
      </c>
      <c r="K26" s="573">
        <v>36</v>
      </c>
      <c r="L26" s="573">
        <v>3</v>
      </c>
      <c r="M26" s="573">
        <v>8.3000000000000007</v>
      </c>
      <c r="N26" s="573">
        <v>12</v>
      </c>
      <c r="O26" s="573">
        <v>3</v>
      </c>
      <c r="P26" s="573">
        <v>25</v>
      </c>
      <c r="Q26" s="573">
        <v>48</v>
      </c>
      <c r="R26" s="573">
        <v>6</v>
      </c>
      <c r="S26" s="573">
        <v>12.5</v>
      </c>
      <c r="T26" s="59"/>
      <c r="U26" s="59"/>
      <c r="V26" s="59"/>
      <c r="W26" s="59"/>
      <c r="X26" s="59"/>
      <c r="Y26" s="59"/>
      <c r="Z26" s="59"/>
      <c r="AA26" s="59"/>
      <c r="AB26" s="59"/>
      <c r="AC26" s="59"/>
      <c r="AD26" s="59"/>
      <c r="AE26" s="59"/>
      <c r="AF26" s="59"/>
      <c r="AG26" s="59"/>
      <c r="AH26" s="59"/>
      <c r="AI26" s="59"/>
      <c r="AJ26" s="59"/>
      <c r="AK26" s="59"/>
    </row>
    <row r="27" spans="1:38"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row>
    <row r="28" spans="1:38"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row>
    <row r="29" spans="1:38" x14ac:dyDescent="0.25">
      <c r="A29" s="575" t="s">
        <v>287</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row>
    <row r="30" spans="1:38" x14ac:dyDescent="0.25">
      <c r="A30" s="1283" t="s">
        <v>267</v>
      </c>
      <c r="B30" s="1284" t="s">
        <v>268</v>
      </c>
      <c r="C30" s="1284"/>
      <c r="D30" s="1284"/>
      <c r="E30" s="1284"/>
      <c r="F30" s="1284"/>
      <c r="G30" s="1284"/>
      <c r="H30" s="1284"/>
      <c r="I30" s="1284"/>
      <c r="J30" s="1284"/>
      <c r="K30" s="1284" t="s">
        <v>269</v>
      </c>
      <c r="L30" s="1284"/>
      <c r="M30" s="1284"/>
      <c r="N30" s="1284"/>
      <c r="O30" s="1284"/>
      <c r="P30" s="1284"/>
      <c r="Q30" s="1284"/>
      <c r="R30" s="1284"/>
      <c r="S30" s="1284"/>
      <c r="T30" s="1284" t="s">
        <v>270</v>
      </c>
      <c r="U30" s="1284"/>
      <c r="V30" s="1284"/>
      <c r="W30" s="1284"/>
      <c r="X30" s="1284"/>
      <c r="Y30" s="1284"/>
      <c r="Z30" s="1284"/>
      <c r="AA30" s="1284"/>
      <c r="AB30" s="1284"/>
      <c r="AC30" s="1285" t="s">
        <v>271</v>
      </c>
      <c r="AD30" s="1285"/>
      <c r="AE30" s="1285"/>
      <c r="AF30" s="1286"/>
      <c r="AG30" s="1286"/>
      <c r="AH30" s="1286"/>
      <c r="AI30" s="1286"/>
      <c r="AJ30" s="1286"/>
      <c r="AK30" s="1286"/>
      <c r="AL30" s="59"/>
    </row>
    <row r="31" spans="1:38" x14ac:dyDescent="0.25">
      <c r="A31" s="1283"/>
      <c r="B31" s="1270" t="s">
        <v>272</v>
      </c>
      <c r="C31" s="1271"/>
      <c r="D31" s="1272"/>
      <c r="E31" s="1270" t="s">
        <v>273</v>
      </c>
      <c r="F31" s="1271"/>
      <c r="G31" s="1272"/>
      <c r="H31" s="1270" t="s">
        <v>274</v>
      </c>
      <c r="I31" s="1271"/>
      <c r="J31" s="1272"/>
      <c r="K31" s="1270" t="s">
        <v>272</v>
      </c>
      <c r="L31" s="1271"/>
      <c r="M31" s="1272"/>
      <c r="N31" s="1270" t="s">
        <v>273</v>
      </c>
      <c r="O31" s="1271"/>
      <c r="P31" s="1272"/>
      <c r="Q31" s="1270" t="s">
        <v>274</v>
      </c>
      <c r="R31" s="1271"/>
      <c r="S31" s="1272"/>
      <c r="T31" s="1270" t="s">
        <v>272</v>
      </c>
      <c r="U31" s="1271"/>
      <c r="V31" s="1272"/>
      <c r="W31" s="1270" t="s">
        <v>273</v>
      </c>
      <c r="X31" s="1271"/>
      <c r="Y31" s="1272"/>
      <c r="Z31" s="1270" t="s">
        <v>274</v>
      </c>
      <c r="AA31" s="1271"/>
      <c r="AB31" s="1271"/>
      <c r="AC31" s="1276" t="s">
        <v>275</v>
      </c>
      <c r="AD31" s="1276"/>
      <c r="AE31" s="1276"/>
      <c r="AF31" s="1277" t="s">
        <v>276</v>
      </c>
      <c r="AG31" s="1277"/>
      <c r="AH31" s="1278"/>
      <c r="AI31" s="1281" t="s">
        <v>274</v>
      </c>
      <c r="AJ31" s="1277"/>
      <c r="AK31" s="1278"/>
      <c r="AL31" s="59"/>
    </row>
    <row r="32" spans="1:38" x14ac:dyDescent="0.25">
      <c r="A32" s="1283"/>
      <c r="B32" s="1273"/>
      <c r="C32" s="1274"/>
      <c r="D32" s="1275"/>
      <c r="E32" s="1273"/>
      <c r="F32" s="1274"/>
      <c r="G32" s="1275"/>
      <c r="H32" s="1273"/>
      <c r="I32" s="1274"/>
      <c r="J32" s="1275"/>
      <c r="K32" s="1273"/>
      <c r="L32" s="1274"/>
      <c r="M32" s="1275"/>
      <c r="N32" s="1273"/>
      <c r="O32" s="1274"/>
      <c r="P32" s="1275"/>
      <c r="Q32" s="1273"/>
      <c r="R32" s="1274"/>
      <c r="S32" s="1275"/>
      <c r="T32" s="1273"/>
      <c r="U32" s="1274"/>
      <c r="V32" s="1275"/>
      <c r="W32" s="1273"/>
      <c r="X32" s="1274"/>
      <c r="Y32" s="1275"/>
      <c r="Z32" s="1273"/>
      <c r="AA32" s="1274"/>
      <c r="AB32" s="1274"/>
      <c r="AC32" s="1276"/>
      <c r="AD32" s="1276"/>
      <c r="AE32" s="1276"/>
      <c r="AF32" s="1279"/>
      <c r="AG32" s="1279"/>
      <c r="AH32" s="1280"/>
      <c r="AI32" s="1282"/>
      <c r="AJ32" s="1279"/>
      <c r="AK32" s="1280"/>
      <c r="AL32" s="59"/>
    </row>
    <row r="33" spans="1:38" x14ac:dyDescent="0.25">
      <c r="A33" s="432" t="s">
        <v>280</v>
      </c>
      <c r="B33" s="1267">
        <v>14</v>
      </c>
      <c r="C33" s="1268"/>
      <c r="D33" s="1269"/>
      <c r="E33" s="1267">
        <v>1</v>
      </c>
      <c r="F33" s="1268"/>
      <c r="G33" s="1269"/>
      <c r="H33" s="1267">
        <f>SUM(B33:G33)</f>
        <v>15</v>
      </c>
      <c r="I33" s="1268"/>
      <c r="J33" s="1269"/>
      <c r="K33" s="1267">
        <v>14</v>
      </c>
      <c r="L33" s="1268"/>
      <c r="M33" s="1269"/>
      <c r="N33" s="1267">
        <v>1</v>
      </c>
      <c r="O33" s="1268"/>
      <c r="P33" s="1269"/>
      <c r="Q33" s="1267">
        <f>SUM(K33:P33)</f>
        <v>15</v>
      </c>
      <c r="R33" s="1268"/>
      <c r="S33" s="1269"/>
      <c r="T33" s="1267">
        <v>6</v>
      </c>
      <c r="U33" s="1268"/>
      <c r="V33" s="1269"/>
      <c r="W33" s="1267">
        <v>5</v>
      </c>
      <c r="X33" s="1268"/>
      <c r="Y33" s="1269"/>
      <c r="Z33" s="1267">
        <f>SUM(T33:Y33)</f>
        <v>11</v>
      </c>
      <c r="AA33" s="1268"/>
      <c r="AB33" s="1268"/>
      <c r="AC33" s="1263">
        <f>SUM(B33+K33+T33)</f>
        <v>34</v>
      </c>
      <c r="AD33" s="1263"/>
      <c r="AE33" s="1263"/>
      <c r="AF33" s="1260">
        <f>SUM(E33+N33+W33)</f>
        <v>7</v>
      </c>
      <c r="AG33" s="1260"/>
      <c r="AH33" s="1261"/>
      <c r="AI33" s="1259">
        <f>SUM(AC33+AF33)</f>
        <v>41</v>
      </c>
      <c r="AJ33" s="1260"/>
      <c r="AK33" s="1261"/>
      <c r="AL33" s="59"/>
    </row>
    <row r="34" spans="1:38" x14ac:dyDescent="0.25">
      <c r="A34" s="432" t="s">
        <v>281</v>
      </c>
      <c r="B34" s="1267">
        <v>4</v>
      </c>
      <c r="C34" s="1268"/>
      <c r="D34" s="1269"/>
      <c r="E34" s="1267">
        <v>3</v>
      </c>
      <c r="F34" s="1268"/>
      <c r="G34" s="1269"/>
      <c r="H34" s="1267">
        <f>SUM(B34:G34)</f>
        <v>7</v>
      </c>
      <c r="I34" s="1268"/>
      <c r="J34" s="1269"/>
      <c r="K34" s="1267">
        <v>2</v>
      </c>
      <c r="L34" s="1268"/>
      <c r="M34" s="1269"/>
      <c r="N34" s="1267">
        <v>1</v>
      </c>
      <c r="O34" s="1268"/>
      <c r="P34" s="1269"/>
      <c r="Q34" s="1267">
        <f t="shared" ref="Q34:Q37" si="0">SUM(K34:P34)</f>
        <v>3</v>
      </c>
      <c r="R34" s="1268"/>
      <c r="S34" s="1269"/>
      <c r="T34" s="1267">
        <v>2</v>
      </c>
      <c r="U34" s="1268"/>
      <c r="V34" s="1269"/>
      <c r="W34" s="1267">
        <v>2</v>
      </c>
      <c r="X34" s="1268"/>
      <c r="Y34" s="1269"/>
      <c r="Z34" s="1267">
        <f t="shared" ref="Z34:Z37" si="1">SUM(T34:Y34)</f>
        <v>4</v>
      </c>
      <c r="AA34" s="1268"/>
      <c r="AB34" s="1268"/>
      <c r="AC34" s="1264">
        <f t="shared" ref="AC34:AC37" si="2">SUM(B34+K34+T34)</f>
        <v>8</v>
      </c>
      <c r="AD34" s="1264"/>
      <c r="AE34" s="1264"/>
      <c r="AF34" s="1260">
        <f t="shared" ref="AF34:AF37" si="3">SUM(E34+N34+W34)</f>
        <v>6</v>
      </c>
      <c r="AG34" s="1260"/>
      <c r="AH34" s="1261"/>
      <c r="AI34" s="1259">
        <f t="shared" ref="AI34:AI37" si="4">SUM(AC34+AF34)</f>
        <v>14</v>
      </c>
      <c r="AJ34" s="1260"/>
      <c r="AK34" s="1261"/>
      <c r="AL34" s="59"/>
    </row>
    <row r="35" spans="1:38" x14ac:dyDescent="0.25">
      <c r="A35" s="432" t="s">
        <v>282</v>
      </c>
      <c r="B35" s="1267">
        <v>7</v>
      </c>
      <c r="C35" s="1268"/>
      <c r="D35" s="1269"/>
      <c r="E35" s="1267">
        <v>0</v>
      </c>
      <c r="F35" s="1268"/>
      <c r="G35" s="1269"/>
      <c r="H35" s="1267">
        <f>SUM(B35:G35)</f>
        <v>7</v>
      </c>
      <c r="I35" s="1268"/>
      <c r="J35" s="1269"/>
      <c r="K35" s="1267">
        <v>7</v>
      </c>
      <c r="L35" s="1268"/>
      <c r="M35" s="1269"/>
      <c r="N35" s="1267">
        <v>1</v>
      </c>
      <c r="O35" s="1268"/>
      <c r="P35" s="1269"/>
      <c r="Q35" s="1267">
        <f t="shared" si="0"/>
        <v>8</v>
      </c>
      <c r="R35" s="1268"/>
      <c r="S35" s="1269"/>
      <c r="T35" s="1267">
        <v>2</v>
      </c>
      <c r="U35" s="1268"/>
      <c r="V35" s="1269"/>
      <c r="W35" s="1267">
        <v>1</v>
      </c>
      <c r="X35" s="1268"/>
      <c r="Y35" s="1269"/>
      <c r="Z35" s="1267">
        <f t="shared" si="1"/>
        <v>3</v>
      </c>
      <c r="AA35" s="1268"/>
      <c r="AB35" s="1268"/>
      <c r="AC35" s="1263">
        <f t="shared" si="2"/>
        <v>16</v>
      </c>
      <c r="AD35" s="1263"/>
      <c r="AE35" s="1263"/>
      <c r="AF35" s="1260">
        <f t="shared" si="3"/>
        <v>2</v>
      </c>
      <c r="AG35" s="1260"/>
      <c r="AH35" s="1261"/>
      <c r="AI35" s="1259">
        <f t="shared" si="4"/>
        <v>18</v>
      </c>
      <c r="AJ35" s="1260"/>
      <c r="AK35" s="1261"/>
      <c r="AL35" s="59"/>
    </row>
    <row r="36" spans="1:38" x14ac:dyDescent="0.25">
      <c r="A36" s="432" t="s">
        <v>283</v>
      </c>
      <c r="B36" s="1267">
        <v>33</v>
      </c>
      <c r="C36" s="1268"/>
      <c r="D36" s="1269"/>
      <c r="E36" s="1267">
        <v>14</v>
      </c>
      <c r="F36" s="1268"/>
      <c r="G36" s="1269"/>
      <c r="H36" s="1267">
        <f>SUM(B36:G36)</f>
        <v>47</v>
      </c>
      <c r="I36" s="1268"/>
      <c r="J36" s="1269"/>
      <c r="K36" s="1267">
        <v>30</v>
      </c>
      <c r="L36" s="1268"/>
      <c r="M36" s="1269"/>
      <c r="N36" s="1267">
        <v>14</v>
      </c>
      <c r="O36" s="1268"/>
      <c r="P36" s="1269"/>
      <c r="Q36" s="1267">
        <f t="shared" si="0"/>
        <v>44</v>
      </c>
      <c r="R36" s="1268"/>
      <c r="S36" s="1269"/>
      <c r="T36" s="1267">
        <v>12</v>
      </c>
      <c r="U36" s="1268"/>
      <c r="V36" s="1269"/>
      <c r="W36" s="1267">
        <v>12</v>
      </c>
      <c r="X36" s="1268"/>
      <c r="Y36" s="1269"/>
      <c r="Z36" s="1267">
        <f t="shared" si="1"/>
        <v>24</v>
      </c>
      <c r="AA36" s="1268"/>
      <c r="AB36" s="1268"/>
      <c r="AC36" s="1264">
        <f t="shared" si="2"/>
        <v>75</v>
      </c>
      <c r="AD36" s="1264"/>
      <c r="AE36" s="1264"/>
      <c r="AF36" s="1260">
        <f t="shared" si="3"/>
        <v>40</v>
      </c>
      <c r="AG36" s="1260"/>
      <c r="AH36" s="1261"/>
      <c r="AI36" s="1259">
        <f t="shared" si="4"/>
        <v>115</v>
      </c>
      <c r="AJ36" s="1260"/>
      <c r="AK36" s="1261"/>
      <c r="AL36" s="59"/>
    </row>
    <row r="37" spans="1:38" x14ac:dyDescent="0.25">
      <c r="A37" s="432" t="s">
        <v>284</v>
      </c>
      <c r="B37" s="1267">
        <v>15</v>
      </c>
      <c r="C37" s="1268"/>
      <c r="D37" s="1269"/>
      <c r="E37" s="1267">
        <v>5</v>
      </c>
      <c r="F37" s="1268"/>
      <c r="G37" s="1269"/>
      <c r="H37" s="1267">
        <f>SUM(B37:G37)</f>
        <v>20</v>
      </c>
      <c r="I37" s="1268"/>
      <c r="J37" s="1269"/>
      <c r="K37" s="1267">
        <v>15</v>
      </c>
      <c r="L37" s="1268"/>
      <c r="M37" s="1269"/>
      <c r="N37" s="1267">
        <v>5</v>
      </c>
      <c r="O37" s="1268"/>
      <c r="P37" s="1269"/>
      <c r="Q37" s="1267">
        <f t="shared" si="0"/>
        <v>20</v>
      </c>
      <c r="R37" s="1268"/>
      <c r="S37" s="1269"/>
      <c r="T37" s="1267">
        <v>6</v>
      </c>
      <c r="U37" s="1268"/>
      <c r="V37" s="1269"/>
      <c r="W37" s="1267">
        <v>6</v>
      </c>
      <c r="X37" s="1268"/>
      <c r="Y37" s="1269"/>
      <c r="Z37" s="1267">
        <f t="shared" si="1"/>
        <v>12</v>
      </c>
      <c r="AA37" s="1268"/>
      <c r="AB37" s="1268"/>
      <c r="AC37" s="1265">
        <f t="shared" si="2"/>
        <v>36</v>
      </c>
      <c r="AD37" s="1265"/>
      <c r="AE37" s="1265"/>
      <c r="AF37" s="1260">
        <f t="shared" si="3"/>
        <v>16</v>
      </c>
      <c r="AG37" s="1260"/>
      <c r="AH37" s="1261"/>
      <c r="AI37" s="1259">
        <f t="shared" si="4"/>
        <v>52</v>
      </c>
      <c r="AJ37" s="1260"/>
      <c r="AK37" s="1261"/>
      <c r="AL37" s="59"/>
    </row>
    <row r="38" spans="1:38" x14ac:dyDescent="0.25">
      <c r="A38" s="572" t="s">
        <v>271</v>
      </c>
      <c r="B38" s="1262">
        <f>SUM(B33:D37)</f>
        <v>73</v>
      </c>
      <c r="C38" s="1257"/>
      <c r="D38" s="1258"/>
      <c r="E38" s="1262">
        <f>SUM(E33:G37)</f>
        <v>23</v>
      </c>
      <c r="F38" s="1257"/>
      <c r="G38" s="1258"/>
      <c r="H38" s="1262">
        <f>SUM(H33:J37)</f>
        <v>96</v>
      </c>
      <c r="I38" s="1257"/>
      <c r="J38" s="1258"/>
      <c r="K38" s="1262">
        <f>SUM(K33:M37)</f>
        <v>68</v>
      </c>
      <c r="L38" s="1257"/>
      <c r="M38" s="1258"/>
      <c r="N38" s="1262">
        <f>SUM(N33:P37)</f>
        <v>22</v>
      </c>
      <c r="O38" s="1257"/>
      <c r="P38" s="1258"/>
      <c r="Q38" s="1262">
        <f>SUM(Q33:S37)</f>
        <v>90</v>
      </c>
      <c r="R38" s="1257"/>
      <c r="S38" s="1258"/>
      <c r="T38" s="1262">
        <f>SUM(T33:V37)</f>
        <v>28</v>
      </c>
      <c r="U38" s="1257"/>
      <c r="V38" s="1258"/>
      <c r="W38" s="1262">
        <f>SUM(W33:Y37)</f>
        <v>26</v>
      </c>
      <c r="X38" s="1257"/>
      <c r="Y38" s="1258"/>
      <c r="Z38" s="1262">
        <f>SUM(Z33:AB37)</f>
        <v>54</v>
      </c>
      <c r="AA38" s="1257"/>
      <c r="AB38" s="1257"/>
      <c r="AC38" s="1266">
        <f>SUM(AC33:AE37)</f>
        <v>169</v>
      </c>
      <c r="AD38" s="1266"/>
      <c r="AE38" s="1266"/>
      <c r="AF38" s="1257">
        <f>SUM(AF33:AH37)</f>
        <v>71</v>
      </c>
      <c r="AG38" s="1257"/>
      <c r="AH38" s="1258"/>
      <c r="AI38" s="1262">
        <f>SUM(AI33:AK37)</f>
        <v>240</v>
      </c>
      <c r="AJ38" s="1257"/>
      <c r="AK38" s="1258"/>
      <c r="AL38" s="59"/>
    </row>
    <row r="39" spans="1:38"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row>
    <row r="40" spans="1:38"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sheetData>
  <mergeCells count="117">
    <mergeCell ref="A5:A7"/>
    <mergeCell ref="B5:J5"/>
    <mergeCell ref="K5:S5"/>
    <mergeCell ref="B6:D6"/>
    <mergeCell ref="E6:G6"/>
    <mergeCell ref="A2:AK2"/>
    <mergeCell ref="A1:AK1"/>
    <mergeCell ref="T5:AB5"/>
    <mergeCell ref="AC5:AK5"/>
    <mergeCell ref="T6:V6"/>
    <mergeCell ref="W6:Y6"/>
    <mergeCell ref="Z6:AB6"/>
    <mergeCell ref="AC6:AE6"/>
    <mergeCell ref="AF6:AH6"/>
    <mergeCell ref="AI6:AK6"/>
    <mergeCell ref="H6:J6"/>
    <mergeCell ref="K6:M6"/>
    <mergeCell ref="N6:P6"/>
    <mergeCell ref="Q6:S6"/>
    <mergeCell ref="AC31:AE32"/>
    <mergeCell ref="AF31:AH32"/>
    <mergeCell ref="AI31:AK32"/>
    <mergeCell ref="A30:A32"/>
    <mergeCell ref="B30:J30"/>
    <mergeCell ref="K30:S30"/>
    <mergeCell ref="T30:AB30"/>
    <mergeCell ref="AC30:AK30"/>
    <mergeCell ref="A18:A20"/>
    <mergeCell ref="B18:J18"/>
    <mergeCell ref="K18:S18"/>
    <mergeCell ref="B19:D19"/>
    <mergeCell ref="E19:G19"/>
    <mergeCell ref="H19:J19"/>
    <mergeCell ref="K19:M19"/>
    <mergeCell ref="N19:P19"/>
    <mergeCell ref="Q19:S19"/>
    <mergeCell ref="B31:D32"/>
    <mergeCell ref="E31:G32"/>
    <mergeCell ref="H31:J32"/>
    <mergeCell ref="K31:M32"/>
    <mergeCell ref="N31:P32"/>
    <mergeCell ref="Q31:S32"/>
    <mergeCell ref="T31:V32"/>
    <mergeCell ref="W31:Y32"/>
    <mergeCell ref="Z31:AB32"/>
    <mergeCell ref="B38:D38"/>
    <mergeCell ref="E33:G33"/>
    <mergeCell ref="E35:G35"/>
    <mergeCell ref="E34:G34"/>
    <mergeCell ref="E36:G36"/>
    <mergeCell ref="E37:G37"/>
    <mergeCell ref="E38:G38"/>
    <mergeCell ref="B33:D33"/>
    <mergeCell ref="B34:D34"/>
    <mergeCell ref="B35:D35"/>
    <mergeCell ref="B36:D36"/>
    <mergeCell ref="B37:D37"/>
    <mergeCell ref="H38:J38"/>
    <mergeCell ref="K33:M33"/>
    <mergeCell ref="K34:M34"/>
    <mergeCell ref="K35:M35"/>
    <mergeCell ref="K36:M36"/>
    <mergeCell ref="K37:M37"/>
    <mergeCell ref="K38:M38"/>
    <mergeCell ref="H33:J33"/>
    <mergeCell ref="H34:J34"/>
    <mergeCell ref="H35:J35"/>
    <mergeCell ref="H36:J36"/>
    <mergeCell ref="H37:J37"/>
    <mergeCell ref="N37:P37"/>
    <mergeCell ref="N38:P38"/>
    <mergeCell ref="Q33:S33"/>
    <mergeCell ref="Q34:S34"/>
    <mergeCell ref="Q35:S35"/>
    <mergeCell ref="Q36:S36"/>
    <mergeCell ref="Q37:S37"/>
    <mergeCell ref="Q38:S38"/>
    <mergeCell ref="N34:P34"/>
    <mergeCell ref="N35:P35"/>
    <mergeCell ref="N33:P33"/>
    <mergeCell ref="N36:P36"/>
    <mergeCell ref="T38:V38"/>
    <mergeCell ref="W33:Y33"/>
    <mergeCell ref="W34:Y34"/>
    <mergeCell ref="W37:Y37"/>
    <mergeCell ref="W35:Y35"/>
    <mergeCell ref="W36:Y36"/>
    <mergeCell ref="W38:Y38"/>
    <mergeCell ref="T33:V33"/>
    <mergeCell ref="T34:V34"/>
    <mergeCell ref="T35:V35"/>
    <mergeCell ref="T36:V36"/>
    <mergeCell ref="T37:V37"/>
    <mergeCell ref="Z38:AB38"/>
    <mergeCell ref="AC33:AE33"/>
    <mergeCell ref="AC34:AE34"/>
    <mergeCell ref="AC35:AE35"/>
    <mergeCell ref="AC36:AE36"/>
    <mergeCell ref="AC37:AE37"/>
    <mergeCell ref="AC38:AE38"/>
    <mergeCell ref="Z33:AB33"/>
    <mergeCell ref="Z34:AB34"/>
    <mergeCell ref="Z35:AB35"/>
    <mergeCell ref="Z36:AB36"/>
    <mergeCell ref="Z37:AB37"/>
    <mergeCell ref="AF38:AH38"/>
    <mergeCell ref="AI33:AK33"/>
    <mergeCell ref="AI34:AK34"/>
    <mergeCell ref="AI35:AK35"/>
    <mergeCell ref="AI36:AK36"/>
    <mergeCell ref="AI37:AK37"/>
    <mergeCell ref="AI38:AK38"/>
    <mergeCell ref="AF33:AH33"/>
    <mergeCell ref="AF34:AH34"/>
    <mergeCell ref="AF35:AH35"/>
    <mergeCell ref="AF36:AH36"/>
    <mergeCell ref="AF37:AH3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activeCell="X15" sqref="X15"/>
    </sheetView>
  </sheetViews>
  <sheetFormatPr defaultRowHeight="15" x14ac:dyDescent="0.25"/>
  <cols>
    <col min="1" max="1" width="15.28515625" customWidth="1"/>
    <col min="3" max="3" width="11.140625" customWidth="1"/>
    <col min="4" max="4" width="11.5703125" customWidth="1"/>
    <col min="5" max="5" width="10" customWidth="1"/>
    <col min="6" max="6" width="8.7109375" customWidth="1"/>
    <col min="7" max="7" width="10.28515625" customWidth="1"/>
    <col min="8" max="8" width="20.5703125" customWidth="1"/>
    <col min="9" max="9" width="18.140625" customWidth="1"/>
    <col min="12" max="12" width="15.140625" customWidth="1"/>
    <col min="14" max="14" width="16.28515625" customWidth="1"/>
    <col min="15" max="15" width="12.5703125" customWidth="1"/>
    <col min="16" max="16" width="15.5703125" customWidth="1"/>
    <col min="17" max="17" width="11.140625" customWidth="1"/>
    <col min="19" max="19" width="13.5703125" customWidth="1"/>
    <col min="20" max="20" width="11.85546875" customWidth="1"/>
    <col min="21" max="21" width="14.7109375" customWidth="1"/>
    <col min="22" max="22" width="10.85546875" customWidth="1"/>
    <col min="23" max="23" width="19.42578125" customWidth="1"/>
  </cols>
  <sheetData>
    <row r="1" spans="1:24" ht="15.75" x14ac:dyDescent="0.25">
      <c r="A1" s="1503" t="s">
        <v>1085</v>
      </c>
      <c r="B1" s="1503"/>
      <c r="C1" s="1503"/>
      <c r="D1" s="1503"/>
      <c r="E1" s="1503"/>
      <c r="F1" s="1503"/>
      <c r="G1" s="1503"/>
      <c r="H1" s="1503"/>
      <c r="I1" s="1503"/>
      <c r="J1" s="1503"/>
      <c r="K1" s="59"/>
      <c r="L1" s="59"/>
      <c r="M1" s="59"/>
      <c r="N1" s="59"/>
    </row>
    <row r="2" spans="1:24" x14ac:dyDescent="0.25">
      <c r="A2" s="59"/>
      <c r="B2" s="59"/>
      <c r="C2" s="59"/>
      <c r="D2" s="59"/>
      <c r="E2" s="59"/>
      <c r="F2" s="59"/>
      <c r="G2" s="59"/>
      <c r="H2" s="59"/>
      <c r="I2" s="59"/>
      <c r="J2" s="59"/>
      <c r="K2" s="59"/>
      <c r="L2" s="59"/>
      <c r="M2" s="59"/>
      <c r="N2" s="59"/>
    </row>
    <row r="3" spans="1:24" ht="21" customHeight="1" x14ac:dyDescent="0.25">
      <c r="A3" s="1517" t="s">
        <v>1086</v>
      </c>
      <c r="B3" s="1517"/>
      <c r="C3" s="1517"/>
      <c r="D3" s="1517"/>
      <c r="E3" s="1517"/>
      <c r="F3" s="1517"/>
      <c r="G3" s="1517"/>
      <c r="H3" s="1517"/>
      <c r="I3" s="1517"/>
      <c r="J3" s="59"/>
      <c r="K3" s="59"/>
      <c r="L3" s="1505" t="s">
        <v>1087</v>
      </c>
      <c r="M3" s="1505"/>
      <c r="N3" s="1505"/>
      <c r="O3" s="1505"/>
      <c r="P3" s="1505"/>
      <c r="Q3" s="1505"/>
      <c r="R3" s="1505"/>
      <c r="S3" s="1505"/>
      <c r="T3" s="1505"/>
      <c r="U3" s="1505"/>
      <c r="V3" s="1505"/>
      <c r="W3" s="1505"/>
    </row>
    <row r="4" spans="1:24" ht="27" customHeight="1" x14ac:dyDescent="0.25">
      <c r="A4" s="293" t="s">
        <v>267</v>
      </c>
      <c r="B4" s="293" t="s">
        <v>1088</v>
      </c>
      <c r="C4" s="293" t="s">
        <v>412</v>
      </c>
      <c r="D4" s="294" t="s">
        <v>413</v>
      </c>
      <c r="E4" s="293" t="s">
        <v>412</v>
      </c>
      <c r="F4" s="294" t="s">
        <v>413</v>
      </c>
      <c r="G4" s="1518" t="s">
        <v>416</v>
      </c>
      <c r="H4" s="1522" t="s">
        <v>1089</v>
      </c>
      <c r="I4" s="1522" t="s">
        <v>1090</v>
      </c>
      <c r="J4" s="59"/>
      <c r="K4" s="59"/>
      <c r="L4" s="1529" t="s">
        <v>267</v>
      </c>
      <c r="M4" s="308" t="s">
        <v>1091</v>
      </c>
      <c r="N4" s="308"/>
      <c r="O4" s="312"/>
      <c r="P4" s="312"/>
      <c r="Q4" s="312"/>
      <c r="R4" s="1528" t="s">
        <v>1092</v>
      </c>
      <c r="S4" s="1528"/>
      <c r="T4" s="1528"/>
      <c r="U4" s="1528"/>
      <c r="V4" s="1528"/>
      <c r="W4" s="309">
        <v>2022</v>
      </c>
      <c r="X4" s="309">
        <v>2022</v>
      </c>
    </row>
    <row r="5" spans="1:24" ht="45" customHeight="1" x14ac:dyDescent="0.25">
      <c r="A5" s="295"/>
      <c r="B5" s="295"/>
      <c r="C5" s="1515" t="s">
        <v>707</v>
      </c>
      <c r="D5" s="1516"/>
      <c r="E5" s="1515" t="s">
        <v>316</v>
      </c>
      <c r="F5" s="1516"/>
      <c r="G5" s="1519"/>
      <c r="H5" s="1523"/>
      <c r="I5" s="1523"/>
      <c r="J5" s="59"/>
      <c r="K5" s="59"/>
      <c r="L5" s="1529"/>
      <c r="M5" s="243" t="s">
        <v>416</v>
      </c>
      <c r="N5" s="243" t="s">
        <v>1093</v>
      </c>
      <c r="O5" s="243" t="s">
        <v>1094</v>
      </c>
      <c r="P5" s="243" t="s">
        <v>1095</v>
      </c>
      <c r="Q5" s="243" t="s">
        <v>1096</v>
      </c>
      <c r="R5" s="243" t="s">
        <v>416</v>
      </c>
      <c r="S5" s="243" t="s">
        <v>1093</v>
      </c>
      <c r="T5" s="243" t="s">
        <v>1094</v>
      </c>
      <c r="U5" s="243" t="s">
        <v>1097</v>
      </c>
      <c r="V5" s="243" t="s">
        <v>1096</v>
      </c>
      <c r="W5" s="314" t="s">
        <v>1098</v>
      </c>
      <c r="X5" s="315" t="s">
        <v>416</v>
      </c>
    </row>
    <row r="6" spans="1:24" ht="17.25" customHeight="1" x14ac:dyDescent="0.25">
      <c r="A6" s="1527" t="s">
        <v>313</v>
      </c>
      <c r="B6" s="297" t="s">
        <v>577</v>
      </c>
      <c r="C6" s="298">
        <v>619</v>
      </c>
      <c r="D6" s="298">
        <v>50</v>
      </c>
      <c r="E6" s="298">
        <v>87</v>
      </c>
      <c r="F6" s="298">
        <v>2</v>
      </c>
      <c r="G6" s="296">
        <v>758</v>
      </c>
      <c r="H6" s="1524"/>
      <c r="I6" s="317">
        <v>6.64</v>
      </c>
      <c r="J6" s="59"/>
      <c r="K6" s="59"/>
      <c r="L6" s="311" t="s">
        <v>1099</v>
      </c>
      <c r="M6" s="744">
        <f t="shared" ref="M6:M10" si="0">SUM(N6:Q6)</f>
        <v>114.1</v>
      </c>
      <c r="N6" s="244">
        <v>19.5</v>
      </c>
      <c r="O6" s="244">
        <v>33</v>
      </c>
      <c r="P6" s="244">
        <v>61.6</v>
      </c>
      <c r="Q6" s="244">
        <v>0</v>
      </c>
      <c r="R6" s="747">
        <v>123.48</v>
      </c>
      <c r="S6" s="316">
        <v>24.3</v>
      </c>
      <c r="T6" s="244">
        <v>44.1</v>
      </c>
      <c r="U6" s="244">
        <v>56.08</v>
      </c>
      <c r="V6" s="244">
        <v>0</v>
      </c>
      <c r="W6" s="310">
        <v>23</v>
      </c>
      <c r="X6" s="745">
        <v>147.47999999999999</v>
      </c>
    </row>
    <row r="7" spans="1:24" ht="18" customHeight="1" x14ac:dyDescent="0.25">
      <c r="A7" s="1527"/>
      <c r="B7" s="297" t="s">
        <v>583</v>
      </c>
      <c r="C7" s="298">
        <v>313</v>
      </c>
      <c r="D7" s="298">
        <v>15</v>
      </c>
      <c r="E7" s="298">
        <v>15</v>
      </c>
      <c r="F7" s="298">
        <v>1</v>
      </c>
      <c r="G7" s="296">
        <v>344</v>
      </c>
      <c r="H7" s="1525"/>
      <c r="I7" s="317">
        <v>3.01</v>
      </c>
      <c r="J7" s="59"/>
      <c r="K7" s="59"/>
      <c r="L7" s="311" t="s">
        <v>1100</v>
      </c>
      <c r="M7" s="744">
        <f t="shared" si="0"/>
        <v>37.700000000000003</v>
      </c>
      <c r="N7" s="244">
        <v>6</v>
      </c>
      <c r="O7" s="244">
        <v>7.7</v>
      </c>
      <c r="P7" s="244">
        <v>24</v>
      </c>
      <c r="Q7" s="244">
        <v>0</v>
      </c>
      <c r="R7" s="1125">
        <v>37.99</v>
      </c>
      <c r="S7" s="1126">
        <v>6</v>
      </c>
      <c r="T7" s="244">
        <v>15</v>
      </c>
      <c r="U7" s="244">
        <v>16.989999999999998</v>
      </c>
      <c r="V7" s="244">
        <v>0</v>
      </c>
      <c r="W7" s="310">
        <v>10</v>
      </c>
      <c r="X7" s="745">
        <v>47.99</v>
      </c>
    </row>
    <row r="8" spans="1:24" ht="16.5" customHeight="1" x14ac:dyDescent="0.25">
      <c r="A8" s="1527"/>
      <c r="B8" s="297" t="s">
        <v>585</v>
      </c>
      <c r="C8" s="298">
        <v>42</v>
      </c>
      <c r="D8" s="298">
        <v>6</v>
      </c>
      <c r="E8" s="298">
        <v>7</v>
      </c>
      <c r="F8" s="298">
        <v>0</v>
      </c>
      <c r="G8" s="296">
        <v>55</v>
      </c>
      <c r="H8" s="1526"/>
      <c r="I8" s="317">
        <v>0.48</v>
      </c>
      <c r="J8" s="59"/>
      <c r="K8" s="59"/>
      <c r="L8" s="311" t="s">
        <v>1101</v>
      </c>
      <c r="M8" s="744">
        <f t="shared" si="0"/>
        <v>180.9</v>
      </c>
      <c r="N8" s="244">
        <v>31</v>
      </c>
      <c r="O8" s="244">
        <v>59.7</v>
      </c>
      <c r="P8" s="244">
        <v>89.2</v>
      </c>
      <c r="Q8" s="244">
        <v>1</v>
      </c>
      <c r="R8" s="1125">
        <v>149.94</v>
      </c>
      <c r="S8" s="1126">
        <v>31</v>
      </c>
      <c r="T8" s="244">
        <v>59.33</v>
      </c>
      <c r="U8" s="244">
        <v>57.61</v>
      </c>
      <c r="V8" s="244">
        <v>2</v>
      </c>
      <c r="W8" s="310">
        <v>31</v>
      </c>
      <c r="X8" s="745">
        <v>180.94</v>
      </c>
    </row>
    <row r="9" spans="1:24" ht="14.25" customHeight="1" x14ac:dyDescent="0.25">
      <c r="A9" s="1520" t="s">
        <v>274</v>
      </c>
      <c r="B9" s="1521"/>
      <c r="C9" s="742">
        <v>974</v>
      </c>
      <c r="D9" s="742">
        <v>71</v>
      </c>
      <c r="E9" s="742">
        <v>109</v>
      </c>
      <c r="F9" s="742">
        <v>3</v>
      </c>
      <c r="G9" s="742">
        <v>1157</v>
      </c>
      <c r="H9" s="369">
        <v>114.1</v>
      </c>
      <c r="I9" s="743">
        <v>10.14</v>
      </c>
      <c r="J9" s="59"/>
      <c r="K9" s="59"/>
      <c r="L9" s="311" t="s">
        <v>1102</v>
      </c>
      <c r="M9" s="744">
        <f t="shared" si="0"/>
        <v>52.5</v>
      </c>
      <c r="N9" s="244">
        <v>9.5</v>
      </c>
      <c r="O9" s="244">
        <v>13</v>
      </c>
      <c r="P9" s="244">
        <v>29.1</v>
      </c>
      <c r="Q9" s="244">
        <v>0.9</v>
      </c>
      <c r="R9" s="1125">
        <v>51.4</v>
      </c>
      <c r="S9" s="1126">
        <v>9.1999999999999993</v>
      </c>
      <c r="T9" s="244">
        <v>15.1</v>
      </c>
      <c r="U9" s="244">
        <v>26.7</v>
      </c>
      <c r="V9" s="244">
        <v>0.9</v>
      </c>
      <c r="W9" s="310">
        <v>17</v>
      </c>
      <c r="X9" s="745">
        <v>68.900000000000006</v>
      </c>
    </row>
    <row r="10" spans="1:24" ht="19.5" customHeight="1" x14ac:dyDescent="0.25">
      <c r="A10" s="1527" t="s">
        <v>281</v>
      </c>
      <c r="B10" s="297" t="s">
        <v>577</v>
      </c>
      <c r="C10" s="298">
        <v>555</v>
      </c>
      <c r="D10" s="298">
        <v>44</v>
      </c>
      <c r="E10" s="298">
        <v>143</v>
      </c>
      <c r="F10" s="298">
        <v>1</v>
      </c>
      <c r="G10" s="296">
        <v>743</v>
      </c>
      <c r="H10" s="1524"/>
      <c r="I10" s="317">
        <v>14.15</v>
      </c>
      <c r="J10" s="59"/>
      <c r="K10" s="59"/>
      <c r="L10" s="311" t="s">
        <v>1103</v>
      </c>
      <c r="M10" s="744">
        <f t="shared" si="0"/>
        <v>88.9</v>
      </c>
      <c r="N10" s="244">
        <v>10</v>
      </c>
      <c r="O10" s="244">
        <v>30.4</v>
      </c>
      <c r="P10" s="244">
        <v>48.5</v>
      </c>
      <c r="Q10" s="244">
        <v>0</v>
      </c>
      <c r="R10" s="1125">
        <v>87</v>
      </c>
      <c r="S10" s="1126">
        <v>12</v>
      </c>
      <c r="T10" s="244">
        <v>37</v>
      </c>
      <c r="U10" s="244">
        <v>38</v>
      </c>
      <c r="V10" s="244">
        <v>0</v>
      </c>
      <c r="W10" s="310">
        <v>22</v>
      </c>
      <c r="X10" s="745">
        <v>109</v>
      </c>
    </row>
    <row r="11" spans="1:24" ht="16.5" customHeight="1" x14ac:dyDescent="0.25">
      <c r="A11" s="1527"/>
      <c r="B11" s="297" t="s">
        <v>583</v>
      </c>
      <c r="C11" s="298">
        <v>154</v>
      </c>
      <c r="D11" s="298">
        <v>6</v>
      </c>
      <c r="E11" s="298">
        <v>28</v>
      </c>
      <c r="F11" s="298">
        <v>0</v>
      </c>
      <c r="G11" s="296">
        <v>188</v>
      </c>
      <c r="H11" s="1525"/>
      <c r="I11" s="317">
        <v>3.58</v>
      </c>
      <c r="J11" s="59"/>
      <c r="K11" s="59"/>
      <c r="L11" s="313" t="s">
        <v>1104</v>
      </c>
      <c r="M11" s="745">
        <v>0</v>
      </c>
      <c r="N11" s="310">
        <v>0</v>
      </c>
      <c r="O11" s="310">
        <v>0</v>
      </c>
      <c r="P11" s="310">
        <v>0</v>
      </c>
      <c r="Q11" s="310">
        <v>0</v>
      </c>
      <c r="R11" s="1125">
        <v>0</v>
      </c>
      <c r="S11" s="310">
        <v>0</v>
      </c>
      <c r="T11" s="310">
        <v>0</v>
      </c>
      <c r="U11" s="310">
        <v>0</v>
      </c>
      <c r="V11" s="310">
        <v>0</v>
      </c>
      <c r="W11" s="310">
        <v>219.51</v>
      </c>
      <c r="X11" s="745">
        <v>219.51</v>
      </c>
    </row>
    <row r="12" spans="1:24" ht="17.25" customHeight="1" x14ac:dyDescent="0.25">
      <c r="A12" s="1527"/>
      <c r="B12" s="297" t="s">
        <v>585</v>
      </c>
      <c r="C12" s="298">
        <v>6</v>
      </c>
      <c r="D12" s="298">
        <v>0</v>
      </c>
      <c r="E12" s="298">
        <v>2</v>
      </c>
      <c r="F12" s="298">
        <v>0</v>
      </c>
      <c r="G12" s="296">
        <v>8</v>
      </c>
      <c r="H12" s="1526"/>
      <c r="I12" s="317">
        <v>0.15</v>
      </c>
      <c r="J12" s="59"/>
      <c r="K12" s="59"/>
      <c r="L12" s="308" t="s">
        <v>274</v>
      </c>
      <c r="M12" s="744">
        <f>SUM(N12:Q12)</f>
        <v>474.1</v>
      </c>
      <c r="N12" s="746">
        <f>SUM(N6:N10)</f>
        <v>76</v>
      </c>
      <c r="O12" s="746">
        <f>SUM(O6:O10)</f>
        <v>143.80000000000001</v>
      </c>
      <c r="P12" s="746">
        <f>SUM(P6:P10)</f>
        <v>252.4</v>
      </c>
      <c r="Q12" s="746">
        <f>SUM(Q6:Q10)</f>
        <v>1.9</v>
      </c>
      <c r="R12" s="744">
        <v>449.81</v>
      </c>
      <c r="S12" s="746">
        <v>82.5</v>
      </c>
      <c r="T12" s="746">
        <v>170.53</v>
      </c>
      <c r="U12" s="746">
        <v>195.38</v>
      </c>
      <c r="V12" s="746">
        <v>2.9</v>
      </c>
      <c r="W12" s="745">
        <v>322.51</v>
      </c>
      <c r="X12" s="745">
        <v>773.82</v>
      </c>
    </row>
    <row r="13" spans="1:24" x14ac:dyDescent="0.25">
      <c r="A13" s="1520" t="s">
        <v>274</v>
      </c>
      <c r="B13" s="1521"/>
      <c r="C13" s="742">
        <v>715</v>
      </c>
      <c r="D13" s="742">
        <v>50</v>
      </c>
      <c r="E13" s="742">
        <v>173</v>
      </c>
      <c r="F13" s="742">
        <v>1</v>
      </c>
      <c r="G13" s="742">
        <v>939</v>
      </c>
      <c r="H13" s="743">
        <v>52.5</v>
      </c>
      <c r="I13" s="743">
        <v>17.89</v>
      </c>
      <c r="J13" s="59"/>
      <c r="K13" s="59"/>
    </row>
    <row r="14" spans="1:24" x14ac:dyDescent="0.25">
      <c r="A14" s="1527" t="s">
        <v>282</v>
      </c>
      <c r="B14" s="297" t="s">
        <v>577</v>
      </c>
      <c r="C14" s="298">
        <v>281</v>
      </c>
      <c r="D14" s="298">
        <v>19</v>
      </c>
      <c r="E14" s="298">
        <v>0</v>
      </c>
      <c r="F14" s="298">
        <v>0</v>
      </c>
      <c r="G14" s="296">
        <v>300</v>
      </c>
      <c r="H14" s="1524"/>
      <c r="I14" s="317">
        <v>7.96</v>
      </c>
      <c r="J14" s="59"/>
      <c r="K14" s="59"/>
    </row>
    <row r="15" spans="1:24" ht="16.5" customHeight="1" x14ac:dyDescent="0.25">
      <c r="A15" s="1527"/>
      <c r="B15" s="297" t="s">
        <v>583</v>
      </c>
      <c r="C15" s="298">
        <v>183</v>
      </c>
      <c r="D15" s="298">
        <v>4</v>
      </c>
      <c r="E15" s="298">
        <v>13</v>
      </c>
      <c r="F15" s="298">
        <v>0</v>
      </c>
      <c r="G15" s="296">
        <v>200</v>
      </c>
      <c r="H15" s="1525"/>
      <c r="I15" s="317">
        <v>5.31</v>
      </c>
      <c r="J15" s="59"/>
      <c r="K15" s="59"/>
    </row>
    <row r="16" spans="1:24" x14ac:dyDescent="0.25">
      <c r="A16" s="1527"/>
      <c r="B16" s="297" t="s">
        <v>585</v>
      </c>
      <c r="C16" s="298">
        <v>6</v>
      </c>
      <c r="D16" s="298">
        <v>0</v>
      </c>
      <c r="E16" s="298">
        <v>1</v>
      </c>
      <c r="F16" s="298">
        <v>0</v>
      </c>
      <c r="G16" s="296">
        <v>7</v>
      </c>
      <c r="H16" s="1526"/>
      <c r="I16" s="317">
        <v>0.19</v>
      </c>
      <c r="J16" s="59"/>
      <c r="K16" s="59"/>
    </row>
    <row r="17" spans="1:14" ht="16.5" customHeight="1" x14ac:dyDescent="0.25">
      <c r="A17" s="1520" t="s">
        <v>274</v>
      </c>
      <c r="B17" s="1521"/>
      <c r="C17" s="818">
        <v>470</v>
      </c>
      <c r="D17" s="818">
        <v>23</v>
      </c>
      <c r="E17" s="818">
        <v>14</v>
      </c>
      <c r="F17" s="818">
        <v>0</v>
      </c>
      <c r="G17" s="818">
        <v>507</v>
      </c>
      <c r="H17" s="369">
        <v>37.700000000000003</v>
      </c>
      <c r="I17" s="743">
        <v>13.45</v>
      </c>
      <c r="J17" s="59"/>
      <c r="K17" s="59"/>
    </row>
    <row r="18" spans="1:14" ht="20.25" customHeight="1" x14ac:dyDescent="0.25">
      <c r="A18" s="1527" t="s">
        <v>283</v>
      </c>
      <c r="B18" s="297" t="s">
        <v>577</v>
      </c>
      <c r="C18" s="298">
        <v>900</v>
      </c>
      <c r="D18" s="298">
        <v>179</v>
      </c>
      <c r="E18" s="298">
        <v>343</v>
      </c>
      <c r="F18" s="298">
        <v>11</v>
      </c>
      <c r="G18" s="296">
        <v>1433</v>
      </c>
      <c r="H18" s="1524"/>
      <c r="I18" s="317">
        <v>7.92</v>
      </c>
      <c r="J18" s="59"/>
      <c r="K18" s="59"/>
    </row>
    <row r="19" spans="1:14" x14ac:dyDescent="0.25">
      <c r="A19" s="1527"/>
      <c r="B19" s="297" t="s">
        <v>583</v>
      </c>
      <c r="C19" s="298">
        <v>450</v>
      </c>
      <c r="D19" s="298">
        <v>27</v>
      </c>
      <c r="E19" s="298">
        <v>151</v>
      </c>
      <c r="F19" s="298">
        <v>2</v>
      </c>
      <c r="G19" s="296">
        <v>630</v>
      </c>
      <c r="H19" s="1525"/>
      <c r="I19" s="317">
        <v>3.48</v>
      </c>
      <c r="J19" s="59"/>
      <c r="K19" s="59"/>
      <c r="L19" s="59"/>
      <c r="M19" s="59"/>
      <c r="N19" s="59"/>
    </row>
    <row r="20" spans="1:14" x14ac:dyDescent="0.25">
      <c r="A20" s="1527"/>
      <c r="B20" s="297" t="s">
        <v>585</v>
      </c>
      <c r="C20" s="298">
        <v>54</v>
      </c>
      <c r="D20" s="298">
        <v>3</v>
      </c>
      <c r="E20" s="298">
        <v>27</v>
      </c>
      <c r="F20" s="298">
        <v>7</v>
      </c>
      <c r="G20" s="296">
        <v>91</v>
      </c>
      <c r="H20" s="1526"/>
      <c r="I20" s="317">
        <v>0.5</v>
      </c>
      <c r="J20" s="59"/>
      <c r="K20" s="59"/>
      <c r="L20" s="59"/>
      <c r="M20" s="59"/>
      <c r="N20" s="59"/>
    </row>
    <row r="21" spans="1:14" x14ac:dyDescent="0.25">
      <c r="A21" s="1520" t="s">
        <v>274</v>
      </c>
      <c r="B21" s="1521"/>
      <c r="C21" s="742">
        <v>1404</v>
      </c>
      <c r="D21" s="742">
        <v>209</v>
      </c>
      <c r="E21" s="742">
        <v>521</v>
      </c>
      <c r="F21" s="742">
        <v>20</v>
      </c>
      <c r="G21" s="742">
        <v>2154</v>
      </c>
      <c r="H21" s="743">
        <v>180.9</v>
      </c>
      <c r="I21" s="743">
        <v>11.91</v>
      </c>
      <c r="J21" s="59"/>
      <c r="K21" s="59"/>
      <c r="L21" s="59"/>
      <c r="M21" s="59"/>
      <c r="N21" s="59"/>
    </row>
    <row r="22" spans="1:14" x14ac:dyDescent="0.25">
      <c r="A22" s="1527" t="s">
        <v>284</v>
      </c>
      <c r="B22" s="297" t="s">
        <v>577</v>
      </c>
      <c r="C22" s="298">
        <v>1000</v>
      </c>
      <c r="D22" s="298">
        <v>68</v>
      </c>
      <c r="E22" s="298">
        <v>431</v>
      </c>
      <c r="F22" s="298">
        <v>3</v>
      </c>
      <c r="G22" s="296">
        <v>1502</v>
      </c>
      <c r="H22" s="1524"/>
      <c r="I22" s="317">
        <v>16.899999999999999</v>
      </c>
      <c r="J22" s="59"/>
      <c r="K22" s="59"/>
    </row>
    <row r="23" spans="1:14" x14ac:dyDescent="0.25">
      <c r="A23" s="1527"/>
      <c r="B23" s="297" t="s">
        <v>583</v>
      </c>
      <c r="C23" s="298">
        <v>411</v>
      </c>
      <c r="D23" s="298">
        <v>17</v>
      </c>
      <c r="E23" s="298">
        <v>129</v>
      </c>
      <c r="F23" s="298">
        <v>1</v>
      </c>
      <c r="G23" s="296">
        <v>558</v>
      </c>
      <c r="H23" s="1525"/>
      <c r="I23" s="317">
        <v>6.28</v>
      </c>
      <c r="J23" s="59"/>
      <c r="K23" s="59"/>
      <c r="L23" s="59"/>
      <c r="M23" s="59"/>
      <c r="N23" s="59"/>
    </row>
    <row r="24" spans="1:14" x14ac:dyDescent="0.25">
      <c r="A24" s="1527"/>
      <c r="B24" s="297" t="s">
        <v>585</v>
      </c>
      <c r="C24" s="298">
        <v>20</v>
      </c>
      <c r="D24" s="298">
        <v>0</v>
      </c>
      <c r="E24" s="298">
        <v>23</v>
      </c>
      <c r="F24" s="298">
        <v>4</v>
      </c>
      <c r="G24" s="296">
        <v>47</v>
      </c>
      <c r="H24" s="1526"/>
      <c r="I24" s="317">
        <v>0.53</v>
      </c>
      <c r="J24" s="59"/>
      <c r="K24" s="59"/>
      <c r="L24" s="59"/>
      <c r="M24" s="59"/>
      <c r="N24" s="59"/>
    </row>
    <row r="25" spans="1:14" x14ac:dyDescent="0.25">
      <c r="A25" s="1520" t="s">
        <v>274</v>
      </c>
      <c r="B25" s="1521"/>
      <c r="C25" s="742">
        <v>1431</v>
      </c>
      <c r="D25" s="742">
        <v>85</v>
      </c>
      <c r="E25" s="742">
        <v>583</v>
      </c>
      <c r="F25" s="742">
        <v>8</v>
      </c>
      <c r="G25" s="742">
        <v>2107</v>
      </c>
      <c r="H25" s="743">
        <v>88.9</v>
      </c>
      <c r="I25" s="743">
        <v>23.7</v>
      </c>
      <c r="J25" s="59"/>
      <c r="K25" s="59"/>
      <c r="L25" s="59"/>
      <c r="M25" s="59"/>
      <c r="N25" s="59"/>
    </row>
    <row r="26" spans="1:14" ht="42.75" customHeight="1" x14ac:dyDescent="0.25">
      <c r="A26" s="1531" t="s">
        <v>828</v>
      </c>
      <c r="B26" s="1532"/>
      <c r="C26" s="299" t="s">
        <v>1105</v>
      </c>
      <c r="D26" s="300" t="s">
        <v>413</v>
      </c>
      <c r="E26" s="300" t="s">
        <v>1105</v>
      </c>
      <c r="F26" s="299" t="s">
        <v>413</v>
      </c>
      <c r="G26" s="1518" t="s">
        <v>416</v>
      </c>
      <c r="H26" s="1522" t="s">
        <v>1106</v>
      </c>
      <c r="I26" s="1522" t="s">
        <v>1107</v>
      </c>
      <c r="J26" s="59"/>
      <c r="K26" s="59"/>
      <c r="L26" s="59"/>
      <c r="M26" s="59"/>
      <c r="N26" s="59"/>
    </row>
    <row r="27" spans="1:14" ht="16.5" customHeight="1" x14ac:dyDescent="0.25">
      <c r="A27" s="1533"/>
      <c r="B27" s="1534"/>
      <c r="C27" s="1536" t="s">
        <v>707</v>
      </c>
      <c r="D27" s="1537"/>
      <c r="E27" s="1536" t="s">
        <v>316</v>
      </c>
      <c r="F27" s="1537"/>
      <c r="G27" s="1519"/>
      <c r="H27" s="1523"/>
      <c r="I27" s="1523"/>
      <c r="J27" s="59"/>
      <c r="K27" s="59"/>
      <c r="L27" s="59"/>
      <c r="M27" s="59"/>
      <c r="N27" s="59"/>
    </row>
    <row r="28" spans="1:14" x14ac:dyDescent="0.25">
      <c r="A28" s="1535" t="s">
        <v>1108</v>
      </c>
      <c r="B28" s="1535"/>
      <c r="C28" s="298">
        <v>3355</v>
      </c>
      <c r="D28" s="298">
        <v>360</v>
      </c>
      <c r="E28" s="298">
        <v>1004</v>
      </c>
      <c r="F28" s="178">
        <v>17</v>
      </c>
      <c r="G28" s="178">
        <v>4736</v>
      </c>
      <c r="H28" s="1524"/>
      <c r="I28" s="301">
        <f>G28/H31</f>
        <v>9.9894537017506853</v>
      </c>
      <c r="J28" s="59"/>
      <c r="K28" s="59"/>
      <c r="L28" s="59"/>
      <c r="M28" s="59"/>
      <c r="N28" s="59"/>
    </row>
    <row r="29" spans="1:14" x14ac:dyDescent="0.25">
      <c r="A29" s="1535" t="s">
        <v>1109</v>
      </c>
      <c r="B29" s="1535"/>
      <c r="C29" s="298">
        <v>1511</v>
      </c>
      <c r="D29" s="298">
        <v>69</v>
      </c>
      <c r="E29" s="298">
        <v>336</v>
      </c>
      <c r="F29" s="178">
        <v>4</v>
      </c>
      <c r="G29" s="178">
        <v>1920</v>
      </c>
      <c r="H29" s="1525"/>
      <c r="I29" s="301">
        <f>G29/H31</f>
        <v>4.0497785277367644</v>
      </c>
      <c r="J29" s="59"/>
      <c r="K29" s="59"/>
      <c r="L29" s="59"/>
      <c r="M29" s="59"/>
      <c r="N29" s="59"/>
    </row>
    <row r="30" spans="1:14" x14ac:dyDescent="0.25">
      <c r="A30" s="1535" t="s">
        <v>1110</v>
      </c>
      <c r="B30" s="1535"/>
      <c r="C30" s="298">
        <v>128</v>
      </c>
      <c r="D30" s="298">
        <v>9</v>
      </c>
      <c r="E30" s="298">
        <v>60</v>
      </c>
      <c r="F30" s="178">
        <v>11</v>
      </c>
      <c r="G30" s="178">
        <v>208</v>
      </c>
      <c r="H30" s="1526"/>
      <c r="I30" s="301">
        <f>G30/H31</f>
        <v>0.4387260071714828</v>
      </c>
      <c r="J30" s="59"/>
      <c r="K30" s="59"/>
      <c r="L30" s="59"/>
      <c r="M30" s="59"/>
      <c r="N30" s="59"/>
    </row>
    <row r="31" spans="1:14" x14ac:dyDescent="0.25">
      <c r="A31" s="1530" t="s">
        <v>274</v>
      </c>
      <c r="B31" s="1530"/>
      <c r="C31" s="742">
        <v>4994</v>
      </c>
      <c r="D31" s="742">
        <v>438</v>
      </c>
      <c r="E31" s="369">
        <v>1400</v>
      </c>
      <c r="F31" s="369">
        <v>32</v>
      </c>
      <c r="G31" s="369">
        <v>6864</v>
      </c>
      <c r="H31" s="369">
        <v>474.1</v>
      </c>
      <c r="I31" s="743">
        <f>G31/H31</f>
        <v>14.477958236658932</v>
      </c>
      <c r="J31" s="59"/>
      <c r="K31" s="59"/>
      <c r="L31" s="59"/>
      <c r="M31" s="59"/>
      <c r="N31" s="59"/>
    </row>
    <row r="32" spans="1:14" x14ac:dyDescent="0.25">
      <c r="A32" s="59"/>
      <c r="B32" s="59"/>
      <c r="C32" s="59"/>
      <c r="D32" s="59"/>
      <c r="E32" s="59"/>
      <c r="F32" s="59"/>
      <c r="G32" s="59"/>
      <c r="H32" s="59"/>
      <c r="I32" s="59"/>
      <c r="J32" s="59"/>
      <c r="K32" s="59"/>
      <c r="L32" s="59"/>
      <c r="M32" s="59"/>
      <c r="N32" s="59"/>
    </row>
    <row r="33" spans="1:14" x14ac:dyDescent="0.25">
      <c r="A33" s="59"/>
      <c r="B33" s="59"/>
      <c r="C33" s="59"/>
      <c r="D33" s="59"/>
      <c r="E33" s="59"/>
      <c r="F33" s="59"/>
      <c r="G33" s="59"/>
      <c r="H33" s="59"/>
      <c r="I33" s="59"/>
      <c r="J33" s="59"/>
      <c r="K33" s="59"/>
      <c r="L33" s="59"/>
      <c r="M33" s="59"/>
      <c r="N33" s="59"/>
    </row>
    <row r="34" spans="1:14" x14ac:dyDescent="0.25">
      <c r="A34" s="59"/>
      <c r="B34" s="59"/>
      <c r="C34" s="59"/>
      <c r="D34" s="59"/>
      <c r="E34" s="59"/>
      <c r="F34" s="59"/>
      <c r="G34" s="59"/>
      <c r="H34" s="59"/>
      <c r="I34" s="59"/>
      <c r="J34" s="59"/>
      <c r="K34" s="59"/>
      <c r="L34" s="59"/>
      <c r="M34" s="59"/>
      <c r="N34" s="59"/>
    </row>
    <row r="35" spans="1:14" ht="20.45" customHeight="1" x14ac:dyDescent="0.25">
      <c r="N35" s="59"/>
    </row>
    <row r="36" spans="1:14" x14ac:dyDescent="0.25">
      <c r="N36" s="59"/>
    </row>
    <row r="37" spans="1:14" ht="21" customHeight="1" x14ac:dyDescent="0.25">
      <c r="N37" s="59"/>
    </row>
    <row r="38" spans="1:14" x14ac:dyDescent="0.25">
      <c r="N38" s="59"/>
    </row>
    <row r="39" spans="1:14" x14ac:dyDescent="0.25">
      <c r="N39" s="59"/>
    </row>
    <row r="40" spans="1:14" x14ac:dyDescent="0.25">
      <c r="N40" s="59"/>
    </row>
    <row r="41" spans="1:14" x14ac:dyDescent="0.25">
      <c r="N41" s="59"/>
    </row>
    <row r="42" spans="1:14" x14ac:dyDescent="0.25">
      <c r="N42" s="59"/>
    </row>
    <row r="43" spans="1:14" x14ac:dyDescent="0.25">
      <c r="N43" s="59"/>
    </row>
    <row r="44" spans="1:14" x14ac:dyDescent="0.25">
      <c r="N44" s="59"/>
    </row>
    <row r="45" spans="1:14" x14ac:dyDescent="0.25">
      <c r="N45" s="59"/>
    </row>
    <row r="46" spans="1:14" x14ac:dyDescent="0.25">
      <c r="N46" s="59"/>
    </row>
    <row r="47" spans="1:14" x14ac:dyDescent="0.25">
      <c r="N47" s="59"/>
    </row>
    <row r="48" spans="1:14" x14ac:dyDescent="0.25">
      <c r="N48" s="59"/>
    </row>
    <row r="49" spans="1:14" x14ac:dyDescent="0.25">
      <c r="N49" s="59"/>
    </row>
    <row r="50" spans="1:14" x14ac:dyDescent="0.25">
      <c r="N50" s="59"/>
    </row>
    <row r="51" spans="1:14" x14ac:dyDescent="0.25">
      <c r="A51" s="242"/>
      <c r="B51" s="242"/>
      <c r="C51" s="242"/>
      <c r="D51" s="242"/>
      <c r="E51" s="242"/>
      <c r="F51" s="242"/>
      <c r="G51" s="242"/>
      <c r="H51" s="242"/>
      <c r="I51" s="242"/>
      <c r="J51" s="242"/>
      <c r="K51" s="242"/>
      <c r="L51" s="242"/>
      <c r="M51" s="59"/>
      <c r="N51" s="59"/>
    </row>
    <row r="52" spans="1:14" x14ac:dyDescent="0.25">
      <c r="A52" s="59"/>
      <c r="B52" s="59"/>
      <c r="C52" s="59"/>
      <c r="D52" s="59"/>
      <c r="E52" s="59"/>
      <c r="F52" s="59"/>
      <c r="G52" s="59"/>
      <c r="H52" s="59"/>
      <c r="I52" s="59"/>
      <c r="J52" s="59"/>
      <c r="K52" s="59"/>
      <c r="L52" s="59"/>
      <c r="M52" s="59"/>
      <c r="N52" s="59"/>
    </row>
    <row r="53" spans="1:14" x14ac:dyDescent="0.25">
      <c r="A53" s="59"/>
      <c r="B53" s="59"/>
      <c r="C53" s="59"/>
      <c r="D53" s="59"/>
      <c r="E53" s="59"/>
      <c r="F53" s="59"/>
      <c r="G53" s="59"/>
      <c r="H53" s="59"/>
      <c r="I53" s="59"/>
      <c r="J53" s="59"/>
      <c r="K53" s="59"/>
      <c r="L53" s="59"/>
      <c r="M53" s="59"/>
      <c r="N53" s="59"/>
    </row>
    <row r="54" spans="1:14" x14ac:dyDescent="0.25">
      <c r="A54" s="59"/>
      <c r="B54" s="59"/>
      <c r="C54" s="59"/>
      <c r="D54" s="59"/>
      <c r="E54" s="59"/>
      <c r="F54" s="59"/>
      <c r="G54" s="59"/>
      <c r="H54" s="59"/>
      <c r="I54" s="59"/>
      <c r="J54" s="59"/>
      <c r="K54" s="59"/>
      <c r="L54" s="59"/>
      <c r="M54" s="59"/>
      <c r="N54" s="59"/>
    </row>
  </sheetData>
  <mergeCells count="36">
    <mergeCell ref="A31:B31"/>
    <mergeCell ref="H28:H30"/>
    <mergeCell ref="A18:A20"/>
    <mergeCell ref="A21:B21"/>
    <mergeCell ref="A22:A24"/>
    <mergeCell ref="A25:B25"/>
    <mergeCell ref="A26:B27"/>
    <mergeCell ref="A28:B28"/>
    <mergeCell ref="A29:B29"/>
    <mergeCell ref="A30:B30"/>
    <mergeCell ref="G26:G27"/>
    <mergeCell ref="C27:D27"/>
    <mergeCell ref="E27:F27"/>
    <mergeCell ref="I26:I27"/>
    <mergeCell ref="H4:H5"/>
    <mergeCell ref="L3:W3"/>
    <mergeCell ref="R4:V4"/>
    <mergeCell ref="L4:L5"/>
    <mergeCell ref="I4:I5"/>
    <mergeCell ref="H6:H8"/>
    <mergeCell ref="H10:H12"/>
    <mergeCell ref="A6:A8"/>
    <mergeCell ref="A9:B9"/>
    <mergeCell ref="A10:A12"/>
    <mergeCell ref="A13:B13"/>
    <mergeCell ref="A14:A16"/>
    <mergeCell ref="A17:B17"/>
    <mergeCell ref="H26:H27"/>
    <mergeCell ref="H22:H24"/>
    <mergeCell ref="H18:H20"/>
    <mergeCell ref="H14:H16"/>
    <mergeCell ref="A1:J1"/>
    <mergeCell ref="C5:D5"/>
    <mergeCell ref="E5:F5"/>
    <mergeCell ref="A3:I3"/>
    <mergeCell ref="G4: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18" workbookViewId="0">
      <selection activeCell="E12" sqref="E12"/>
    </sheetView>
  </sheetViews>
  <sheetFormatPr defaultRowHeight="15" x14ac:dyDescent="0.25"/>
  <cols>
    <col min="3" max="3" width="10.5703125" customWidth="1"/>
    <col min="4" max="4" width="12.85546875" customWidth="1"/>
    <col min="6" max="6" width="10.7109375" customWidth="1"/>
    <col min="7" max="7" width="14.7109375" customWidth="1"/>
    <col min="9" max="9" width="10.28515625" customWidth="1"/>
    <col min="10" max="10" width="13.42578125" customWidth="1"/>
  </cols>
  <sheetData>
    <row r="1" spans="1:14" ht="15.6" customHeight="1" x14ac:dyDescent="0.25">
      <c r="A1" s="1503" t="s">
        <v>1111</v>
      </c>
      <c r="B1" s="1503"/>
      <c r="C1" s="1503"/>
      <c r="D1" s="1503"/>
      <c r="E1" s="1503"/>
      <c r="F1" s="1503"/>
      <c r="G1" s="1503"/>
      <c r="H1" s="1503"/>
      <c r="I1" s="1503"/>
      <c r="J1" s="1503"/>
      <c r="K1" s="1503"/>
      <c r="L1" s="1503"/>
      <c r="M1" s="1503"/>
      <c r="N1" s="1503"/>
    </row>
    <row r="2" spans="1:14" x14ac:dyDescent="0.25">
      <c r="A2" s="59"/>
      <c r="B2" s="59"/>
      <c r="C2" s="59"/>
      <c r="D2" s="59"/>
      <c r="E2" s="59"/>
      <c r="F2" s="59"/>
      <c r="G2" s="59"/>
      <c r="H2" s="59"/>
      <c r="I2" s="59"/>
      <c r="J2" s="59"/>
      <c r="K2" s="59"/>
      <c r="L2" s="59"/>
      <c r="M2" s="59"/>
      <c r="N2" s="59"/>
    </row>
    <row r="3" spans="1:14" ht="22.5" customHeight="1" x14ac:dyDescent="0.25">
      <c r="A3" s="1545" t="s">
        <v>1112</v>
      </c>
      <c r="B3" s="1545"/>
      <c r="C3" s="1545"/>
      <c r="D3" s="1545"/>
      <c r="E3" s="1545"/>
      <c r="F3" s="1545"/>
      <c r="G3" s="1545"/>
      <c r="H3" s="1545"/>
      <c r="I3" s="1545"/>
      <c r="J3" s="1545"/>
      <c r="K3" s="1545"/>
      <c r="L3" s="1545"/>
      <c r="M3" s="1545"/>
      <c r="N3" s="1545"/>
    </row>
    <row r="4" spans="1:14" x14ac:dyDescent="0.25">
      <c r="A4" s="1547" t="s">
        <v>267</v>
      </c>
      <c r="B4" s="1468" t="s">
        <v>1113</v>
      </c>
      <c r="C4" s="1468"/>
      <c r="D4" s="1468"/>
      <c r="E4" s="1468" t="s">
        <v>1114</v>
      </c>
      <c r="F4" s="1468"/>
      <c r="G4" s="1468"/>
      <c r="H4" s="1549" t="s">
        <v>1115</v>
      </c>
      <c r="I4" s="1550"/>
      <c r="J4" s="1551"/>
      <c r="K4" s="59"/>
      <c r="L4" s="59"/>
      <c r="M4" s="59"/>
      <c r="N4" s="59"/>
    </row>
    <row r="5" spans="1:14" ht="15" customHeight="1" x14ac:dyDescent="0.25">
      <c r="A5" s="1547"/>
      <c r="B5" s="1468"/>
      <c r="C5" s="1468"/>
      <c r="D5" s="1468"/>
      <c r="E5" s="1468"/>
      <c r="F5" s="1468"/>
      <c r="G5" s="1468"/>
      <c r="H5" s="1552"/>
      <c r="I5" s="1553"/>
      <c r="J5" s="1554"/>
      <c r="K5" s="59"/>
      <c r="L5" s="59"/>
      <c r="M5" s="59"/>
      <c r="N5" s="59"/>
    </row>
    <row r="6" spans="1:14" ht="31.9" customHeight="1" x14ac:dyDescent="0.25">
      <c r="A6" s="1547"/>
      <c r="B6" s="1546" t="s">
        <v>1116</v>
      </c>
      <c r="C6" s="1546" t="s">
        <v>1117</v>
      </c>
      <c r="D6" s="1548" t="s">
        <v>1118</v>
      </c>
      <c r="E6" s="1546" t="s">
        <v>1119</v>
      </c>
      <c r="F6" s="1546" t="s">
        <v>1117</v>
      </c>
      <c r="G6" s="1548" t="s">
        <v>1120</v>
      </c>
      <c r="H6" s="1546" t="s">
        <v>1119</v>
      </c>
      <c r="I6" s="1546" t="s">
        <v>1117</v>
      </c>
      <c r="J6" s="1548" t="s">
        <v>1120</v>
      </c>
      <c r="K6" s="59"/>
      <c r="L6" s="59"/>
      <c r="M6" s="59"/>
      <c r="N6" s="59"/>
    </row>
    <row r="7" spans="1:14" x14ac:dyDescent="0.25">
      <c r="A7" s="1547"/>
      <c r="B7" s="1546"/>
      <c r="C7" s="1546"/>
      <c r="D7" s="1548"/>
      <c r="E7" s="1546"/>
      <c r="F7" s="1546"/>
      <c r="G7" s="1548"/>
      <c r="H7" s="1546"/>
      <c r="I7" s="1546"/>
      <c r="J7" s="1548"/>
      <c r="K7" s="59"/>
      <c r="L7" s="59"/>
      <c r="M7" s="59"/>
      <c r="N7" s="59"/>
    </row>
    <row r="8" spans="1:14" x14ac:dyDescent="0.25">
      <c r="A8" s="318" t="s">
        <v>313</v>
      </c>
      <c r="B8" s="319">
        <v>209</v>
      </c>
      <c r="C8" s="1127">
        <v>119</v>
      </c>
      <c r="D8" s="1128" t="s">
        <v>1121</v>
      </c>
      <c r="E8" s="1127">
        <v>151</v>
      </c>
      <c r="F8" s="1127">
        <v>112</v>
      </c>
      <c r="G8" s="1128" t="s">
        <v>1122</v>
      </c>
      <c r="H8" s="1127">
        <v>57</v>
      </c>
      <c r="I8" s="1127">
        <v>34</v>
      </c>
      <c r="J8" s="1128" t="s">
        <v>1123</v>
      </c>
      <c r="K8" s="59"/>
      <c r="L8" s="59"/>
      <c r="M8" s="59"/>
      <c r="N8" s="59"/>
    </row>
    <row r="9" spans="1:14" x14ac:dyDescent="0.25">
      <c r="A9" s="318" t="s">
        <v>281</v>
      </c>
      <c r="B9" s="319">
        <v>217</v>
      </c>
      <c r="C9" s="1127">
        <v>61</v>
      </c>
      <c r="D9" s="1129" t="s">
        <v>1124</v>
      </c>
      <c r="E9" s="1127">
        <v>86</v>
      </c>
      <c r="F9" s="1127">
        <v>31</v>
      </c>
      <c r="G9" s="1127" t="s">
        <v>1125</v>
      </c>
      <c r="H9" s="1127">
        <v>3</v>
      </c>
      <c r="I9" s="1127">
        <v>3</v>
      </c>
      <c r="J9" s="1129" t="s">
        <v>1126</v>
      </c>
      <c r="K9" s="59"/>
      <c r="L9" s="59"/>
      <c r="M9" s="59"/>
      <c r="N9" s="59"/>
    </row>
    <row r="10" spans="1:14" x14ac:dyDescent="0.25">
      <c r="A10" s="318" t="s">
        <v>282</v>
      </c>
      <c r="B10" s="320">
        <v>93</v>
      </c>
      <c r="C10" s="320">
        <v>33</v>
      </c>
      <c r="D10" s="320" t="s">
        <v>1127</v>
      </c>
      <c r="E10" s="320">
        <v>80</v>
      </c>
      <c r="F10" s="320">
        <v>26</v>
      </c>
      <c r="G10" s="320" t="s">
        <v>1128</v>
      </c>
      <c r="H10" s="320">
        <v>7</v>
      </c>
      <c r="I10" s="320">
        <v>5</v>
      </c>
      <c r="J10" s="320" t="s">
        <v>1129</v>
      </c>
      <c r="K10" s="59"/>
      <c r="L10" s="59"/>
      <c r="M10" s="59"/>
      <c r="N10" s="59"/>
    </row>
    <row r="11" spans="1:14" x14ac:dyDescent="0.25">
      <c r="A11" s="318" t="s">
        <v>283</v>
      </c>
      <c r="B11" s="341">
        <v>440</v>
      </c>
      <c r="C11" s="341">
        <v>138</v>
      </c>
      <c r="D11" s="341" t="s">
        <v>1130</v>
      </c>
      <c r="E11" s="341">
        <v>244</v>
      </c>
      <c r="F11" s="341">
        <v>114</v>
      </c>
      <c r="G11" s="341" t="s">
        <v>1131</v>
      </c>
      <c r="H11" s="341">
        <v>36</v>
      </c>
      <c r="I11" s="341">
        <v>31</v>
      </c>
      <c r="J11" s="341" t="s">
        <v>1132</v>
      </c>
      <c r="K11" s="59"/>
      <c r="L11" s="59"/>
      <c r="M11" s="59"/>
      <c r="N11" s="59"/>
    </row>
    <row r="12" spans="1:14" x14ac:dyDescent="0.25">
      <c r="A12" s="318" t="s">
        <v>284</v>
      </c>
      <c r="B12" s="320">
        <v>376</v>
      </c>
      <c r="C12" s="320">
        <v>100</v>
      </c>
      <c r="D12" s="321" t="s">
        <v>1133</v>
      </c>
      <c r="E12" s="320">
        <v>262</v>
      </c>
      <c r="F12" s="320">
        <v>93</v>
      </c>
      <c r="G12" s="321" t="s">
        <v>1134</v>
      </c>
      <c r="H12" s="320">
        <v>15</v>
      </c>
      <c r="I12" s="320">
        <v>13</v>
      </c>
      <c r="J12" s="321" t="s">
        <v>1135</v>
      </c>
      <c r="K12" s="59"/>
      <c r="L12" s="59"/>
      <c r="M12" s="59"/>
      <c r="N12" s="59"/>
    </row>
    <row r="13" spans="1:14" x14ac:dyDescent="0.25">
      <c r="A13" s="342" t="s">
        <v>323</v>
      </c>
      <c r="B13" s="343">
        <v>1335</v>
      </c>
      <c r="C13" s="343">
        <v>451</v>
      </c>
      <c r="D13" s="343">
        <v>2.96</v>
      </c>
      <c r="E13" s="343">
        <v>823</v>
      </c>
      <c r="F13" s="343">
        <v>376</v>
      </c>
      <c r="G13" s="343">
        <v>2.1800000000000002</v>
      </c>
      <c r="H13" s="343">
        <v>118</v>
      </c>
      <c r="I13" s="343">
        <v>86</v>
      </c>
      <c r="J13" s="343">
        <v>1.4</v>
      </c>
      <c r="K13" s="59"/>
      <c r="L13" s="59"/>
      <c r="M13" s="59"/>
      <c r="N13" s="59"/>
    </row>
    <row r="14" spans="1:14" x14ac:dyDescent="0.25">
      <c r="A14" s="322" t="s">
        <v>1136</v>
      </c>
      <c r="B14" s="59"/>
      <c r="C14" s="59"/>
      <c r="D14" s="59"/>
      <c r="E14" s="59"/>
      <c r="F14" s="59"/>
      <c r="G14" s="59"/>
      <c r="H14" s="59"/>
      <c r="I14" s="59"/>
      <c r="J14" s="59"/>
      <c r="K14" s="59"/>
      <c r="L14" s="59"/>
      <c r="M14" s="59"/>
      <c r="N14" s="59"/>
    </row>
    <row r="15" spans="1:14" ht="15.75" x14ac:dyDescent="0.25">
      <c r="A15" s="227" t="s">
        <v>1137</v>
      </c>
      <c r="B15" s="323"/>
      <c r="C15" s="323"/>
      <c r="D15" s="323"/>
      <c r="E15" s="323"/>
      <c r="F15" s="323"/>
      <c r="G15" s="323"/>
      <c r="H15" s="323"/>
      <c r="I15" s="59"/>
      <c r="J15" s="323"/>
      <c r="K15" s="59"/>
      <c r="L15" s="59"/>
      <c r="M15" s="59"/>
      <c r="N15" s="59"/>
    </row>
    <row r="16" spans="1:14" ht="18.75" customHeight="1" x14ac:dyDescent="0.25">
      <c r="A16" s="1540"/>
      <c r="B16" s="1541" t="s">
        <v>1138</v>
      </c>
      <c r="C16" s="1542"/>
      <c r="D16" s="1541" t="s">
        <v>1139</v>
      </c>
      <c r="E16" s="1541" t="s">
        <v>1140</v>
      </c>
      <c r="F16" s="1542"/>
      <c r="G16" s="1541" t="s">
        <v>1139</v>
      </c>
      <c r="H16" s="59"/>
      <c r="I16" s="59"/>
      <c r="J16" s="59"/>
      <c r="K16" s="59"/>
      <c r="L16" s="59"/>
      <c r="M16" s="59"/>
      <c r="N16" s="59"/>
    </row>
    <row r="17" spans="1:14" ht="22.5" x14ac:dyDescent="0.25">
      <c r="A17" s="1540"/>
      <c r="B17" s="1544" t="s">
        <v>1141</v>
      </c>
      <c r="C17" s="324" t="s">
        <v>1142</v>
      </c>
      <c r="D17" s="1543"/>
      <c r="E17" s="1544" t="s">
        <v>1141</v>
      </c>
      <c r="F17" s="324" t="s">
        <v>1142</v>
      </c>
      <c r="G17" s="1543"/>
      <c r="H17" s="59"/>
      <c r="I17" s="59"/>
      <c r="J17" s="59"/>
      <c r="K17" s="59"/>
      <c r="L17" s="59"/>
      <c r="M17" s="59"/>
      <c r="N17" s="59"/>
    </row>
    <row r="18" spans="1:14" ht="22.5" x14ac:dyDescent="0.25">
      <c r="A18" s="1540"/>
      <c r="B18" s="1544"/>
      <c r="C18" s="325" t="s">
        <v>1143</v>
      </c>
      <c r="D18" s="1543"/>
      <c r="E18" s="1544"/>
      <c r="F18" s="325" t="s">
        <v>1143</v>
      </c>
      <c r="G18" s="1543"/>
      <c r="H18" s="59"/>
      <c r="I18" s="59"/>
      <c r="J18" s="59"/>
      <c r="K18" s="59"/>
      <c r="L18" s="59"/>
      <c r="M18" s="59"/>
      <c r="N18" s="59"/>
    </row>
    <row r="19" spans="1:14" x14ac:dyDescent="0.25">
      <c r="A19" s="326" t="s">
        <v>313</v>
      </c>
      <c r="B19" s="327">
        <v>133</v>
      </c>
      <c r="C19" s="1130">
        <v>179</v>
      </c>
      <c r="D19" s="328">
        <v>74.3</v>
      </c>
      <c r="E19" s="327">
        <v>134</v>
      </c>
      <c r="F19" s="1130">
        <v>151</v>
      </c>
      <c r="G19" s="328">
        <v>88.74</v>
      </c>
      <c r="H19" s="59"/>
      <c r="I19" s="59"/>
      <c r="J19" s="59"/>
      <c r="K19" s="59"/>
      <c r="L19" s="59"/>
      <c r="M19" s="59"/>
      <c r="N19" s="59"/>
    </row>
    <row r="20" spans="1:14" x14ac:dyDescent="0.25">
      <c r="A20" s="326" t="s">
        <v>281</v>
      </c>
      <c r="B20" s="329">
        <v>167</v>
      </c>
      <c r="C20" s="1059">
        <v>193</v>
      </c>
      <c r="D20" s="1131">
        <v>86.52</v>
      </c>
      <c r="E20" s="1059">
        <v>67</v>
      </c>
      <c r="F20" s="1059">
        <v>86</v>
      </c>
      <c r="G20" s="1131">
        <v>77.900000000000006</v>
      </c>
      <c r="H20" s="59"/>
      <c r="I20" s="59"/>
      <c r="J20" s="59"/>
      <c r="K20" s="59"/>
      <c r="L20" s="59"/>
      <c r="M20" s="59"/>
      <c r="N20" s="59"/>
    </row>
    <row r="21" spans="1:14" x14ac:dyDescent="0.25">
      <c r="A21" s="326" t="s">
        <v>282</v>
      </c>
      <c r="B21" s="327">
        <v>89</v>
      </c>
      <c r="C21" s="327">
        <v>93</v>
      </c>
      <c r="D21" s="328">
        <v>95.69</v>
      </c>
      <c r="E21" s="327">
        <v>78</v>
      </c>
      <c r="F21" s="327">
        <v>80</v>
      </c>
      <c r="G21" s="328">
        <v>96.29</v>
      </c>
      <c r="H21" s="59"/>
      <c r="I21" s="59"/>
      <c r="J21" s="59"/>
      <c r="K21" s="59"/>
      <c r="L21" s="59"/>
      <c r="M21" s="59"/>
      <c r="N21" s="59"/>
    </row>
    <row r="22" spans="1:14" x14ac:dyDescent="0.25">
      <c r="A22" s="326" t="s">
        <v>283</v>
      </c>
      <c r="B22" s="327">
        <v>298</v>
      </c>
      <c r="C22" s="327">
        <v>330</v>
      </c>
      <c r="D22" s="328">
        <v>90.3</v>
      </c>
      <c r="E22" s="327">
        <v>207</v>
      </c>
      <c r="F22" s="327">
        <v>230</v>
      </c>
      <c r="G22" s="328">
        <v>90</v>
      </c>
      <c r="H22" s="59"/>
      <c r="I22" s="59"/>
      <c r="J22" s="59"/>
      <c r="K22" s="59"/>
      <c r="L22" s="59"/>
      <c r="M22" s="59"/>
      <c r="N22" s="59"/>
    </row>
    <row r="23" spans="1:14" x14ac:dyDescent="0.25">
      <c r="A23" s="326" t="s">
        <v>284</v>
      </c>
      <c r="B23" s="327">
        <v>258</v>
      </c>
      <c r="C23" s="327">
        <v>293</v>
      </c>
      <c r="D23" s="328">
        <v>88.05</v>
      </c>
      <c r="E23" s="327">
        <v>208</v>
      </c>
      <c r="F23" s="327">
        <v>234</v>
      </c>
      <c r="G23" s="328">
        <v>88.89</v>
      </c>
      <c r="H23" s="59"/>
      <c r="I23" s="59"/>
      <c r="J23" s="59"/>
      <c r="K23" s="59"/>
      <c r="L23" s="59"/>
      <c r="M23" s="59"/>
      <c r="N23" s="59"/>
    </row>
    <row r="24" spans="1:14" x14ac:dyDescent="0.25">
      <c r="A24" s="330" t="s">
        <v>323</v>
      </c>
      <c r="B24" s="331">
        <v>945</v>
      </c>
      <c r="C24" s="331">
        <v>1088</v>
      </c>
      <c r="D24" s="331">
        <v>86.86</v>
      </c>
      <c r="E24" s="331">
        <v>694</v>
      </c>
      <c r="F24" s="331">
        <v>782</v>
      </c>
      <c r="G24" s="331">
        <v>88.75</v>
      </c>
      <c r="H24" s="59"/>
      <c r="I24" s="59"/>
      <c r="J24" s="59"/>
      <c r="K24" s="59"/>
      <c r="L24" s="59"/>
      <c r="M24" s="59"/>
      <c r="N24" s="59"/>
    </row>
    <row r="25" spans="1:14" x14ac:dyDescent="0.25">
      <c r="A25" s="59"/>
      <c r="B25" s="59"/>
      <c r="C25" s="59"/>
      <c r="D25" s="59"/>
      <c r="E25" s="59"/>
      <c r="F25" s="59"/>
      <c r="G25" s="59"/>
      <c r="H25" s="59"/>
      <c r="I25" s="59"/>
      <c r="J25" s="59"/>
      <c r="K25" s="59"/>
      <c r="L25" s="59"/>
      <c r="M25" s="59"/>
      <c r="N25" s="59"/>
    </row>
    <row r="26" spans="1:14" ht="15.75" x14ac:dyDescent="0.25">
      <c r="A26" s="227" t="s">
        <v>1144</v>
      </c>
      <c r="B26" s="332"/>
      <c r="C26" s="332"/>
      <c r="D26" s="332"/>
      <c r="E26" s="332"/>
      <c r="F26" s="332"/>
      <c r="G26" s="332"/>
      <c r="H26" s="59"/>
      <c r="I26" s="59"/>
      <c r="J26" s="59"/>
      <c r="K26" s="59"/>
      <c r="L26" s="59"/>
      <c r="M26" s="59"/>
      <c r="N26" s="59"/>
    </row>
    <row r="27" spans="1:14" ht="21" customHeight="1" x14ac:dyDescent="0.25">
      <c r="A27" s="1538"/>
      <c r="B27" s="1539" t="s">
        <v>1138</v>
      </c>
      <c r="C27" s="1539"/>
      <c r="D27" s="1539" t="s">
        <v>1139</v>
      </c>
      <c r="E27" s="1539" t="s">
        <v>1140</v>
      </c>
      <c r="F27" s="1539"/>
      <c r="G27" s="1539" t="s">
        <v>1139</v>
      </c>
      <c r="H27" s="59"/>
      <c r="I27" s="59"/>
      <c r="J27" s="59"/>
      <c r="K27" s="59"/>
      <c r="L27" s="59"/>
      <c r="M27" s="59"/>
      <c r="N27" s="59"/>
    </row>
    <row r="28" spans="1:14" ht="22.5" x14ac:dyDescent="0.25">
      <c r="A28" s="1538"/>
      <c r="B28" s="1539" t="s">
        <v>1141</v>
      </c>
      <c r="C28" s="333" t="s">
        <v>1142</v>
      </c>
      <c r="D28" s="1539"/>
      <c r="E28" s="1539" t="s">
        <v>1141</v>
      </c>
      <c r="F28" s="333" t="s">
        <v>1142</v>
      </c>
      <c r="G28" s="1539"/>
      <c r="H28" s="59"/>
      <c r="I28" s="59"/>
      <c r="J28" s="59"/>
      <c r="K28" s="59"/>
      <c r="L28" s="59"/>
      <c r="M28" s="59"/>
      <c r="N28" s="59"/>
    </row>
    <row r="29" spans="1:14" ht="22.5" x14ac:dyDescent="0.25">
      <c r="A29" s="1538"/>
      <c r="B29" s="1539"/>
      <c r="C29" s="333" t="s">
        <v>1143</v>
      </c>
      <c r="D29" s="1539"/>
      <c r="E29" s="1539"/>
      <c r="F29" s="333" t="s">
        <v>1143</v>
      </c>
      <c r="G29" s="1539"/>
      <c r="H29" s="59"/>
      <c r="I29" s="59"/>
      <c r="J29" s="59"/>
      <c r="K29" s="59"/>
      <c r="L29" s="59"/>
      <c r="M29" s="59"/>
      <c r="N29" s="59"/>
    </row>
    <row r="30" spans="1:14" x14ac:dyDescent="0.25">
      <c r="A30" s="334" t="s">
        <v>313</v>
      </c>
      <c r="B30" s="335">
        <v>23</v>
      </c>
      <c r="C30" s="335">
        <v>30</v>
      </c>
      <c r="D30" s="336">
        <v>76.66</v>
      </c>
      <c r="E30" s="335">
        <v>0</v>
      </c>
      <c r="F30" s="335">
        <v>0</v>
      </c>
      <c r="G30" s="336">
        <v>0</v>
      </c>
      <c r="H30" s="59"/>
      <c r="I30" s="59"/>
      <c r="J30" s="59"/>
      <c r="K30" s="59"/>
      <c r="L30" s="59"/>
      <c r="M30" s="59"/>
      <c r="N30" s="59"/>
    </row>
    <row r="31" spans="1:14" x14ac:dyDescent="0.25">
      <c r="A31" s="334" t="s">
        <v>281</v>
      </c>
      <c r="B31" s="337">
        <v>16</v>
      </c>
      <c r="C31" s="337">
        <v>24</v>
      </c>
      <c r="D31" s="338">
        <v>66.66</v>
      </c>
      <c r="E31" s="337">
        <v>0</v>
      </c>
      <c r="F31" s="337">
        <v>0</v>
      </c>
      <c r="G31" s="338">
        <v>0</v>
      </c>
      <c r="H31" s="59"/>
      <c r="I31" s="59"/>
      <c r="J31" s="59"/>
      <c r="K31" s="59"/>
      <c r="L31" s="59"/>
      <c r="M31" s="59"/>
      <c r="N31" s="59"/>
    </row>
    <row r="32" spans="1:14" x14ac:dyDescent="0.25">
      <c r="A32" s="334" t="s">
        <v>282</v>
      </c>
      <c r="B32" s="335">
        <v>0</v>
      </c>
      <c r="C32" s="335">
        <v>0</v>
      </c>
      <c r="D32" s="336">
        <v>0</v>
      </c>
      <c r="E32" s="335">
        <v>0</v>
      </c>
      <c r="F32" s="335">
        <v>0</v>
      </c>
      <c r="G32" s="336">
        <v>0</v>
      </c>
      <c r="H32" s="59"/>
      <c r="I32" s="59"/>
      <c r="J32" s="59"/>
      <c r="K32" s="59"/>
      <c r="L32" s="59"/>
      <c r="M32" s="59"/>
      <c r="N32" s="59"/>
    </row>
    <row r="33" spans="1:14" x14ac:dyDescent="0.25">
      <c r="A33" s="334" t="s">
        <v>283</v>
      </c>
      <c r="B33" s="335">
        <v>95</v>
      </c>
      <c r="C33" s="335">
        <v>110</v>
      </c>
      <c r="D33" s="336">
        <v>86.36</v>
      </c>
      <c r="E33" s="335">
        <v>8</v>
      </c>
      <c r="F33" s="335">
        <v>14</v>
      </c>
      <c r="G33" s="336">
        <v>57.1</v>
      </c>
      <c r="H33" s="59"/>
      <c r="I33" s="59"/>
      <c r="J33" s="59"/>
      <c r="K33" s="59"/>
      <c r="L33" s="59"/>
      <c r="M33" s="59"/>
      <c r="N33" s="59"/>
    </row>
    <row r="34" spans="1:14" x14ac:dyDescent="0.25">
      <c r="A34" s="334" t="s">
        <v>284</v>
      </c>
      <c r="B34" s="335">
        <v>100</v>
      </c>
      <c r="C34" s="335">
        <v>83</v>
      </c>
      <c r="D34" s="336">
        <v>120.48</v>
      </c>
      <c r="E34" s="335">
        <v>26</v>
      </c>
      <c r="F34" s="335">
        <v>28</v>
      </c>
      <c r="G34" s="336">
        <v>92.86</v>
      </c>
      <c r="H34" s="59"/>
      <c r="I34" s="59"/>
      <c r="J34" s="59"/>
      <c r="K34" s="59"/>
      <c r="L34" s="59"/>
      <c r="M34" s="59"/>
      <c r="N34" s="59"/>
    </row>
    <row r="35" spans="1:14" x14ac:dyDescent="0.25">
      <c r="A35" s="339" t="s">
        <v>323</v>
      </c>
      <c r="B35" s="340">
        <v>234</v>
      </c>
      <c r="C35" s="340">
        <v>247</v>
      </c>
      <c r="D35" s="340">
        <v>94.74</v>
      </c>
      <c r="E35" s="340">
        <v>34</v>
      </c>
      <c r="F35" s="340">
        <v>42</v>
      </c>
      <c r="G35" s="340">
        <v>80.95</v>
      </c>
      <c r="H35" s="59"/>
      <c r="I35" s="59"/>
      <c r="J35" s="59"/>
      <c r="K35" s="59"/>
      <c r="L35" s="59"/>
      <c r="M35" s="59"/>
      <c r="N35" s="59"/>
    </row>
    <row r="36" spans="1:14" x14ac:dyDescent="0.25">
      <c r="A36" s="59"/>
      <c r="B36" s="59"/>
      <c r="C36" s="59"/>
      <c r="D36" s="59"/>
      <c r="E36" s="59"/>
      <c r="F36" s="59"/>
      <c r="G36" s="59"/>
      <c r="H36" s="59"/>
      <c r="I36" s="59"/>
      <c r="J36" s="59"/>
      <c r="K36" s="59"/>
      <c r="L36" s="59"/>
      <c r="M36" s="59"/>
      <c r="N36" s="59"/>
    </row>
    <row r="37" spans="1:14" x14ac:dyDescent="0.25">
      <c r="A37" s="59"/>
      <c r="B37" s="59"/>
      <c r="C37" s="59"/>
      <c r="D37" s="59"/>
      <c r="E37" s="59"/>
      <c r="F37" s="59"/>
      <c r="G37" s="59"/>
      <c r="H37" s="59"/>
      <c r="I37" s="59"/>
      <c r="J37" s="59"/>
      <c r="K37" s="59"/>
      <c r="L37" s="59"/>
      <c r="M37" s="59"/>
      <c r="N37" s="59"/>
    </row>
    <row r="38" spans="1:14" x14ac:dyDescent="0.25">
      <c r="A38" s="59"/>
      <c r="B38" s="59"/>
      <c r="C38" s="59"/>
      <c r="D38" s="59"/>
      <c r="E38" s="59"/>
      <c r="F38" s="59"/>
      <c r="G38" s="59"/>
      <c r="H38" s="59"/>
      <c r="I38" s="59"/>
      <c r="J38" s="59"/>
      <c r="K38" s="59"/>
      <c r="L38" s="59"/>
      <c r="M38" s="59"/>
      <c r="N38" s="59"/>
    </row>
    <row r="39" spans="1:14" x14ac:dyDescent="0.25">
      <c r="A39" s="59"/>
      <c r="B39" s="59"/>
      <c r="C39" s="59"/>
      <c r="D39" s="59"/>
      <c r="E39" s="59"/>
      <c r="F39" s="59"/>
      <c r="G39" s="59"/>
      <c r="H39" s="59"/>
      <c r="I39" s="59"/>
      <c r="J39" s="59"/>
      <c r="K39" s="59"/>
      <c r="L39" s="59"/>
      <c r="M39" s="59"/>
      <c r="N39" s="59"/>
    </row>
    <row r="40" spans="1:14" x14ac:dyDescent="0.25">
      <c r="A40" s="59"/>
      <c r="B40" s="59"/>
      <c r="C40" s="59"/>
      <c r="D40" s="59"/>
      <c r="E40" s="59"/>
      <c r="F40" s="59"/>
      <c r="G40" s="59"/>
      <c r="H40" s="59"/>
      <c r="I40" s="59"/>
      <c r="J40" s="59"/>
      <c r="K40" s="59"/>
      <c r="L40" s="59"/>
      <c r="M40" s="59"/>
      <c r="N40" s="59"/>
    </row>
    <row r="41" spans="1:14" x14ac:dyDescent="0.25">
      <c r="A41" s="59"/>
      <c r="B41" s="59"/>
      <c r="C41" s="59"/>
      <c r="D41" s="59"/>
      <c r="E41" s="59"/>
      <c r="F41" s="59"/>
      <c r="G41" s="59"/>
      <c r="H41" s="59"/>
      <c r="I41" s="59"/>
      <c r="J41" s="59"/>
      <c r="K41" s="59"/>
      <c r="L41" s="59"/>
      <c r="M41" s="59"/>
      <c r="N41" s="59"/>
    </row>
    <row r="42" spans="1:14" x14ac:dyDescent="0.25">
      <c r="A42" s="59"/>
      <c r="B42" s="59"/>
      <c r="C42" s="59"/>
      <c r="D42" s="59"/>
      <c r="E42" s="59"/>
      <c r="F42" s="59"/>
      <c r="G42" s="59"/>
      <c r="H42" s="59"/>
      <c r="I42" s="59"/>
      <c r="J42" s="59"/>
      <c r="K42" s="59"/>
      <c r="L42" s="59"/>
      <c r="M42" s="59"/>
      <c r="N42" s="59"/>
    </row>
    <row r="43" spans="1:14" x14ac:dyDescent="0.25">
      <c r="A43" s="59"/>
      <c r="B43" s="59"/>
      <c r="C43" s="59"/>
      <c r="D43" s="59"/>
      <c r="E43" s="59"/>
      <c r="F43" s="59"/>
      <c r="G43" s="59"/>
      <c r="H43" s="59"/>
      <c r="I43" s="59"/>
      <c r="J43" s="59"/>
      <c r="K43" s="59"/>
      <c r="L43" s="59"/>
      <c r="M43" s="59"/>
      <c r="N43" s="59"/>
    </row>
    <row r="44" spans="1:14" x14ac:dyDescent="0.25">
      <c r="A44" s="59"/>
      <c r="B44" s="59"/>
      <c r="C44" s="59"/>
      <c r="D44" s="59"/>
      <c r="E44" s="59"/>
      <c r="F44" s="59"/>
      <c r="G44" s="59"/>
      <c r="H44" s="59"/>
      <c r="I44" s="59"/>
      <c r="J44" s="59"/>
      <c r="K44" s="59"/>
      <c r="L44" s="59"/>
      <c r="M44" s="59"/>
      <c r="N44" s="59"/>
    </row>
    <row r="45" spans="1:14" x14ac:dyDescent="0.25">
      <c r="A45" s="59"/>
      <c r="B45" s="59"/>
      <c r="C45" s="59"/>
      <c r="D45" s="59"/>
      <c r="E45" s="59"/>
      <c r="F45" s="59"/>
      <c r="G45" s="59"/>
      <c r="H45" s="59"/>
      <c r="I45" s="59"/>
      <c r="J45" s="59"/>
      <c r="K45" s="59"/>
      <c r="L45" s="59"/>
      <c r="M45" s="59"/>
      <c r="N45" s="59"/>
    </row>
  </sheetData>
  <mergeCells count="29">
    <mergeCell ref="A3:N3"/>
    <mergeCell ref="I6:I7"/>
    <mergeCell ref="A1:N1"/>
    <mergeCell ref="A4:A7"/>
    <mergeCell ref="B4:D5"/>
    <mergeCell ref="E4:G5"/>
    <mergeCell ref="D6:D7"/>
    <mergeCell ref="G6:G7"/>
    <mergeCell ref="J6:J7"/>
    <mergeCell ref="B6:B7"/>
    <mergeCell ref="C6:C7"/>
    <mergeCell ref="E6:E7"/>
    <mergeCell ref="F6:F7"/>
    <mergeCell ref="H6:H7"/>
    <mergeCell ref="H4:J5"/>
    <mergeCell ref="A16:A18"/>
    <mergeCell ref="B16:C16"/>
    <mergeCell ref="D16:D18"/>
    <mergeCell ref="E16:F16"/>
    <mergeCell ref="G16:G18"/>
    <mergeCell ref="B17:B18"/>
    <mergeCell ref="E17:E18"/>
    <mergeCell ref="A27:A29"/>
    <mergeCell ref="B27:C27"/>
    <mergeCell ref="D27:D29"/>
    <mergeCell ref="E27:F27"/>
    <mergeCell ref="G27:G29"/>
    <mergeCell ref="B28:B29"/>
    <mergeCell ref="E28:E29"/>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A5" sqref="A5"/>
    </sheetView>
  </sheetViews>
  <sheetFormatPr defaultRowHeight="15" x14ac:dyDescent="0.25"/>
  <cols>
    <col min="1" max="1" width="20" customWidth="1"/>
    <col min="2" max="2" width="28.85546875" customWidth="1"/>
    <col min="3" max="3" width="25.5703125" customWidth="1"/>
    <col min="4" max="4" width="15.42578125" customWidth="1"/>
    <col min="5" max="5" width="14.5703125" customWidth="1"/>
    <col min="6" max="6" width="12" customWidth="1"/>
    <col min="7" max="7" width="11.140625" customWidth="1"/>
  </cols>
  <sheetData>
    <row r="1" spans="1:18" ht="15.6" customHeight="1" x14ac:dyDescent="0.25">
      <c r="A1" s="1503" t="s">
        <v>1145</v>
      </c>
      <c r="B1" s="1503"/>
      <c r="C1" s="1503"/>
      <c r="D1" s="1503"/>
      <c r="E1" s="1503"/>
      <c r="F1" s="1503"/>
      <c r="G1" s="1503"/>
      <c r="H1" s="1503"/>
      <c r="I1" s="1503"/>
      <c r="J1" s="1503"/>
      <c r="K1" s="1503"/>
      <c r="L1" s="1503"/>
      <c r="M1" s="1503"/>
      <c r="N1" s="1503"/>
      <c r="O1" s="1503"/>
      <c r="P1" s="1503"/>
      <c r="Q1" s="1503"/>
      <c r="R1" s="1503"/>
    </row>
    <row r="2" spans="1:18" ht="15.6" customHeight="1" x14ac:dyDescent="0.25">
      <c r="A2" s="1503" t="s">
        <v>1146</v>
      </c>
      <c r="B2" s="1503"/>
      <c r="C2" s="1503"/>
      <c r="D2" s="1503"/>
      <c r="E2" s="1503"/>
      <c r="F2" s="1503"/>
      <c r="G2" s="1503"/>
      <c r="H2" s="1503"/>
      <c r="I2" s="1503"/>
      <c r="J2" s="1503"/>
      <c r="K2" s="1503"/>
      <c r="L2" s="1503"/>
      <c r="M2" s="1503"/>
      <c r="N2" s="1503"/>
      <c r="O2" s="1503"/>
      <c r="P2" s="1503"/>
      <c r="Q2" s="1503"/>
      <c r="R2" s="1503"/>
    </row>
    <row r="3" spans="1:18" ht="15.6" customHeight="1" x14ac:dyDescent="0.25">
      <c r="A3" s="226"/>
      <c r="B3" s="226"/>
      <c r="C3" s="226"/>
      <c r="D3" s="226"/>
      <c r="E3" s="226"/>
      <c r="F3" s="226"/>
      <c r="G3" s="226"/>
      <c r="H3" s="226"/>
      <c r="I3" s="226"/>
      <c r="J3" s="226"/>
      <c r="K3" s="226"/>
      <c r="L3" s="226"/>
      <c r="M3" s="226"/>
      <c r="N3" s="226"/>
      <c r="O3" s="226"/>
      <c r="P3" s="226"/>
      <c r="Q3" s="226"/>
      <c r="R3" s="226"/>
    </row>
    <row r="4" spans="1:18" ht="15.75" x14ac:dyDescent="0.25">
      <c r="A4" s="345" t="s">
        <v>1147</v>
      </c>
      <c r="B4" s="59"/>
      <c r="C4" s="59"/>
      <c r="D4" s="59"/>
      <c r="E4" s="59"/>
      <c r="F4" s="59"/>
      <c r="G4" s="59"/>
      <c r="H4" s="59"/>
      <c r="I4" s="59"/>
      <c r="J4" s="59"/>
      <c r="K4" s="59"/>
      <c r="L4" s="59"/>
      <c r="M4" s="59"/>
      <c r="N4" s="59"/>
      <c r="O4" s="59"/>
      <c r="P4" s="59"/>
      <c r="Q4" s="59"/>
      <c r="R4" s="59"/>
    </row>
    <row r="5" spans="1:18" ht="59.25" customHeight="1" x14ac:dyDescent="0.25">
      <c r="A5" s="189" t="s">
        <v>1148</v>
      </c>
      <c r="B5" s="189" t="s">
        <v>1149</v>
      </c>
      <c r="C5" s="189" t="s">
        <v>1150</v>
      </c>
      <c r="D5" s="189" t="s">
        <v>1151</v>
      </c>
      <c r="E5" s="1467" t="s">
        <v>1152</v>
      </c>
      <c r="F5" s="1467"/>
      <c r="G5" s="1467"/>
      <c r="H5" s="59"/>
      <c r="I5" s="59"/>
      <c r="J5" s="59"/>
      <c r="K5" s="59"/>
      <c r="L5" s="59"/>
      <c r="M5" s="59"/>
      <c r="N5" s="59"/>
      <c r="O5" s="59"/>
      <c r="P5" s="59"/>
      <c r="Q5" s="59"/>
      <c r="R5" s="59"/>
    </row>
    <row r="6" spans="1:18" ht="18" customHeight="1" x14ac:dyDescent="0.25">
      <c r="A6" s="189" t="s">
        <v>1153</v>
      </c>
      <c r="B6" s="189" t="s">
        <v>1154</v>
      </c>
      <c r="C6" s="189" t="s">
        <v>1154</v>
      </c>
      <c r="D6" s="189" t="s">
        <v>1154</v>
      </c>
      <c r="E6" s="189" t="s">
        <v>577</v>
      </c>
      <c r="F6" s="189" t="s">
        <v>583</v>
      </c>
      <c r="G6" s="189" t="s">
        <v>585</v>
      </c>
      <c r="H6" s="59"/>
      <c r="I6" s="59"/>
      <c r="J6" s="59"/>
      <c r="K6" s="59"/>
      <c r="L6" s="59"/>
      <c r="M6" s="59"/>
      <c r="N6" s="59"/>
      <c r="O6" s="59"/>
      <c r="P6" s="59"/>
      <c r="Q6" s="59"/>
      <c r="R6" s="59"/>
    </row>
    <row r="7" spans="1:18" ht="20.25" customHeight="1" x14ac:dyDescent="0.25">
      <c r="A7" s="346" t="s">
        <v>313</v>
      </c>
      <c r="B7" s="347">
        <v>4278.75</v>
      </c>
      <c r="C7" s="347">
        <v>912</v>
      </c>
      <c r="D7" s="1132">
        <v>21.31</v>
      </c>
      <c r="E7" s="347">
        <v>4.53</v>
      </c>
      <c r="F7" s="347">
        <v>4.1500000000000004</v>
      </c>
      <c r="G7" s="347">
        <v>5.05</v>
      </c>
      <c r="H7" s="59"/>
      <c r="I7" s="59"/>
      <c r="J7" s="59"/>
      <c r="K7" s="59"/>
      <c r="L7" s="59"/>
      <c r="M7" s="59"/>
      <c r="N7" s="59"/>
      <c r="O7" s="59"/>
      <c r="P7" s="59"/>
      <c r="Q7" s="59"/>
      <c r="R7" s="59"/>
    </row>
    <row r="8" spans="1:18" x14ac:dyDescent="0.25">
      <c r="A8" s="346" t="s">
        <v>281</v>
      </c>
      <c r="B8" s="347">
        <v>1946.25</v>
      </c>
      <c r="C8" s="347">
        <v>852</v>
      </c>
      <c r="D8" s="346">
        <v>43.78</v>
      </c>
      <c r="E8" s="347">
        <v>4.67</v>
      </c>
      <c r="F8" s="347">
        <v>5.95</v>
      </c>
      <c r="G8" s="347">
        <v>10.62</v>
      </c>
      <c r="H8" s="59"/>
      <c r="I8" s="59"/>
      <c r="J8" s="59"/>
      <c r="K8" s="59"/>
      <c r="L8" s="59"/>
      <c r="M8" s="59"/>
      <c r="N8" s="59"/>
      <c r="O8" s="59"/>
      <c r="P8" s="59"/>
      <c r="Q8" s="59"/>
      <c r="R8" s="59"/>
    </row>
    <row r="9" spans="1:18" x14ac:dyDescent="0.25">
      <c r="A9" s="346" t="s">
        <v>1155</v>
      </c>
      <c r="B9" s="347">
        <v>1413.75</v>
      </c>
      <c r="C9" s="347">
        <v>527</v>
      </c>
      <c r="D9" s="346">
        <v>37.28</v>
      </c>
      <c r="E9" s="347">
        <v>5.17</v>
      </c>
      <c r="F9" s="347">
        <v>4.4400000000000004</v>
      </c>
      <c r="G9" s="347">
        <v>5.53</v>
      </c>
      <c r="H9" s="59"/>
      <c r="I9" s="59"/>
      <c r="J9" s="59"/>
      <c r="K9" s="59"/>
      <c r="L9" s="59"/>
      <c r="M9" s="59"/>
      <c r="N9" s="59"/>
      <c r="O9" s="59"/>
      <c r="P9" s="59"/>
      <c r="Q9" s="59"/>
      <c r="R9" s="59"/>
    </row>
    <row r="10" spans="1:18" x14ac:dyDescent="0.25">
      <c r="A10" s="346" t="s">
        <v>283</v>
      </c>
      <c r="B10" s="347">
        <v>5887.5</v>
      </c>
      <c r="C10" s="347">
        <v>1452</v>
      </c>
      <c r="D10" s="346">
        <v>24.66</v>
      </c>
      <c r="E10" s="347">
        <v>4.25</v>
      </c>
      <c r="F10" s="347">
        <v>4.05</v>
      </c>
      <c r="G10" s="347">
        <v>6.51</v>
      </c>
      <c r="H10" s="59"/>
      <c r="I10" s="59"/>
      <c r="J10" s="59"/>
      <c r="K10" s="59"/>
      <c r="L10" s="59"/>
      <c r="M10" s="59"/>
      <c r="N10" s="59"/>
      <c r="O10" s="59"/>
      <c r="P10" s="59"/>
      <c r="Q10" s="59"/>
      <c r="R10" s="59"/>
    </row>
    <row r="11" spans="1:18" x14ac:dyDescent="0.25">
      <c r="A11" s="346" t="s">
        <v>284</v>
      </c>
      <c r="B11" s="347">
        <v>3450</v>
      </c>
      <c r="C11" s="347">
        <v>1239</v>
      </c>
      <c r="D11" s="348">
        <v>35.909999999999997</v>
      </c>
      <c r="E11" s="347">
        <v>3.76</v>
      </c>
      <c r="F11" s="347">
        <v>3.02</v>
      </c>
      <c r="G11" s="347">
        <v>9.69</v>
      </c>
      <c r="H11" s="59"/>
      <c r="I11" s="59"/>
      <c r="J11" s="59"/>
      <c r="K11" s="59"/>
      <c r="L11" s="59"/>
      <c r="M11" s="59"/>
      <c r="N11" s="59"/>
      <c r="O11" s="59"/>
      <c r="P11" s="59"/>
      <c r="Q11" s="59"/>
      <c r="R11" s="59"/>
    </row>
    <row r="12" spans="1:18" ht="21" customHeight="1" x14ac:dyDescent="0.25">
      <c r="A12" s="349" t="s">
        <v>1060</v>
      </c>
      <c r="B12" s="349">
        <v>16976.25</v>
      </c>
      <c r="C12" s="349">
        <v>4982</v>
      </c>
      <c r="D12" s="349">
        <v>29.35</v>
      </c>
      <c r="E12" s="349">
        <v>4.4800000000000004</v>
      </c>
      <c r="F12" s="349">
        <v>4.32</v>
      </c>
      <c r="G12" s="349">
        <v>7.48</v>
      </c>
      <c r="H12" s="59"/>
      <c r="I12" s="59"/>
      <c r="J12" s="59"/>
      <c r="K12" s="59"/>
      <c r="L12" s="59"/>
      <c r="M12" s="59"/>
      <c r="N12" s="59"/>
      <c r="O12" s="59"/>
      <c r="P12" s="59"/>
      <c r="Q12" s="59"/>
      <c r="R12" s="59"/>
    </row>
    <row r="13" spans="1:18" x14ac:dyDescent="0.25">
      <c r="A13" s="344"/>
      <c r="B13" s="344"/>
      <c r="C13" s="344"/>
      <c r="D13" s="344"/>
      <c r="E13" s="344"/>
      <c r="F13" s="344"/>
      <c r="G13" s="344"/>
      <c r="H13" s="59"/>
      <c r="I13" s="59"/>
      <c r="J13" s="59"/>
      <c r="K13" s="59"/>
      <c r="L13" s="59"/>
      <c r="M13" s="59"/>
      <c r="N13" s="59"/>
      <c r="O13" s="59"/>
      <c r="P13" s="59"/>
      <c r="Q13" s="59"/>
      <c r="R13" s="59"/>
    </row>
    <row r="14" spans="1:18" x14ac:dyDescent="0.25">
      <c r="A14" s="59"/>
      <c r="B14" s="59"/>
      <c r="C14" s="59"/>
      <c r="D14" s="59"/>
      <c r="E14" s="59"/>
      <c r="F14" s="59"/>
      <c r="G14" s="59"/>
      <c r="H14" s="59"/>
      <c r="I14" s="59"/>
      <c r="J14" s="59"/>
      <c r="K14" s="59"/>
      <c r="L14" s="59"/>
      <c r="M14" s="59"/>
      <c r="N14" s="59"/>
      <c r="O14" s="59"/>
      <c r="P14" s="59"/>
      <c r="Q14" s="59"/>
      <c r="R14" s="59"/>
    </row>
  </sheetData>
  <mergeCells count="3">
    <mergeCell ref="A1:R1"/>
    <mergeCell ref="A2:R2"/>
    <mergeCell ref="E5:G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workbookViewId="0">
      <selection activeCell="AE40" sqref="AE40"/>
    </sheetView>
  </sheetViews>
  <sheetFormatPr defaultRowHeight="15" x14ac:dyDescent="0.25"/>
  <cols>
    <col min="1" max="1" width="10.28515625" customWidth="1"/>
    <col min="2" max="2" width="8.140625" customWidth="1"/>
    <col min="3" max="3" width="10.28515625" customWidth="1"/>
    <col min="4" max="4" width="10.7109375" customWidth="1"/>
    <col min="5" max="5" width="10" customWidth="1"/>
    <col min="6" max="6" width="9.140625" customWidth="1"/>
    <col min="7" max="7" width="8.28515625" customWidth="1"/>
    <col min="8" max="8" width="16.7109375" customWidth="1"/>
    <col min="9" max="9" width="13.85546875" customWidth="1"/>
    <col min="11" max="11" width="12" customWidth="1"/>
    <col min="12" max="12" width="12.140625" customWidth="1"/>
    <col min="13" max="13" width="10.42578125" customWidth="1"/>
    <col min="14" max="14" width="11" customWidth="1"/>
    <col min="15" max="15" width="10.7109375" customWidth="1"/>
    <col min="23" max="23" width="27.85546875" customWidth="1"/>
    <col min="24" max="24" width="20.85546875" customWidth="1"/>
    <col min="25" max="25" width="19" customWidth="1"/>
    <col min="26" max="26" width="18.42578125" customWidth="1"/>
    <col min="27" max="27" width="20.5703125" customWidth="1"/>
  </cols>
  <sheetData>
    <row r="1" spans="1:29" ht="15.6" customHeight="1" x14ac:dyDescent="0.25">
      <c r="A1" s="1503" t="s">
        <v>1156</v>
      </c>
      <c r="B1" s="1503"/>
      <c r="C1" s="1503"/>
      <c r="D1" s="1503"/>
      <c r="E1" s="1503"/>
      <c r="F1" s="1503"/>
      <c r="G1" s="1503"/>
      <c r="H1" s="1503"/>
      <c r="I1" s="1503"/>
      <c r="J1" s="1503"/>
      <c r="K1" s="1503"/>
      <c r="L1" s="59"/>
      <c r="M1" s="59"/>
      <c r="N1" s="59"/>
      <c r="O1" s="59"/>
      <c r="P1" s="59"/>
      <c r="Q1" s="59"/>
      <c r="R1" s="59"/>
      <c r="S1" s="59"/>
      <c r="T1" s="59"/>
      <c r="U1" s="59"/>
      <c r="V1" s="59"/>
      <c r="W1" s="59"/>
      <c r="X1" s="59"/>
      <c r="Y1" s="59"/>
      <c r="Z1" s="59"/>
      <c r="AA1" s="59"/>
      <c r="AB1" s="59"/>
      <c r="AC1" s="59"/>
    </row>
    <row r="2" spans="1:29" ht="15.75" x14ac:dyDescent="0.25">
      <c r="A2" s="1503" t="s">
        <v>1157</v>
      </c>
      <c r="B2" s="1503"/>
      <c r="C2" s="1503"/>
      <c r="D2" s="1503"/>
      <c r="E2" s="1503"/>
      <c r="F2" s="1503"/>
      <c r="G2" s="1503"/>
      <c r="H2" s="1503"/>
      <c r="I2" s="1503"/>
      <c r="J2" s="1503"/>
      <c r="K2" s="1503"/>
      <c r="L2" s="59"/>
      <c r="M2" s="59"/>
      <c r="N2" s="59"/>
      <c r="O2" s="59"/>
      <c r="P2" s="59"/>
      <c r="Q2" s="59"/>
      <c r="R2" s="59"/>
      <c r="S2" s="59"/>
      <c r="T2" s="59"/>
      <c r="U2" s="59"/>
      <c r="V2" s="59"/>
      <c r="W2" s="59"/>
      <c r="X2" s="59"/>
      <c r="Y2" s="59"/>
      <c r="Z2" s="59"/>
      <c r="AA2" s="59"/>
      <c r="AB2" s="59"/>
      <c r="AC2" s="59"/>
    </row>
    <row r="3" spans="1:29" ht="25.9" customHeight="1" x14ac:dyDescent="0.25">
      <c r="A3" s="226"/>
      <c r="B3" s="226"/>
      <c r="C3" s="226"/>
      <c r="D3" s="226"/>
      <c r="E3" s="226"/>
      <c r="F3" s="226"/>
      <c r="G3" s="226"/>
      <c r="H3" s="226"/>
      <c r="I3" s="226"/>
      <c r="J3" s="226"/>
      <c r="K3" s="1559"/>
      <c r="L3" s="1560"/>
      <c r="M3" s="1560"/>
      <c r="N3" s="1560"/>
      <c r="O3" s="1560"/>
      <c r="P3" s="1560"/>
      <c r="Q3" s="1560"/>
      <c r="R3" s="1560"/>
      <c r="S3" s="1560"/>
      <c r="T3" s="1560"/>
      <c r="U3" s="1560"/>
      <c r="V3" s="59"/>
      <c r="W3" s="59"/>
      <c r="X3" s="59"/>
      <c r="Y3" s="59"/>
      <c r="Z3" s="59"/>
      <c r="AA3" s="59"/>
      <c r="AB3" s="59"/>
      <c r="AC3" s="59"/>
    </row>
    <row r="4" spans="1:29" ht="33.75" customHeight="1" x14ac:dyDescent="0.25">
      <c r="A4" s="1512" t="s">
        <v>1158</v>
      </c>
      <c r="B4" s="1512"/>
      <c r="C4" s="1512"/>
      <c r="D4" s="1512"/>
      <c r="E4" s="1512"/>
      <c r="F4" s="1512"/>
      <c r="G4" s="1512"/>
      <c r="H4" s="1512"/>
      <c r="I4" s="1512"/>
      <c r="J4" s="59"/>
      <c r="K4" s="1505" t="s">
        <v>1159</v>
      </c>
      <c r="L4" s="1505"/>
      <c r="M4" s="1505"/>
      <c r="N4" s="1505"/>
      <c r="O4" s="1505"/>
      <c r="P4" s="1505"/>
      <c r="Q4" s="1505"/>
      <c r="R4" s="1505"/>
      <c r="S4" s="1505"/>
      <c r="T4" s="1505"/>
      <c r="U4" s="1505"/>
      <c r="V4" s="187"/>
      <c r="W4" s="227" t="s">
        <v>1160</v>
      </c>
      <c r="X4" s="59"/>
      <c r="Y4" s="59"/>
      <c r="Z4" s="59"/>
      <c r="AA4" s="59"/>
      <c r="AB4" s="59"/>
      <c r="AC4" s="59"/>
    </row>
    <row r="5" spans="1:29" ht="15.75" x14ac:dyDescent="0.25">
      <c r="A5" s="58"/>
      <c r="B5" s="59"/>
      <c r="C5" s="59"/>
      <c r="D5" s="59"/>
      <c r="E5" s="59"/>
      <c r="F5" s="59"/>
      <c r="G5" s="59"/>
      <c r="H5" s="187"/>
      <c r="I5" s="59"/>
      <c r="J5" s="59"/>
      <c r="K5" s="350" t="s">
        <v>1161</v>
      </c>
      <c r="L5" s="350"/>
      <c r="M5" s="344"/>
      <c r="N5" s="344"/>
      <c r="O5" s="344"/>
      <c r="P5" s="344"/>
      <c r="Q5" s="344"/>
      <c r="R5" s="344"/>
      <c r="S5" s="344"/>
      <c r="T5" s="344"/>
      <c r="U5" s="344"/>
      <c r="V5" s="59"/>
      <c r="X5" s="323"/>
      <c r="Y5" s="323"/>
      <c r="Z5" s="323"/>
      <c r="AA5" s="323"/>
      <c r="AB5" s="59"/>
      <c r="AC5" s="59"/>
    </row>
    <row r="6" spans="1:29" ht="51.75" customHeight="1" x14ac:dyDescent="0.25">
      <c r="A6" s="295" t="s">
        <v>267</v>
      </c>
      <c r="B6" s="351" t="s">
        <v>419</v>
      </c>
      <c r="C6" s="351" t="s">
        <v>412</v>
      </c>
      <c r="D6" s="352" t="s">
        <v>413</v>
      </c>
      <c r="E6" s="351" t="s">
        <v>412</v>
      </c>
      <c r="F6" s="352" t="s">
        <v>413</v>
      </c>
      <c r="G6" s="351" t="s">
        <v>274</v>
      </c>
      <c r="H6" s="1564" t="s">
        <v>1162</v>
      </c>
      <c r="I6" s="1564" t="s">
        <v>1163</v>
      </c>
      <c r="J6" s="59"/>
      <c r="K6" s="1294" t="s">
        <v>267</v>
      </c>
      <c r="L6" s="1294" t="s">
        <v>1164</v>
      </c>
      <c r="M6" s="1294" t="s">
        <v>306</v>
      </c>
      <c r="N6" s="1294" t="s">
        <v>1165</v>
      </c>
      <c r="O6" s="1468"/>
      <c r="P6" s="1468"/>
      <c r="Q6" s="1294" t="s">
        <v>1166</v>
      </c>
      <c r="R6" s="1294" t="s">
        <v>306</v>
      </c>
      <c r="S6" s="1294" t="s">
        <v>1167</v>
      </c>
      <c r="T6" s="1468"/>
      <c r="U6" s="1468"/>
      <c r="V6" s="354"/>
      <c r="W6" s="189" t="s">
        <v>1168</v>
      </c>
      <c r="X6" s="189" t="s">
        <v>1169</v>
      </c>
      <c r="Y6" s="189" t="s">
        <v>1170</v>
      </c>
      <c r="Z6" s="189" t="s">
        <v>1171</v>
      </c>
      <c r="AA6" s="189" t="s">
        <v>1170</v>
      </c>
      <c r="AB6" s="59"/>
      <c r="AC6" s="59"/>
    </row>
    <row r="7" spans="1:29" ht="28.5" customHeight="1" x14ac:dyDescent="0.25">
      <c r="A7" s="295"/>
      <c r="B7" s="295"/>
      <c r="C7" s="1515" t="s">
        <v>707</v>
      </c>
      <c r="D7" s="1516"/>
      <c r="E7" s="1515" t="s">
        <v>316</v>
      </c>
      <c r="F7" s="1516"/>
      <c r="G7" s="295"/>
      <c r="H7" s="1565"/>
      <c r="I7" s="1565"/>
      <c r="J7" s="59"/>
      <c r="K7" s="1468"/>
      <c r="L7" s="1468"/>
      <c r="M7" s="1468"/>
      <c r="N7" s="193" t="s">
        <v>1172</v>
      </c>
      <c r="O7" s="193" t="s">
        <v>1173</v>
      </c>
      <c r="P7" s="193" t="s">
        <v>1174</v>
      </c>
      <c r="Q7" s="1468"/>
      <c r="R7" s="1468"/>
      <c r="S7" s="193" t="s">
        <v>1172</v>
      </c>
      <c r="T7" s="193" t="s">
        <v>1173</v>
      </c>
      <c r="U7" s="193" t="s">
        <v>1174</v>
      </c>
      <c r="V7" s="354"/>
      <c r="W7" s="355" t="s">
        <v>1175</v>
      </c>
      <c r="X7" s="375">
        <v>2</v>
      </c>
      <c r="Y7" s="375">
        <v>6.5</v>
      </c>
      <c r="Z7" s="375">
        <v>0</v>
      </c>
      <c r="AA7" s="375">
        <v>0</v>
      </c>
      <c r="AB7" s="59"/>
      <c r="AC7" s="59"/>
    </row>
    <row r="8" spans="1:29" ht="15.75" x14ac:dyDescent="0.25">
      <c r="A8" s="1561" t="s">
        <v>313</v>
      </c>
      <c r="B8" s="356" t="s">
        <v>577</v>
      </c>
      <c r="C8" s="357">
        <v>619</v>
      </c>
      <c r="D8" s="357">
        <v>50</v>
      </c>
      <c r="E8" s="357">
        <v>87</v>
      </c>
      <c r="F8" s="357">
        <v>2</v>
      </c>
      <c r="G8" s="358">
        <v>758</v>
      </c>
      <c r="H8" s="178">
        <v>6</v>
      </c>
      <c r="I8" s="178">
        <v>0.01</v>
      </c>
      <c r="J8" s="59"/>
      <c r="K8" s="359" t="s">
        <v>313</v>
      </c>
      <c r="L8" s="347">
        <v>37</v>
      </c>
      <c r="M8" s="347">
        <v>24</v>
      </c>
      <c r="N8" s="347">
        <v>102.6</v>
      </c>
      <c r="O8" s="347">
        <v>0</v>
      </c>
      <c r="P8" s="347">
        <v>0</v>
      </c>
      <c r="Q8" s="347">
        <v>5</v>
      </c>
      <c r="R8" s="347">
        <v>3</v>
      </c>
      <c r="S8" s="347">
        <v>7</v>
      </c>
      <c r="T8" s="347">
        <v>11.5</v>
      </c>
      <c r="U8" s="347">
        <v>2.5</v>
      </c>
      <c r="V8" s="59"/>
      <c r="W8" s="355" t="s">
        <v>1176</v>
      </c>
      <c r="X8" s="375">
        <v>78</v>
      </c>
      <c r="Y8" s="375">
        <v>179.47</v>
      </c>
      <c r="Z8" s="375">
        <v>1</v>
      </c>
      <c r="AA8" s="375">
        <v>2</v>
      </c>
      <c r="AB8" s="59"/>
      <c r="AC8" s="59"/>
    </row>
    <row r="9" spans="1:29" ht="15.75" x14ac:dyDescent="0.25">
      <c r="A9" s="1561"/>
      <c r="B9" s="356" t="s">
        <v>583</v>
      </c>
      <c r="C9" s="357">
        <v>313</v>
      </c>
      <c r="D9" s="357">
        <v>15</v>
      </c>
      <c r="E9" s="357">
        <v>15</v>
      </c>
      <c r="F9" s="357">
        <v>1</v>
      </c>
      <c r="G9" s="358">
        <v>344</v>
      </c>
      <c r="H9" s="178">
        <v>7</v>
      </c>
      <c r="I9" s="178">
        <v>0.02</v>
      </c>
      <c r="J9" s="59"/>
      <c r="K9" s="359" t="s">
        <v>282</v>
      </c>
      <c r="L9" s="347">
        <v>3</v>
      </c>
      <c r="M9" s="347">
        <v>2</v>
      </c>
      <c r="N9" s="347">
        <v>14.6</v>
      </c>
      <c r="O9" s="347">
        <v>0</v>
      </c>
      <c r="P9" s="347">
        <v>0</v>
      </c>
      <c r="Q9" s="347">
        <v>1</v>
      </c>
      <c r="R9" s="347">
        <v>1</v>
      </c>
      <c r="S9" s="347">
        <v>0</v>
      </c>
      <c r="T9" s="347">
        <v>4</v>
      </c>
      <c r="U9" s="347">
        <v>0</v>
      </c>
      <c r="V9" s="59"/>
      <c r="W9" s="355" t="s">
        <v>1177</v>
      </c>
      <c r="X9" s="375">
        <v>2</v>
      </c>
      <c r="Y9" s="375">
        <v>6.6</v>
      </c>
      <c r="Z9" s="375">
        <v>0</v>
      </c>
      <c r="AA9" s="375">
        <v>0</v>
      </c>
      <c r="AB9" s="59"/>
      <c r="AC9" s="59"/>
    </row>
    <row r="10" spans="1:29" ht="15.75" x14ac:dyDescent="0.25">
      <c r="A10" s="1561"/>
      <c r="B10" s="356" t="s">
        <v>585</v>
      </c>
      <c r="C10" s="357">
        <v>42</v>
      </c>
      <c r="D10" s="357">
        <v>6</v>
      </c>
      <c r="E10" s="357">
        <v>7</v>
      </c>
      <c r="F10" s="357">
        <v>0</v>
      </c>
      <c r="G10" s="358">
        <v>55</v>
      </c>
      <c r="H10" s="178">
        <v>24</v>
      </c>
      <c r="I10" s="178">
        <v>0.44</v>
      </c>
      <c r="J10" s="59"/>
      <c r="K10" s="359" t="s">
        <v>283</v>
      </c>
      <c r="L10" s="347">
        <v>62</v>
      </c>
      <c r="M10" s="347">
        <v>49</v>
      </c>
      <c r="N10" s="347">
        <v>201.44</v>
      </c>
      <c r="O10" s="347">
        <v>0</v>
      </c>
      <c r="P10" s="347">
        <v>0</v>
      </c>
      <c r="Q10" s="347">
        <v>13</v>
      </c>
      <c r="R10" s="347">
        <v>11</v>
      </c>
      <c r="S10" s="347">
        <v>42.25</v>
      </c>
      <c r="T10" s="347">
        <v>0</v>
      </c>
      <c r="U10" s="347">
        <v>0</v>
      </c>
      <c r="V10" s="59"/>
      <c r="W10" s="355" t="s">
        <v>1178</v>
      </c>
      <c r="X10" s="375">
        <v>2</v>
      </c>
      <c r="Y10" s="375">
        <v>2.57</v>
      </c>
      <c r="Z10" s="375">
        <v>0</v>
      </c>
      <c r="AA10" s="375">
        <v>0</v>
      </c>
      <c r="AB10" s="59"/>
      <c r="AC10" s="59"/>
    </row>
    <row r="11" spans="1:29" ht="15.75" x14ac:dyDescent="0.25">
      <c r="A11" s="1562" t="s">
        <v>274</v>
      </c>
      <c r="B11" s="1563"/>
      <c r="C11" s="360">
        <v>974</v>
      </c>
      <c r="D11" s="360">
        <v>71</v>
      </c>
      <c r="E11" s="360">
        <v>109</v>
      </c>
      <c r="F11" s="360">
        <v>3</v>
      </c>
      <c r="G11" s="360">
        <v>1157</v>
      </c>
      <c r="H11" s="361">
        <v>37</v>
      </c>
      <c r="I11" s="361">
        <v>0.03</v>
      </c>
      <c r="J11" s="59"/>
      <c r="K11" s="359" t="s">
        <v>281</v>
      </c>
      <c r="L11" s="178">
        <v>20</v>
      </c>
      <c r="M11" s="178">
        <v>16</v>
      </c>
      <c r="N11" s="178">
        <v>47.83</v>
      </c>
      <c r="O11" s="178">
        <v>0</v>
      </c>
      <c r="P11" s="178">
        <v>0</v>
      </c>
      <c r="Q11" s="178">
        <v>0</v>
      </c>
      <c r="R11" s="178">
        <v>0</v>
      </c>
      <c r="S11" s="178">
        <v>0</v>
      </c>
      <c r="T11" s="178">
        <v>0</v>
      </c>
      <c r="U11" s="178">
        <v>0</v>
      </c>
      <c r="V11" s="59"/>
      <c r="W11" s="355" t="s">
        <v>1179</v>
      </c>
      <c r="X11" s="375">
        <v>1</v>
      </c>
      <c r="Y11" s="375">
        <v>0.6</v>
      </c>
      <c r="Z11" s="375">
        <v>0</v>
      </c>
      <c r="AA11" s="375">
        <v>0</v>
      </c>
      <c r="AB11" s="59"/>
      <c r="AC11" s="59"/>
    </row>
    <row r="12" spans="1:29" ht="15.75" x14ac:dyDescent="0.25">
      <c r="A12" s="1561" t="s">
        <v>281</v>
      </c>
      <c r="B12" s="356" t="s">
        <v>577</v>
      </c>
      <c r="C12" s="357">
        <v>555</v>
      </c>
      <c r="D12" s="357">
        <v>44</v>
      </c>
      <c r="E12" s="357">
        <v>143</v>
      </c>
      <c r="F12" s="357">
        <v>1</v>
      </c>
      <c r="G12" s="358">
        <v>743</v>
      </c>
      <c r="H12" s="178">
        <v>15</v>
      </c>
      <c r="I12" s="178">
        <v>0.02</v>
      </c>
      <c r="J12" s="59"/>
      <c r="K12" s="359" t="s">
        <v>284</v>
      </c>
      <c r="L12" s="178">
        <v>40</v>
      </c>
      <c r="M12" s="178">
        <v>28</v>
      </c>
      <c r="N12" s="178">
        <v>114.1</v>
      </c>
      <c r="O12" s="178">
        <v>0</v>
      </c>
      <c r="P12" s="178">
        <v>0</v>
      </c>
      <c r="Q12" s="178">
        <v>7</v>
      </c>
      <c r="R12" s="178">
        <v>5</v>
      </c>
      <c r="S12" s="178">
        <v>44.75</v>
      </c>
      <c r="T12" s="178">
        <v>0</v>
      </c>
      <c r="U12" s="178">
        <v>0</v>
      </c>
      <c r="V12" s="59"/>
      <c r="W12" s="355" t="s">
        <v>1180</v>
      </c>
      <c r="X12" s="375">
        <v>1</v>
      </c>
      <c r="Y12" s="375">
        <v>2.73</v>
      </c>
      <c r="Z12" s="375">
        <v>0</v>
      </c>
      <c r="AA12" s="375">
        <v>0</v>
      </c>
      <c r="AB12" s="59"/>
      <c r="AC12" s="59"/>
    </row>
    <row r="13" spans="1:29" ht="15.75" x14ac:dyDescent="0.25">
      <c r="A13" s="1561"/>
      <c r="B13" s="356" t="s">
        <v>583</v>
      </c>
      <c r="C13" s="357">
        <v>154</v>
      </c>
      <c r="D13" s="357">
        <v>6</v>
      </c>
      <c r="E13" s="357">
        <v>28</v>
      </c>
      <c r="F13" s="357">
        <v>0</v>
      </c>
      <c r="G13" s="358">
        <v>188</v>
      </c>
      <c r="H13" s="178">
        <v>3</v>
      </c>
      <c r="I13" s="178">
        <v>0.02</v>
      </c>
      <c r="J13" s="59"/>
      <c r="K13" s="182" t="s">
        <v>274</v>
      </c>
      <c r="L13" s="182">
        <v>162</v>
      </c>
      <c r="M13" s="182">
        <v>119</v>
      </c>
      <c r="N13" s="182">
        <v>480.57</v>
      </c>
      <c r="O13" s="182">
        <v>0</v>
      </c>
      <c r="P13" s="182">
        <v>0</v>
      </c>
      <c r="Q13" s="182">
        <v>26</v>
      </c>
      <c r="R13" s="182">
        <v>20</v>
      </c>
      <c r="S13" s="182">
        <v>94</v>
      </c>
      <c r="T13" s="182">
        <v>15.5</v>
      </c>
      <c r="U13" s="182">
        <v>2.5</v>
      </c>
      <c r="V13" s="59"/>
      <c r="W13" s="355" t="s">
        <v>1181</v>
      </c>
      <c r="X13" s="375">
        <v>2</v>
      </c>
      <c r="Y13" s="375">
        <v>2.4300000000000002</v>
      </c>
      <c r="Z13" s="375">
        <v>0</v>
      </c>
      <c r="AA13" s="375">
        <v>0</v>
      </c>
      <c r="AB13" s="59"/>
      <c r="AC13" s="59"/>
    </row>
    <row r="14" spans="1:29" ht="15.75" x14ac:dyDescent="0.25">
      <c r="A14" s="1561"/>
      <c r="B14" s="356" t="s">
        <v>585</v>
      </c>
      <c r="C14" s="357">
        <v>6</v>
      </c>
      <c r="D14" s="357">
        <v>0</v>
      </c>
      <c r="E14" s="357">
        <v>2</v>
      </c>
      <c r="F14" s="357">
        <v>0</v>
      </c>
      <c r="G14" s="358">
        <v>8</v>
      </c>
      <c r="H14" s="178">
        <v>2</v>
      </c>
      <c r="I14" s="178">
        <v>0.25</v>
      </c>
      <c r="J14" s="59"/>
      <c r="K14" s="350" t="s">
        <v>1182</v>
      </c>
      <c r="L14" s="59"/>
      <c r="M14" s="59"/>
      <c r="N14" s="59"/>
      <c r="O14" s="59"/>
      <c r="P14" s="59"/>
      <c r="Q14" s="59"/>
      <c r="R14" s="59"/>
      <c r="S14" s="59"/>
      <c r="T14" s="59"/>
      <c r="U14" s="59"/>
      <c r="V14" s="59"/>
      <c r="W14" s="355" t="s">
        <v>1183</v>
      </c>
      <c r="X14" s="375">
        <v>1</v>
      </c>
      <c r="Y14" s="375">
        <v>2.13</v>
      </c>
      <c r="Z14" s="375">
        <v>0</v>
      </c>
      <c r="AA14" s="375">
        <v>0</v>
      </c>
      <c r="AB14" s="59"/>
      <c r="AC14" s="59"/>
    </row>
    <row r="15" spans="1:29" ht="15.75" x14ac:dyDescent="0.25">
      <c r="A15" s="1562" t="s">
        <v>274</v>
      </c>
      <c r="B15" s="1563"/>
      <c r="C15" s="360">
        <v>715</v>
      </c>
      <c r="D15" s="360">
        <v>50</v>
      </c>
      <c r="E15" s="360">
        <v>173</v>
      </c>
      <c r="F15" s="360">
        <v>1</v>
      </c>
      <c r="G15" s="360">
        <v>939</v>
      </c>
      <c r="H15" s="361">
        <v>20</v>
      </c>
      <c r="I15" s="361">
        <v>0.02</v>
      </c>
      <c r="J15" s="59"/>
      <c r="K15" s="359" t="s">
        <v>313</v>
      </c>
      <c r="L15" s="347">
        <v>8</v>
      </c>
      <c r="M15" s="347">
        <v>5</v>
      </c>
      <c r="N15" s="347">
        <v>19.940000000000001</v>
      </c>
      <c r="O15" s="347">
        <v>6.03</v>
      </c>
      <c r="P15" s="347">
        <v>0</v>
      </c>
      <c r="Q15" s="347">
        <v>0</v>
      </c>
      <c r="R15" s="347">
        <v>0</v>
      </c>
      <c r="S15" s="347">
        <v>0</v>
      </c>
      <c r="T15" s="347">
        <v>0</v>
      </c>
      <c r="U15" s="347">
        <v>0</v>
      </c>
      <c r="V15" s="59"/>
      <c r="W15" s="355" t="s">
        <v>1184</v>
      </c>
      <c r="X15" s="376">
        <v>1</v>
      </c>
      <c r="Y15" s="376">
        <v>2.87</v>
      </c>
      <c r="Z15" s="376">
        <v>0</v>
      </c>
      <c r="AA15" s="376">
        <v>0</v>
      </c>
      <c r="AB15" s="59"/>
      <c r="AC15" s="59"/>
    </row>
    <row r="16" spans="1:29" ht="15.75" x14ac:dyDescent="0.25">
      <c r="A16" s="1561" t="s">
        <v>282</v>
      </c>
      <c r="B16" s="356" t="s">
        <v>577</v>
      </c>
      <c r="C16" s="357">
        <v>281</v>
      </c>
      <c r="D16" s="357">
        <v>19</v>
      </c>
      <c r="E16" s="357">
        <v>0</v>
      </c>
      <c r="F16" s="357">
        <v>0</v>
      </c>
      <c r="G16" s="358">
        <v>300</v>
      </c>
      <c r="H16" s="178">
        <v>3</v>
      </c>
      <c r="I16" s="178">
        <v>0.01</v>
      </c>
      <c r="J16" s="59"/>
      <c r="K16" s="359" t="s">
        <v>282</v>
      </c>
      <c r="L16" s="347">
        <v>0</v>
      </c>
      <c r="M16" s="347">
        <v>0</v>
      </c>
      <c r="N16" s="347">
        <v>0</v>
      </c>
      <c r="O16" s="347">
        <v>0</v>
      </c>
      <c r="P16" s="347">
        <v>0</v>
      </c>
      <c r="Q16" s="347">
        <v>0</v>
      </c>
      <c r="R16" s="347">
        <v>0</v>
      </c>
      <c r="S16" s="347">
        <v>0</v>
      </c>
      <c r="T16" s="347">
        <v>0</v>
      </c>
      <c r="U16" s="347">
        <v>0</v>
      </c>
      <c r="V16" s="59"/>
      <c r="W16" s="362" t="s">
        <v>1185</v>
      </c>
      <c r="X16" s="376">
        <v>1</v>
      </c>
      <c r="Y16" s="376">
        <v>1.97</v>
      </c>
      <c r="Z16" s="376">
        <v>0</v>
      </c>
      <c r="AA16" s="376">
        <v>0</v>
      </c>
      <c r="AB16" s="59"/>
      <c r="AC16" s="59"/>
    </row>
    <row r="17" spans="1:29" ht="22.15" customHeight="1" x14ac:dyDescent="0.25">
      <c r="A17" s="1561"/>
      <c r="B17" s="356" t="s">
        <v>583</v>
      </c>
      <c r="C17" s="357">
        <v>183</v>
      </c>
      <c r="D17" s="357">
        <v>4</v>
      </c>
      <c r="E17" s="357">
        <v>13</v>
      </c>
      <c r="F17" s="357">
        <v>0</v>
      </c>
      <c r="G17" s="358">
        <v>200</v>
      </c>
      <c r="H17" s="178">
        <v>0</v>
      </c>
      <c r="I17" s="178">
        <v>0</v>
      </c>
      <c r="J17" s="59"/>
      <c r="K17" s="359" t="s">
        <v>283</v>
      </c>
      <c r="L17" s="347">
        <v>22</v>
      </c>
      <c r="M17" s="347">
        <v>18</v>
      </c>
      <c r="N17" s="347">
        <v>102.27</v>
      </c>
      <c r="O17" s="347">
        <v>0</v>
      </c>
      <c r="P17" s="347">
        <v>0</v>
      </c>
      <c r="Q17" s="347">
        <v>2</v>
      </c>
      <c r="R17" s="347">
        <v>1</v>
      </c>
      <c r="S17" s="347">
        <v>7.13</v>
      </c>
      <c r="T17" s="347">
        <v>0</v>
      </c>
      <c r="U17" s="347">
        <v>0</v>
      </c>
      <c r="V17" s="59"/>
      <c r="W17" s="355" t="s">
        <v>997</v>
      </c>
      <c r="X17" s="375">
        <v>8</v>
      </c>
      <c r="Y17" s="375">
        <v>38.83</v>
      </c>
      <c r="Z17" s="375">
        <v>0</v>
      </c>
      <c r="AA17" s="375">
        <v>0</v>
      </c>
      <c r="AB17" s="59"/>
      <c r="AC17" s="59"/>
    </row>
    <row r="18" spans="1:29" ht="22.5" customHeight="1" x14ac:dyDescent="0.25">
      <c r="A18" s="1561"/>
      <c r="B18" s="356" t="s">
        <v>585</v>
      </c>
      <c r="C18" s="357">
        <v>6</v>
      </c>
      <c r="D18" s="357">
        <v>0</v>
      </c>
      <c r="E18" s="357">
        <v>1</v>
      </c>
      <c r="F18" s="357">
        <v>0</v>
      </c>
      <c r="G18" s="358">
        <v>7</v>
      </c>
      <c r="H18" s="178">
        <v>0</v>
      </c>
      <c r="I18" s="178">
        <v>0</v>
      </c>
      <c r="J18" s="59"/>
      <c r="K18" s="359" t="s">
        <v>281</v>
      </c>
      <c r="L18" s="178">
        <v>10</v>
      </c>
      <c r="M18" s="178">
        <v>10</v>
      </c>
      <c r="N18" s="178">
        <v>23.77</v>
      </c>
      <c r="O18" s="178">
        <v>0</v>
      </c>
      <c r="P18" s="178">
        <v>0</v>
      </c>
      <c r="Q18" s="178">
        <v>0</v>
      </c>
      <c r="R18" s="178">
        <v>0</v>
      </c>
      <c r="S18" s="178">
        <v>0</v>
      </c>
      <c r="T18" s="178">
        <v>0</v>
      </c>
      <c r="U18" s="178">
        <v>0</v>
      </c>
      <c r="V18" s="59"/>
      <c r="W18" s="355" t="s">
        <v>1186</v>
      </c>
      <c r="X18" s="375">
        <v>11</v>
      </c>
      <c r="Y18" s="375">
        <v>9.1</v>
      </c>
      <c r="Z18" s="375">
        <v>0</v>
      </c>
      <c r="AA18" s="375">
        <v>0</v>
      </c>
      <c r="AB18" s="59"/>
      <c r="AC18" s="59"/>
    </row>
    <row r="19" spans="1:29" ht="15.75" x14ac:dyDescent="0.25">
      <c r="A19" s="1562" t="s">
        <v>274</v>
      </c>
      <c r="B19" s="1563"/>
      <c r="C19" s="819">
        <v>470</v>
      </c>
      <c r="D19" s="819">
        <v>23</v>
      </c>
      <c r="E19" s="819">
        <v>14</v>
      </c>
      <c r="F19" s="819">
        <v>0</v>
      </c>
      <c r="G19" s="819">
        <v>507</v>
      </c>
      <c r="H19" s="361">
        <v>3</v>
      </c>
      <c r="I19" s="361">
        <v>0.01</v>
      </c>
      <c r="J19" s="59"/>
      <c r="K19" s="359" t="s">
        <v>284</v>
      </c>
      <c r="L19" s="178">
        <v>10</v>
      </c>
      <c r="M19" s="178">
        <v>5</v>
      </c>
      <c r="N19" s="178">
        <v>38.97</v>
      </c>
      <c r="O19" s="178">
        <v>0</v>
      </c>
      <c r="P19" s="178">
        <v>0</v>
      </c>
      <c r="Q19" s="178">
        <v>2</v>
      </c>
      <c r="R19" s="178">
        <v>2</v>
      </c>
      <c r="S19" s="178">
        <v>0</v>
      </c>
      <c r="T19" s="178">
        <v>0</v>
      </c>
      <c r="U19" s="178">
        <v>4.7699999999999996</v>
      </c>
      <c r="V19" s="59"/>
      <c r="W19" s="355" t="s">
        <v>1000</v>
      </c>
      <c r="X19" s="375">
        <v>2</v>
      </c>
      <c r="Y19" s="375">
        <v>3.6</v>
      </c>
      <c r="Z19" s="375">
        <v>0</v>
      </c>
      <c r="AA19" s="375">
        <v>0</v>
      </c>
      <c r="AB19" s="59"/>
      <c r="AC19" s="59"/>
    </row>
    <row r="20" spans="1:29" ht="15.75" x14ac:dyDescent="0.25">
      <c r="A20" s="1561" t="s">
        <v>283</v>
      </c>
      <c r="B20" s="356" t="s">
        <v>577</v>
      </c>
      <c r="C20" s="357">
        <v>900</v>
      </c>
      <c r="D20" s="357">
        <v>179</v>
      </c>
      <c r="E20" s="357">
        <v>343</v>
      </c>
      <c r="F20" s="357">
        <v>11</v>
      </c>
      <c r="G20" s="358">
        <v>1433</v>
      </c>
      <c r="H20" s="178">
        <v>30</v>
      </c>
      <c r="I20" s="178">
        <v>0.02</v>
      </c>
      <c r="J20" s="59"/>
      <c r="K20" s="182" t="s">
        <v>274</v>
      </c>
      <c r="L20" s="182">
        <f t="shared" ref="L20:U20" si="0">SUM(L15:L19)</f>
        <v>50</v>
      </c>
      <c r="M20" s="182">
        <f t="shared" si="0"/>
        <v>38</v>
      </c>
      <c r="N20" s="182">
        <f t="shared" si="0"/>
        <v>184.95</v>
      </c>
      <c r="O20" s="182">
        <f t="shared" si="0"/>
        <v>6.03</v>
      </c>
      <c r="P20" s="182">
        <f t="shared" si="0"/>
        <v>0</v>
      </c>
      <c r="Q20" s="182">
        <f t="shared" si="0"/>
        <v>4</v>
      </c>
      <c r="R20" s="182">
        <f t="shared" si="0"/>
        <v>3</v>
      </c>
      <c r="S20" s="182">
        <f t="shared" si="0"/>
        <v>7.13</v>
      </c>
      <c r="T20" s="182">
        <f t="shared" si="0"/>
        <v>0</v>
      </c>
      <c r="U20" s="182">
        <f t="shared" si="0"/>
        <v>4.7699999999999996</v>
      </c>
      <c r="V20" s="59"/>
      <c r="W20" s="355" t="s">
        <v>1187</v>
      </c>
      <c r="X20" s="375">
        <v>2</v>
      </c>
      <c r="Y20" s="375">
        <v>4.2300000000000004</v>
      </c>
      <c r="Z20" s="375">
        <v>0</v>
      </c>
      <c r="AA20" s="375">
        <v>0</v>
      </c>
      <c r="AB20" s="59"/>
      <c r="AC20" s="59"/>
    </row>
    <row r="21" spans="1:29" ht="15.75" x14ac:dyDescent="0.25">
      <c r="A21" s="1561"/>
      <c r="B21" s="356" t="s">
        <v>583</v>
      </c>
      <c r="C21" s="357">
        <v>450</v>
      </c>
      <c r="D21" s="357">
        <v>27</v>
      </c>
      <c r="E21" s="357">
        <v>151</v>
      </c>
      <c r="F21" s="357">
        <v>2</v>
      </c>
      <c r="G21" s="358">
        <v>630</v>
      </c>
      <c r="H21" s="178">
        <v>26</v>
      </c>
      <c r="I21" s="178">
        <v>0.04</v>
      </c>
      <c r="J21" s="59"/>
      <c r="K21" s="350" t="s">
        <v>1188</v>
      </c>
      <c r="V21" s="59"/>
      <c r="W21" s="355" t="s">
        <v>1189</v>
      </c>
      <c r="X21" s="375">
        <v>3</v>
      </c>
      <c r="Y21" s="375">
        <v>9.3699999999999992</v>
      </c>
      <c r="Z21" s="375">
        <v>0</v>
      </c>
      <c r="AA21" s="375">
        <v>0</v>
      </c>
      <c r="AB21" s="59"/>
      <c r="AC21" s="59"/>
    </row>
    <row r="22" spans="1:29" ht="15.75" x14ac:dyDescent="0.25">
      <c r="A22" s="1561"/>
      <c r="B22" s="356" t="s">
        <v>585</v>
      </c>
      <c r="C22" s="357">
        <v>54</v>
      </c>
      <c r="D22" s="357">
        <v>3</v>
      </c>
      <c r="E22" s="357">
        <v>27</v>
      </c>
      <c r="F22" s="357">
        <v>7</v>
      </c>
      <c r="G22" s="358">
        <v>91</v>
      </c>
      <c r="H22" s="178">
        <v>6</v>
      </c>
      <c r="I22" s="178">
        <v>7.0000000000000007E-2</v>
      </c>
      <c r="J22" s="59"/>
      <c r="K22" s="359" t="s">
        <v>313</v>
      </c>
      <c r="L22" s="365">
        <v>25</v>
      </c>
      <c r="M22" s="365">
        <v>13</v>
      </c>
      <c r="N22" s="365">
        <v>90.97</v>
      </c>
      <c r="O22" s="365">
        <v>0</v>
      </c>
      <c r="P22" s="365">
        <v>1.57</v>
      </c>
      <c r="Q22" s="365">
        <v>11</v>
      </c>
      <c r="R22" s="365">
        <v>4</v>
      </c>
      <c r="S22" s="365">
        <v>31.37</v>
      </c>
      <c r="T22" s="365">
        <v>0</v>
      </c>
      <c r="U22" s="365">
        <v>3.2</v>
      </c>
      <c r="V22" s="59"/>
      <c r="W22" s="355" t="s">
        <v>999</v>
      </c>
      <c r="X22" s="375">
        <v>3</v>
      </c>
      <c r="Y22" s="375">
        <v>2.97</v>
      </c>
      <c r="Z22" s="375">
        <v>1</v>
      </c>
      <c r="AA22" s="375">
        <v>3</v>
      </c>
      <c r="AB22" s="59"/>
      <c r="AC22" s="59"/>
    </row>
    <row r="23" spans="1:29" ht="15.75" x14ac:dyDescent="0.25">
      <c r="A23" s="1562" t="s">
        <v>274</v>
      </c>
      <c r="B23" s="1563"/>
      <c r="C23" s="360">
        <v>1404</v>
      </c>
      <c r="D23" s="360">
        <v>209</v>
      </c>
      <c r="E23" s="360">
        <v>521</v>
      </c>
      <c r="F23" s="360">
        <v>20</v>
      </c>
      <c r="G23" s="360">
        <v>2154</v>
      </c>
      <c r="H23" s="361">
        <v>62</v>
      </c>
      <c r="I23" s="361">
        <v>0.03</v>
      </c>
      <c r="J23" s="59"/>
      <c r="K23" s="359" t="s">
        <v>282</v>
      </c>
      <c r="L23" s="365">
        <v>53</v>
      </c>
      <c r="M23" s="365">
        <v>45</v>
      </c>
      <c r="N23" s="365">
        <v>23.93</v>
      </c>
      <c r="O23" s="365">
        <v>0</v>
      </c>
      <c r="P23" s="365">
        <v>65.400000000000006</v>
      </c>
      <c r="Q23" s="365">
        <v>11</v>
      </c>
      <c r="R23" s="365">
        <v>8</v>
      </c>
      <c r="S23" s="365">
        <v>50.73</v>
      </c>
      <c r="T23" s="365">
        <v>0</v>
      </c>
      <c r="U23" s="365">
        <v>0</v>
      </c>
      <c r="V23" s="59"/>
      <c r="W23" s="355" t="s">
        <v>1190</v>
      </c>
      <c r="X23" s="375">
        <v>1</v>
      </c>
      <c r="Y23" s="375">
        <v>3</v>
      </c>
      <c r="Z23" s="375">
        <v>0</v>
      </c>
      <c r="AA23" s="375">
        <v>0</v>
      </c>
      <c r="AB23" s="59"/>
      <c r="AC23" s="59"/>
    </row>
    <row r="24" spans="1:29" ht="15.75" x14ac:dyDescent="0.25">
      <c r="A24" s="1561" t="s">
        <v>284</v>
      </c>
      <c r="B24" s="356" t="s">
        <v>577</v>
      </c>
      <c r="C24" s="357">
        <v>1000</v>
      </c>
      <c r="D24" s="357">
        <v>68</v>
      </c>
      <c r="E24" s="357">
        <v>431</v>
      </c>
      <c r="F24" s="357">
        <v>3</v>
      </c>
      <c r="G24" s="358">
        <v>1502</v>
      </c>
      <c r="H24" s="178">
        <v>24</v>
      </c>
      <c r="I24" s="178">
        <v>0.02</v>
      </c>
      <c r="J24" s="59"/>
      <c r="K24" s="359" t="s">
        <v>283</v>
      </c>
      <c r="L24" s="365">
        <v>89</v>
      </c>
      <c r="M24" s="365">
        <v>68</v>
      </c>
      <c r="N24" s="365">
        <v>309.10000000000002</v>
      </c>
      <c r="O24" s="365">
        <v>0</v>
      </c>
      <c r="P24" s="365">
        <v>0</v>
      </c>
      <c r="Q24" s="365">
        <v>17</v>
      </c>
      <c r="R24" s="365">
        <v>11</v>
      </c>
      <c r="S24" s="365">
        <v>69.33</v>
      </c>
      <c r="T24" s="365">
        <v>0</v>
      </c>
      <c r="U24" s="365">
        <v>0</v>
      </c>
      <c r="V24" s="59"/>
      <c r="W24" s="355" t="s">
        <v>1191</v>
      </c>
      <c r="X24" s="375">
        <v>2</v>
      </c>
      <c r="Y24" s="375">
        <v>11.4</v>
      </c>
      <c r="Z24" s="375">
        <v>0</v>
      </c>
      <c r="AA24" s="375">
        <v>0</v>
      </c>
      <c r="AB24" s="59"/>
      <c r="AC24" s="59"/>
    </row>
    <row r="25" spans="1:29" ht="15.75" x14ac:dyDescent="0.25">
      <c r="A25" s="1561"/>
      <c r="B25" s="356" t="s">
        <v>583</v>
      </c>
      <c r="C25" s="357">
        <v>411</v>
      </c>
      <c r="D25" s="357">
        <v>17</v>
      </c>
      <c r="E25" s="357">
        <v>129</v>
      </c>
      <c r="F25" s="357">
        <v>1</v>
      </c>
      <c r="G25" s="358">
        <v>558</v>
      </c>
      <c r="H25" s="178">
        <v>7</v>
      </c>
      <c r="I25" s="178">
        <v>0.01</v>
      </c>
      <c r="J25" s="59"/>
      <c r="K25" s="359" t="s">
        <v>281</v>
      </c>
      <c r="L25" s="367">
        <v>18</v>
      </c>
      <c r="M25" s="367">
        <v>18</v>
      </c>
      <c r="N25" s="367">
        <v>33.700000000000003</v>
      </c>
      <c r="O25" s="367">
        <v>0</v>
      </c>
      <c r="P25" s="367">
        <v>0</v>
      </c>
      <c r="Q25" s="367">
        <v>0</v>
      </c>
      <c r="R25" s="367">
        <v>0</v>
      </c>
      <c r="S25" s="367">
        <v>0</v>
      </c>
      <c r="T25" s="367">
        <v>0</v>
      </c>
      <c r="U25" s="367">
        <v>0</v>
      </c>
      <c r="V25" s="59"/>
      <c r="W25" s="355" t="s">
        <v>1192</v>
      </c>
      <c r="X25" s="376">
        <v>1</v>
      </c>
      <c r="Y25" s="376">
        <v>1.5</v>
      </c>
      <c r="Z25" s="376">
        <v>0</v>
      </c>
      <c r="AA25" s="376">
        <v>0</v>
      </c>
      <c r="AB25" s="59"/>
      <c r="AC25" s="59"/>
    </row>
    <row r="26" spans="1:29" ht="15.75" x14ac:dyDescent="0.25">
      <c r="A26" s="1561"/>
      <c r="B26" s="356" t="s">
        <v>585</v>
      </c>
      <c r="C26" s="357">
        <v>20</v>
      </c>
      <c r="D26" s="357">
        <v>0</v>
      </c>
      <c r="E26" s="357">
        <v>23</v>
      </c>
      <c r="F26" s="357">
        <v>4</v>
      </c>
      <c r="G26" s="358">
        <v>47</v>
      </c>
      <c r="H26" s="178">
        <v>9</v>
      </c>
      <c r="I26" s="178">
        <v>0.19</v>
      </c>
      <c r="J26" s="59"/>
      <c r="K26" s="359" t="s">
        <v>284</v>
      </c>
      <c r="L26" s="367">
        <v>44</v>
      </c>
      <c r="M26" s="367">
        <v>35</v>
      </c>
      <c r="N26" s="367">
        <v>123.8</v>
      </c>
      <c r="O26" s="367">
        <v>0</v>
      </c>
      <c r="P26" s="367">
        <v>1.93</v>
      </c>
      <c r="Q26" s="367">
        <v>38</v>
      </c>
      <c r="R26" s="367">
        <v>32</v>
      </c>
      <c r="S26" s="367">
        <v>181.07</v>
      </c>
      <c r="T26" s="367">
        <v>0</v>
      </c>
      <c r="U26" s="367">
        <v>4.2699999999999996</v>
      </c>
      <c r="V26" s="59"/>
      <c r="W26" s="374" t="s">
        <v>920</v>
      </c>
      <c r="X26" s="377">
        <v>0</v>
      </c>
      <c r="Y26" s="377">
        <v>0</v>
      </c>
      <c r="Z26" s="377">
        <v>3</v>
      </c>
      <c r="AA26" s="377">
        <v>6</v>
      </c>
      <c r="AB26" s="59"/>
      <c r="AC26" s="59"/>
    </row>
    <row r="27" spans="1:29" ht="23.45" customHeight="1" x14ac:dyDescent="0.25">
      <c r="A27" s="1562" t="s">
        <v>274</v>
      </c>
      <c r="B27" s="1563"/>
      <c r="C27" s="360">
        <v>1431</v>
      </c>
      <c r="D27" s="360">
        <v>85</v>
      </c>
      <c r="E27" s="360">
        <v>583</v>
      </c>
      <c r="F27" s="360">
        <v>8</v>
      </c>
      <c r="G27" s="360">
        <v>2107</v>
      </c>
      <c r="H27" s="361">
        <v>40</v>
      </c>
      <c r="I27" s="361">
        <v>0.02</v>
      </c>
      <c r="J27" s="59"/>
      <c r="K27" s="182" t="s">
        <v>274</v>
      </c>
      <c r="L27" s="182">
        <f t="shared" ref="L27:U27" si="1">SUM(L22:L26)</f>
        <v>229</v>
      </c>
      <c r="M27" s="182">
        <f t="shared" si="1"/>
        <v>179</v>
      </c>
      <c r="N27" s="182">
        <f t="shared" si="1"/>
        <v>581.5</v>
      </c>
      <c r="O27" s="182">
        <f t="shared" si="1"/>
        <v>0</v>
      </c>
      <c r="P27" s="182">
        <f t="shared" si="1"/>
        <v>68.900000000000006</v>
      </c>
      <c r="Q27" s="182">
        <f t="shared" si="1"/>
        <v>77</v>
      </c>
      <c r="R27" s="182">
        <f t="shared" si="1"/>
        <v>55</v>
      </c>
      <c r="S27" s="182">
        <f t="shared" si="1"/>
        <v>332.5</v>
      </c>
      <c r="T27" s="182">
        <f t="shared" si="1"/>
        <v>0</v>
      </c>
      <c r="U27" s="182">
        <f t="shared" si="1"/>
        <v>7.47</v>
      </c>
      <c r="V27" s="59"/>
      <c r="W27" s="373" t="s">
        <v>274</v>
      </c>
      <c r="X27" s="378">
        <v>124</v>
      </c>
      <c r="Y27" s="378">
        <v>291.87</v>
      </c>
      <c r="Z27" s="378">
        <v>5</v>
      </c>
      <c r="AA27" s="378">
        <v>11</v>
      </c>
      <c r="AB27" s="59"/>
      <c r="AC27" s="59"/>
    </row>
    <row r="28" spans="1:29" ht="51" customHeight="1" x14ac:dyDescent="0.25">
      <c r="A28" s="1568" t="s">
        <v>828</v>
      </c>
      <c r="B28" s="1569"/>
      <c r="C28" s="363" t="s">
        <v>1105</v>
      </c>
      <c r="D28" s="364" t="s">
        <v>413</v>
      </c>
      <c r="E28" s="364" t="s">
        <v>1105</v>
      </c>
      <c r="F28" s="363" t="s">
        <v>413</v>
      </c>
      <c r="G28" s="1555" t="s">
        <v>274</v>
      </c>
      <c r="H28" s="1557" t="s">
        <v>1162</v>
      </c>
      <c r="I28" s="1557" t="s">
        <v>1163</v>
      </c>
      <c r="J28" s="59"/>
      <c r="V28" s="59"/>
      <c r="AB28" s="59"/>
      <c r="AC28" s="59"/>
    </row>
    <row r="29" spans="1:29" ht="15.75" x14ac:dyDescent="0.25">
      <c r="A29" s="1133"/>
      <c r="B29" s="1134"/>
      <c r="C29" s="1515" t="s">
        <v>707</v>
      </c>
      <c r="D29" s="1516"/>
      <c r="E29" s="1515" t="s">
        <v>316</v>
      </c>
      <c r="F29" s="1516"/>
      <c r="G29" s="1556"/>
      <c r="H29" s="1558"/>
      <c r="I29" s="1558"/>
      <c r="J29" s="59"/>
      <c r="V29" s="59"/>
      <c r="W29" s="59"/>
      <c r="X29" s="59"/>
      <c r="Y29" s="59"/>
      <c r="Z29" s="59"/>
      <c r="AA29" s="59"/>
      <c r="AB29" s="59"/>
      <c r="AC29" s="59"/>
    </row>
    <row r="30" spans="1:29" ht="15.75" x14ac:dyDescent="0.25">
      <c r="A30" s="1566" t="s">
        <v>1108</v>
      </c>
      <c r="B30" s="1566"/>
      <c r="C30" s="357">
        <v>3355</v>
      </c>
      <c r="D30" s="357">
        <v>360</v>
      </c>
      <c r="E30" s="357">
        <v>1004</v>
      </c>
      <c r="F30" s="178">
        <v>17</v>
      </c>
      <c r="G30" s="366">
        <v>4736</v>
      </c>
      <c r="H30" s="178">
        <v>78</v>
      </c>
      <c r="I30" s="178">
        <v>0.02</v>
      </c>
      <c r="J30" s="59"/>
      <c r="V30" s="59"/>
      <c r="W30" s="59"/>
      <c r="X30" s="59"/>
      <c r="Y30" s="59"/>
      <c r="Z30" s="59"/>
      <c r="AA30" s="59"/>
      <c r="AB30" s="59"/>
      <c r="AC30" s="59"/>
    </row>
    <row r="31" spans="1:29" ht="15.75" x14ac:dyDescent="0.25">
      <c r="A31" s="1566" t="s">
        <v>1109</v>
      </c>
      <c r="B31" s="1566"/>
      <c r="C31" s="357">
        <v>1511</v>
      </c>
      <c r="D31" s="357">
        <v>69</v>
      </c>
      <c r="E31" s="357">
        <v>336</v>
      </c>
      <c r="F31" s="178">
        <v>4</v>
      </c>
      <c r="G31" s="366">
        <v>1920</v>
      </c>
      <c r="H31" s="178">
        <v>43</v>
      </c>
      <c r="I31" s="178">
        <v>0.02</v>
      </c>
      <c r="J31" s="59"/>
      <c r="V31" s="59"/>
      <c r="W31" s="59"/>
      <c r="X31" s="59"/>
      <c r="Y31" s="59"/>
      <c r="Z31" s="59"/>
      <c r="AA31" s="59"/>
      <c r="AB31" s="59"/>
      <c r="AC31" s="59"/>
    </row>
    <row r="32" spans="1:29" ht="15.75" x14ac:dyDescent="0.25">
      <c r="A32" s="1566" t="s">
        <v>1110</v>
      </c>
      <c r="B32" s="1566"/>
      <c r="C32" s="357">
        <v>128</v>
      </c>
      <c r="D32" s="357">
        <v>9</v>
      </c>
      <c r="E32" s="357">
        <v>60</v>
      </c>
      <c r="F32" s="178">
        <v>11</v>
      </c>
      <c r="G32" s="366">
        <v>208</v>
      </c>
      <c r="H32" s="178">
        <v>41</v>
      </c>
      <c r="I32" s="178">
        <v>0.2</v>
      </c>
      <c r="J32" s="59"/>
      <c r="V32" s="59"/>
      <c r="W32" s="59"/>
      <c r="X32" s="59"/>
      <c r="Y32" s="59"/>
      <c r="Z32" s="59"/>
      <c r="AA32" s="59"/>
      <c r="AB32" s="59"/>
      <c r="AC32" s="59"/>
    </row>
    <row r="33" spans="1:29" ht="15.75" x14ac:dyDescent="0.25">
      <c r="A33" s="1567" t="s">
        <v>274</v>
      </c>
      <c r="B33" s="1567"/>
      <c r="C33" s="368">
        <v>4994</v>
      </c>
      <c r="D33" s="368">
        <v>438</v>
      </c>
      <c r="E33" s="369">
        <v>1400</v>
      </c>
      <c r="F33" s="369">
        <v>32</v>
      </c>
      <c r="G33" s="369">
        <v>6864</v>
      </c>
      <c r="H33" s="370">
        <v>162</v>
      </c>
      <c r="I33" s="370">
        <v>0.02</v>
      </c>
      <c r="J33" s="59"/>
      <c r="V33" s="59"/>
      <c r="W33" s="59"/>
      <c r="X33" s="59"/>
      <c r="Y33" s="59"/>
      <c r="Z33" s="59"/>
      <c r="AA33" s="59"/>
      <c r="AB33" s="59"/>
      <c r="AC33" s="59"/>
    </row>
    <row r="34" spans="1:29" x14ac:dyDescent="0.25">
      <c r="A34" s="59"/>
      <c r="B34" s="59"/>
      <c r="C34" s="59"/>
      <c r="D34" s="59"/>
      <c r="E34" s="59"/>
      <c r="F34" s="59"/>
      <c r="G34" s="59"/>
      <c r="H34" s="59"/>
      <c r="I34" s="59"/>
      <c r="J34" s="59"/>
      <c r="V34" s="59"/>
      <c r="W34" s="59"/>
      <c r="X34" s="59"/>
      <c r="Y34" s="59"/>
      <c r="Z34" s="59"/>
      <c r="AA34" s="59"/>
      <c r="AB34" s="59"/>
      <c r="AC34" s="59"/>
    </row>
    <row r="35" spans="1:29"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row>
    <row r="36" spans="1:29" ht="15.75" x14ac:dyDescent="0.25">
      <c r="A36" s="59"/>
      <c r="B36" s="59"/>
      <c r="C36" s="59"/>
      <c r="D36" s="59"/>
      <c r="E36" s="59"/>
      <c r="F36" s="59"/>
      <c r="G36" s="59"/>
      <c r="H36" s="59"/>
      <c r="I36" s="59"/>
      <c r="J36" s="59"/>
      <c r="K36" s="371"/>
      <c r="L36" s="187"/>
      <c r="M36" s="187"/>
      <c r="N36" s="187"/>
      <c r="O36" s="187"/>
      <c r="P36" s="187"/>
      <c r="Q36" s="187"/>
      <c r="R36" s="187"/>
      <c r="S36" s="187"/>
      <c r="T36" s="187"/>
      <c r="U36" s="187"/>
      <c r="V36" s="59"/>
      <c r="W36" s="59"/>
      <c r="X36" s="59"/>
      <c r="Y36" s="59"/>
      <c r="Z36" s="59"/>
      <c r="AA36" s="59"/>
      <c r="AB36" s="59"/>
      <c r="AC36" s="59"/>
    </row>
    <row r="37" spans="1:29" x14ac:dyDescent="0.25">
      <c r="A37" s="59"/>
      <c r="B37" s="59"/>
      <c r="C37" s="59"/>
      <c r="D37" s="59"/>
      <c r="E37" s="59"/>
      <c r="F37" s="59"/>
      <c r="G37" s="59"/>
      <c r="H37" s="59"/>
      <c r="I37" s="59"/>
      <c r="J37" s="59"/>
      <c r="K37" s="59"/>
      <c r="L37" s="59"/>
      <c r="M37" s="59"/>
      <c r="N37" s="59"/>
      <c r="O37" s="59"/>
      <c r="P37" s="372"/>
      <c r="Q37" s="372"/>
      <c r="R37" s="372"/>
      <c r="S37" s="372"/>
      <c r="T37" s="372"/>
      <c r="U37" s="372"/>
      <c r="V37" s="59"/>
      <c r="W37" s="59"/>
      <c r="X37" s="59"/>
      <c r="Y37" s="59"/>
      <c r="Z37" s="59"/>
      <c r="AA37" s="59"/>
      <c r="AB37" s="59"/>
      <c r="AC37" s="59"/>
    </row>
    <row r="38" spans="1:29"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row>
    <row r="39" spans="1:29"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row>
    <row r="40" spans="1:29"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row>
    <row r="41" spans="1:29" x14ac:dyDescent="0.25">
      <c r="A41" s="59"/>
      <c r="B41" s="59"/>
      <c r="C41" s="59"/>
      <c r="D41" s="59"/>
      <c r="E41" s="59"/>
      <c r="F41" s="59"/>
      <c r="G41" s="59"/>
      <c r="H41" s="59"/>
      <c r="I41" s="59"/>
      <c r="J41" s="59"/>
      <c r="K41" s="59"/>
      <c r="L41" s="59"/>
      <c r="M41" s="59"/>
      <c r="N41" s="59"/>
      <c r="O41" s="59"/>
      <c r="P41" s="323"/>
      <c r="Q41" s="323"/>
      <c r="R41" s="323"/>
      <c r="S41" s="323"/>
      <c r="T41" s="323"/>
      <c r="U41" s="323"/>
      <c r="V41" s="59"/>
      <c r="W41" s="59"/>
      <c r="X41" s="59"/>
      <c r="Y41" s="59"/>
      <c r="Z41" s="59"/>
      <c r="AA41" s="59"/>
      <c r="AB41" s="59"/>
      <c r="AC41" s="59"/>
    </row>
    <row r="42" spans="1:29"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row>
    <row r="43" spans="1:29"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row>
    <row r="44" spans="1:29"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row>
    <row r="45" spans="1:29"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row>
    <row r="46" spans="1:29"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row>
    <row r="47" spans="1:29"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row>
    <row r="48" spans="1:29"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row>
    <row r="49" spans="1:29"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row>
    <row r="50" spans="1:29"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row>
    <row r="51" spans="1:29"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row>
    <row r="52" spans="1:29"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row>
    <row r="53" spans="1:29"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row>
  </sheetData>
  <mergeCells count="36">
    <mergeCell ref="A32:B32"/>
    <mergeCell ref="A33:B33"/>
    <mergeCell ref="A28:B28"/>
    <mergeCell ref="C7:D7"/>
    <mergeCell ref="E7:F7"/>
    <mergeCell ref="A8:A10"/>
    <mergeCell ref="C29:D29"/>
    <mergeCell ref="E29:F29"/>
    <mergeCell ref="A11:B11"/>
    <mergeCell ref="A12:A14"/>
    <mergeCell ref="A20:A22"/>
    <mergeCell ref="A30:B30"/>
    <mergeCell ref="A31:B31"/>
    <mergeCell ref="G28:G29"/>
    <mergeCell ref="H28:H29"/>
    <mergeCell ref="S6:U6"/>
    <mergeCell ref="A2:K2"/>
    <mergeCell ref="K3:U3"/>
    <mergeCell ref="A24:A26"/>
    <mergeCell ref="A27:B27"/>
    <mergeCell ref="A15:B15"/>
    <mergeCell ref="A16:A18"/>
    <mergeCell ref="A19:B19"/>
    <mergeCell ref="A23:B23"/>
    <mergeCell ref="I6:I7"/>
    <mergeCell ref="A4:I4"/>
    <mergeCell ref="I28:I29"/>
    <mergeCell ref="H6:H7"/>
    <mergeCell ref="A1:K1"/>
    <mergeCell ref="K4:U4"/>
    <mergeCell ref="K6:K7"/>
    <mergeCell ref="L6:L7"/>
    <mergeCell ref="M6:M7"/>
    <mergeCell ref="N6:P6"/>
    <mergeCell ref="Q6:Q7"/>
    <mergeCell ref="R6:R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workbookViewId="0">
      <selection activeCell="F19" sqref="F19"/>
    </sheetView>
  </sheetViews>
  <sheetFormatPr defaultRowHeight="15" x14ac:dyDescent="0.25"/>
  <cols>
    <col min="1" max="1" width="25.5703125" customWidth="1"/>
    <col min="2" max="2" width="13.85546875" bestFit="1" customWidth="1"/>
    <col min="3" max="3" width="14.7109375" customWidth="1"/>
    <col min="4" max="4" width="11.85546875" customWidth="1"/>
    <col min="5" max="5" width="12.42578125" customWidth="1"/>
    <col min="6" max="6" width="12.7109375" customWidth="1"/>
    <col min="7" max="7" width="12.140625" customWidth="1"/>
    <col min="8" max="8" width="12.42578125" customWidth="1"/>
    <col min="9" max="9" width="16.28515625" customWidth="1"/>
    <col min="10" max="12" width="14.28515625" customWidth="1"/>
    <col min="14" max="14" width="20" customWidth="1"/>
    <col min="15" max="15" width="15" customWidth="1"/>
    <col min="16" max="16" width="13.28515625" customWidth="1"/>
    <col min="17" max="17" width="17.5703125" customWidth="1"/>
    <col min="18" max="18" width="16.42578125" customWidth="1"/>
    <col min="19" max="19" width="21.7109375" customWidth="1"/>
    <col min="20" max="20" width="20.28515625" customWidth="1"/>
    <col min="21" max="21" width="16.140625" customWidth="1"/>
  </cols>
  <sheetData>
    <row r="1" spans="1:28" ht="15.75" x14ac:dyDescent="0.25">
      <c r="A1" s="379" t="s">
        <v>1193</v>
      </c>
      <c r="B1" s="404"/>
      <c r="C1" s="404"/>
      <c r="D1" s="404"/>
      <c r="E1" s="405"/>
      <c r="F1" s="59"/>
      <c r="G1" s="59"/>
      <c r="H1" s="59"/>
      <c r="I1" s="1503"/>
      <c r="J1" s="1503"/>
      <c r="K1" s="1503"/>
      <c r="L1" s="1503"/>
      <c r="M1" s="1503"/>
      <c r="N1" s="1503"/>
      <c r="O1" s="1503"/>
      <c r="P1" s="1503"/>
      <c r="Q1" s="1503"/>
      <c r="R1" s="59"/>
      <c r="S1" s="59"/>
      <c r="T1" s="59"/>
      <c r="U1" s="59"/>
      <c r="V1" s="59"/>
      <c r="W1" s="59"/>
      <c r="X1" s="59"/>
      <c r="Y1" s="59"/>
      <c r="Z1" s="59"/>
      <c r="AA1" s="59"/>
      <c r="AB1" s="59"/>
    </row>
    <row r="2" spans="1:28" ht="15.75" x14ac:dyDescent="0.25">
      <c r="A2" s="379" t="s">
        <v>1194</v>
      </c>
      <c r="B2" s="228"/>
      <c r="C2" s="228"/>
      <c r="D2" s="228"/>
      <c r="E2" s="59"/>
      <c r="F2" s="59"/>
      <c r="G2" s="59"/>
      <c r="H2" s="59"/>
      <c r="I2" s="1503"/>
      <c r="J2" s="1503"/>
      <c r="K2" s="1503"/>
      <c r="L2" s="1503"/>
      <c r="M2" s="1503"/>
      <c r="N2" s="1503"/>
      <c r="O2" s="1503"/>
      <c r="P2" s="1503"/>
      <c r="Q2" s="1503"/>
      <c r="R2" s="59"/>
      <c r="S2" s="59"/>
      <c r="T2" s="59"/>
      <c r="U2" s="59"/>
      <c r="V2" s="59"/>
      <c r="W2" s="59"/>
      <c r="X2" s="59"/>
      <c r="Y2" s="59"/>
      <c r="Z2" s="59"/>
      <c r="AA2" s="59"/>
      <c r="AB2" s="59"/>
    </row>
    <row r="3" spans="1:28"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5.75" x14ac:dyDescent="0.25">
      <c r="A4" s="1513" t="s">
        <v>1195</v>
      </c>
      <c r="B4" s="1513"/>
      <c r="C4" s="1514"/>
      <c r="D4" s="1514"/>
      <c r="E4" s="1514"/>
      <c r="F4" s="1514"/>
      <c r="G4" s="1514"/>
      <c r="H4" s="1514"/>
      <c r="I4" s="1514"/>
      <c r="J4" s="1514"/>
      <c r="K4" s="1514"/>
      <c r="L4" s="1514"/>
      <c r="M4" s="1514"/>
      <c r="N4" s="227" t="s">
        <v>1196</v>
      </c>
      <c r="O4" s="228"/>
      <c r="P4" s="228"/>
      <c r="Q4" s="228"/>
      <c r="R4" s="59"/>
      <c r="S4" s="59"/>
      <c r="T4" s="59"/>
      <c r="U4" s="59"/>
      <c r="V4" s="59"/>
      <c r="W4" s="59"/>
      <c r="X4" s="59"/>
      <c r="Y4" s="59"/>
      <c r="Z4" s="59"/>
      <c r="AA4" s="59"/>
      <c r="AB4" s="59"/>
    </row>
    <row r="5" spans="1:28" x14ac:dyDescent="0.25">
      <c r="A5" s="406"/>
      <c r="B5" s="406"/>
      <c r="C5" s="407"/>
      <c r="D5" s="407"/>
      <c r="E5" s="407"/>
      <c r="F5" s="407"/>
      <c r="G5" s="407"/>
      <c r="H5" s="407"/>
      <c r="I5" s="407"/>
      <c r="J5" s="407"/>
      <c r="K5" s="407"/>
      <c r="L5" s="407"/>
      <c r="M5" s="407"/>
      <c r="N5" s="366"/>
      <c r="O5" s="1284" t="s">
        <v>1197</v>
      </c>
      <c r="P5" s="1284"/>
      <c r="Q5" s="1284"/>
      <c r="R5" s="1284"/>
      <c r="S5" s="1284"/>
      <c r="T5" s="1284"/>
      <c r="U5" s="1284"/>
      <c r="V5" s="59"/>
      <c r="W5" s="59"/>
      <c r="X5" s="59"/>
      <c r="Y5" s="59"/>
      <c r="Z5" s="59"/>
      <c r="AA5" s="59"/>
      <c r="AB5" s="59"/>
    </row>
    <row r="6" spans="1:28" ht="77.25" x14ac:dyDescent="0.25">
      <c r="A6" s="193" t="s">
        <v>267</v>
      </c>
      <c r="B6" s="193" t="s">
        <v>1142</v>
      </c>
      <c r="C6" s="193" t="s">
        <v>1198</v>
      </c>
      <c r="D6" s="193" t="s">
        <v>1199</v>
      </c>
      <c r="E6" s="193" t="s">
        <v>1200</v>
      </c>
      <c r="F6" s="193" t="s">
        <v>1201</v>
      </c>
      <c r="G6" s="193" t="s">
        <v>1202</v>
      </c>
      <c r="H6" s="408" t="s">
        <v>1203</v>
      </c>
      <c r="I6" s="408" t="s">
        <v>1204</v>
      </c>
      <c r="J6" s="408" t="s">
        <v>1205</v>
      </c>
      <c r="K6" s="193" t="s">
        <v>1206</v>
      </c>
      <c r="L6" s="409" t="s">
        <v>1207</v>
      </c>
      <c r="M6" s="59"/>
      <c r="N6" s="193" t="s">
        <v>1208</v>
      </c>
      <c r="O6" s="193" t="s">
        <v>1209</v>
      </c>
      <c r="P6" s="193" t="s">
        <v>1210</v>
      </c>
      <c r="Q6" s="193" t="s">
        <v>1211</v>
      </c>
      <c r="R6" s="193" t="s">
        <v>1212</v>
      </c>
      <c r="S6" s="193" t="s">
        <v>1213</v>
      </c>
      <c r="T6" s="193" t="s">
        <v>1214</v>
      </c>
      <c r="U6" s="193" t="s">
        <v>1215</v>
      </c>
      <c r="V6" s="59"/>
      <c r="W6" s="59"/>
      <c r="X6" s="59"/>
      <c r="Y6" s="59"/>
      <c r="Z6" s="59"/>
      <c r="AA6" s="59"/>
      <c r="AB6" s="59"/>
    </row>
    <row r="7" spans="1:28" x14ac:dyDescent="0.25">
      <c r="A7" s="748" t="s">
        <v>313</v>
      </c>
      <c r="B7" s="389">
        <v>1157</v>
      </c>
      <c r="C7" s="253">
        <v>155</v>
      </c>
      <c r="D7" s="253">
        <v>0</v>
      </c>
      <c r="E7" s="253">
        <v>3</v>
      </c>
      <c r="F7" s="253">
        <v>0</v>
      </c>
      <c r="G7" s="253">
        <v>0</v>
      </c>
      <c r="H7" s="253">
        <v>26</v>
      </c>
      <c r="I7" s="389">
        <v>43</v>
      </c>
      <c r="J7" s="253">
        <v>17</v>
      </c>
      <c r="K7" s="253">
        <v>158</v>
      </c>
      <c r="L7" s="411">
        <v>5</v>
      </c>
      <c r="M7" s="59"/>
      <c r="N7" s="278" t="s">
        <v>321</v>
      </c>
      <c r="O7" s="412">
        <v>4</v>
      </c>
      <c r="P7" s="412">
        <v>5</v>
      </c>
      <c r="Q7" s="412">
        <v>4</v>
      </c>
      <c r="R7" s="412">
        <v>1</v>
      </c>
      <c r="S7" s="412">
        <v>13</v>
      </c>
      <c r="T7" s="412">
        <v>17</v>
      </c>
      <c r="U7" s="412">
        <v>314</v>
      </c>
      <c r="V7" s="59"/>
      <c r="W7" s="59"/>
      <c r="X7" s="59"/>
      <c r="Y7" s="59"/>
      <c r="Z7" s="59"/>
      <c r="AA7" s="59"/>
      <c r="AB7" s="59"/>
    </row>
    <row r="8" spans="1:28" x14ac:dyDescent="0.25">
      <c r="A8" s="748" t="s">
        <v>281</v>
      </c>
      <c r="B8" s="389">
        <v>939</v>
      </c>
      <c r="C8" s="253">
        <v>138</v>
      </c>
      <c r="D8" s="253">
        <v>1</v>
      </c>
      <c r="E8" s="253">
        <v>9</v>
      </c>
      <c r="F8" s="253">
        <v>1</v>
      </c>
      <c r="G8" s="253">
        <v>0</v>
      </c>
      <c r="H8" s="253">
        <v>6</v>
      </c>
      <c r="I8" s="389">
        <v>13</v>
      </c>
      <c r="J8" s="253">
        <v>10</v>
      </c>
      <c r="K8" s="253">
        <v>149</v>
      </c>
      <c r="L8" s="411">
        <v>4</v>
      </c>
      <c r="M8" s="59"/>
      <c r="N8" s="278" t="s">
        <v>320</v>
      </c>
      <c r="O8" s="413">
        <v>5</v>
      </c>
      <c r="P8" s="413">
        <v>4</v>
      </c>
      <c r="Q8" s="413">
        <v>7</v>
      </c>
      <c r="R8" s="413">
        <v>2</v>
      </c>
      <c r="S8" s="413">
        <v>12</v>
      </c>
      <c r="T8" s="413">
        <v>20</v>
      </c>
      <c r="U8" s="413">
        <v>163</v>
      </c>
      <c r="V8" s="59"/>
      <c r="W8" s="59"/>
      <c r="X8" s="59"/>
      <c r="Y8" s="59"/>
      <c r="Z8" s="59"/>
      <c r="AA8" s="59"/>
      <c r="AB8" s="59"/>
    </row>
    <row r="9" spans="1:28" x14ac:dyDescent="0.25">
      <c r="A9" s="748" t="s">
        <v>282</v>
      </c>
      <c r="B9" s="389">
        <v>507</v>
      </c>
      <c r="C9" s="253">
        <v>100</v>
      </c>
      <c r="D9" s="253">
        <v>0</v>
      </c>
      <c r="E9" s="253">
        <v>0</v>
      </c>
      <c r="F9" s="253">
        <v>0</v>
      </c>
      <c r="G9" s="253">
        <v>0</v>
      </c>
      <c r="H9" s="253">
        <v>4</v>
      </c>
      <c r="I9" s="389">
        <v>42</v>
      </c>
      <c r="J9" s="253">
        <v>8</v>
      </c>
      <c r="K9" s="253">
        <v>100</v>
      </c>
      <c r="L9" s="411">
        <v>4</v>
      </c>
      <c r="M9" s="59"/>
      <c r="N9" s="326" t="s">
        <v>319</v>
      </c>
      <c r="O9" s="414">
        <v>6</v>
      </c>
      <c r="P9" s="414">
        <v>2</v>
      </c>
      <c r="Q9" s="414">
        <v>6</v>
      </c>
      <c r="R9" s="414">
        <v>2</v>
      </c>
      <c r="S9" s="414">
        <v>7</v>
      </c>
      <c r="T9" s="414">
        <v>21</v>
      </c>
      <c r="U9" s="414">
        <v>44</v>
      </c>
      <c r="V9" s="59"/>
      <c r="W9" s="59"/>
      <c r="X9" s="59"/>
      <c r="Y9" s="59"/>
      <c r="Z9" s="59"/>
      <c r="AA9" s="59"/>
      <c r="AB9" s="59"/>
    </row>
    <row r="10" spans="1:28" x14ac:dyDescent="0.25">
      <c r="A10" s="748" t="s">
        <v>283</v>
      </c>
      <c r="B10" s="389">
        <v>2154</v>
      </c>
      <c r="C10" s="253">
        <v>250</v>
      </c>
      <c r="D10" s="253">
        <v>1</v>
      </c>
      <c r="E10" s="253">
        <v>6</v>
      </c>
      <c r="F10" s="253">
        <v>0</v>
      </c>
      <c r="G10" s="253">
        <v>0</v>
      </c>
      <c r="H10" s="253">
        <v>10</v>
      </c>
      <c r="I10" s="389">
        <v>20</v>
      </c>
      <c r="J10" s="253">
        <v>70</v>
      </c>
      <c r="K10" s="253">
        <v>257</v>
      </c>
      <c r="L10" s="411">
        <v>6</v>
      </c>
      <c r="M10" s="59"/>
      <c r="N10" s="323"/>
      <c r="O10" s="59"/>
      <c r="P10" s="323"/>
      <c r="Q10" s="59"/>
      <c r="R10" s="59"/>
      <c r="S10" s="59"/>
      <c r="T10" s="59"/>
      <c r="U10" s="59"/>
      <c r="V10" s="59"/>
      <c r="W10" s="59"/>
      <c r="X10" s="59"/>
      <c r="Y10" s="59"/>
      <c r="Z10" s="59"/>
      <c r="AA10" s="59"/>
      <c r="AB10" s="59"/>
    </row>
    <row r="11" spans="1:28" x14ac:dyDescent="0.25">
      <c r="A11" s="748" t="s">
        <v>284</v>
      </c>
      <c r="B11" s="389">
        <v>2107</v>
      </c>
      <c r="C11" s="253">
        <v>200</v>
      </c>
      <c r="D11" s="253">
        <v>3</v>
      </c>
      <c r="E11" s="253">
        <v>2</v>
      </c>
      <c r="F11" s="253">
        <v>0</v>
      </c>
      <c r="G11" s="253">
        <v>0</v>
      </c>
      <c r="H11" s="253">
        <v>21</v>
      </c>
      <c r="I11" s="389">
        <v>42</v>
      </c>
      <c r="J11" s="253">
        <v>147</v>
      </c>
      <c r="K11" s="253">
        <v>205</v>
      </c>
      <c r="L11" s="411">
        <v>6</v>
      </c>
      <c r="M11" s="59"/>
      <c r="N11" s="415"/>
      <c r="O11" s="59"/>
      <c r="P11" s="59"/>
      <c r="Q11" s="415"/>
      <c r="R11" s="59"/>
      <c r="S11" s="59"/>
      <c r="T11" s="59"/>
      <c r="U11" s="59"/>
      <c r="V11" s="59"/>
      <c r="W11" s="59"/>
      <c r="X11" s="59"/>
      <c r="Y11" s="59"/>
      <c r="Z11" s="59"/>
      <c r="AA11" s="59"/>
      <c r="AB11" s="59"/>
    </row>
    <row r="12" spans="1:28" x14ac:dyDescent="0.25">
      <c r="A12" s="748" t="s">
        <v>1216</v>
      </c>
      <c r="B12" s="389">
        <v>0</v>
      </c>
      <c r="C12" s="253">
        <v>0</v>
      </c>
      <c r="D12" s="253">
        <v>155</v>
      </c>
      <c r="E12" s="253">
        <v>293</v>
      </c>
      <c r="F12" s="253">
        <v>345</v>
      </c>
      <c r="G12" s="253">
        <v>0</v>
      </c>
      <c r="H12" s="253">
        <v>0</v>
      </c>
      <c r="I12" s="253">
        <v>120</v>
      </c>
      <c r="J12" s="253">
        <v>420</v>
      </c>
      <c r="K12" s="253">
        <v>793</v>
      </c>
      <c r="L12" s="411">
        <v>12</v>
      </c>
      <c r="M12" s="59"/>
      <c r="N12" s="416"/>
      <c r="O12" s="59"/>
      <c r="P12" s="59"/>
      <c r="Q12" s="59"/>
      <c r="R12" s="59"/>
      <c r="S12" s="59"/>
      <c r="T12" s="59"/>
      <c r="U12" s="59"/>
      <c r="V12" s="59"/>
      <c r="W12" s="59"/>
      <c r="X12" s="59"/>
      <c r="Y12" s="59"/>
      <c r="Z12" s="59"/>
      <c r="AA12" s="59"/>
      <c r="AB12" s="59"/>
    </row>
    <row r="13" spans="1:28" x14ac:dyDescent="0.25">
      <c r="A13" s="749" t="s">
        <v>274</v>
      </c>
      <c r="B13" s="750">
        <v>6864</v>
      </c>
      <c r="C13" s="750">
        <v>843</v>
      </c>
      <c r="D13" s="750">
        <v>160</v>
      </c>
      <c r="E13" s="750">
        <v>313</v>
      </c>
      <c r="F13" s="750">
        <v>346</v>
      </c>
      <c r="G13" s="750">
        <v>0</v>
      </c>
      <c r="H13" s="750">
        <v>67</v>
      </c>
      <c r="I13" s="750">
        <v>280</v>
      </c>
      <c r="J13" s="750">
        <v>672</v>
      </c>
      <c r="K13" s="750">
        <v>1662</v>
      </c>
      <c r="L13" s="750">
        <v>37</v>
      </c>
      <c r="M13" s="59"/>
      <c r="N13" s="415"/>
      <c r="O13" s="59"/>
      <c r="P13" s="59"/>
      <c r="Q13" s="415"/>
      <c r="R13" s="59"/>
      <c r="S13" s="59"/>
      <c r="T13" s="59"/>
      <c r="U13" s="59"/>
      <c r="V13" s="59"/>
      <c r="W13" s="59"/>
      <c r="X13" s="59"/>
      <c r="Y13" s="59"/>
      <c r="Z13" s="59"/>
      <c r="AA13" s="59"/>
      <c r="AB13" s="59"/>
    </row>
    <row r="14" spans="1:28" x14ac:dyDescent="0.25">
      <c r="A14" s="59" t="s">
        <v>1217</v>
      </c>
      <c r="B14" s="59"/>
      <c r="C14" s="59"/>
      <c r="D14" s="59"/>
      <c r="E14" s="59"/>
      <c r="F14" s="59"/>
      <c r="G14" s="59"/>
      <c r="H14" s="59"/>
      <c r="I14" s="59"/>
      <c r="J14" s="59"/>
      <c r="K14" s="59"/>
      <c r="L14" s="59"/>
      <c r="M14" s="59"/>
      <c r="N14" s="416"/>
      <c r="O14" s="59"/>
      <c r="P14" s="59"/>
      <c r="Q14" s="59"/>
      <c r="R14" s="59"/>
      <c r="S14" s="59"/>
      <c r="T14" s="59"/>
      <c r="U14" s="59"/>
      <c r="V14" s="59"/>
      <c r="W14" s="59"/>
      <c r="X14" s="59"/>
      <c r="Y14" s="59"/>
      <c r="Z14" s="59"/>
      <c r="AA14" s="59"/>
      <c r="AB14" s="59"/>
    </row>
    <row r="15" spans="1:28" x14ac:dyDescent="0.25">
      <c r="A15" s="59"/>
      <c r="B15" s="59"/>
      <c r="C15" s="59"/>
      <c r="D15" s="59"/>
      <c r="E15" s="59"/>
      <c r="F15" s="59"/>
      <c r="G15" s="59"/>
      <c r="H15" s="59"/>
      <c r="I15" s="59"/>
      <c r="J15" s="59"/>
      <c r="K15" s="59"/>
      <c r="L15" s="59"/>
      <c r="M15" s="59"/>
      <c r="N15" s="415"/>
      <c r="O15" s="59"/>
      <c r="P15" s="59"/>
      <c r="Q15" s="415"/>
      <c r="R15" s="59"/>
      <c r="S15" s="59"/>
      <c r="T15" s="59"/>
      <c r="U15" s="59"/>
      <c r="V15" s="59"/>
      <c r="W15" s="59"/>
      <c r="X15" s="59"/>
      <c r="Y15" s="59"/>
      <c r="Z15" s="59"/>
      <c r="AA15" s="59"/>
      <c r="AB15" s="59"/>
    </row>
    <row r="16" spans="1:28" x14ac:dyDescent="0.25">
      <c r="A16" s="59"/>
      <c r="B16" s="59"/>
      <c r="C16" s="59"/>
      <c r="D16" s="59"/>
      <c r="E16" s="59"/>
      <c r="F16" s="59"/>
      <c r="G16" s="59"/>
      <c r="H16" s="59"/>
      <c r="I16" s="59"/>
      <c r="J16" s="59"/>
      <c r="K16" s="59"/>
      <c r="L16" s="59"/>
      <c r="M16" s="59"/>
      <c r="N16" s="415"/>
      <c r="O16" s="59"/>
      <c r="P16" s="59"/>
      <c r="Q16" s="415"/>
      <c r="R16" s="59"/>
      <c r="S16" s="59"/>
      <c r="T16" s="59"/>
      <c r="U16" s="59"/>
      <c r="V16" s="59"/>
      <c r="W16" s="59"/>
      <c r="X16" s="59"/>
      <c r="Y16" s="59"/>
      <c r="Z16" s="59"/>
      <c r="AA16" s="59"/>
      <c r="AB16" s="59"/>
    </row>
    <row r="17" spans="1:28" x14ac:dyDescent="0.25">
      <c r="A17" s="59"/>
      <c r="B17" s="59"/>
      <c r="C17" s="59"/>
      <c r="D17" s="59"/>
      <c r="E17" s="59"/>
      <c r="F17" s="59"/>
      <c r="G17" s="59"/>
      <c r="H17" s="59"/>
      <c r="I17" s="59"/>
      <c r="J17" s="59"/>
      <c r="K17" s="59"/>
      <c r="L17" s="59"/>
      <c r="M17" s="59"/>
      <c r="N17" s="417"/>
      <c r="O17" s="417"/>
      <c r="P17" s="59"/>
      <c r="Q17" s="59"/>
      <c r="R17" s="59"/>
      <c r="S17" s="59"/>
      <c r="T17" s="59"/>
      <c r="U17" s="59"/>
      <c r="V17" s="59"/>
      <c r="W17" s="59"/>
      <c r="X17" s="59"/>
      <c r="Y17" s="59"/>
      <c r="Z17" s="59"/>
      <c r="AA17" s="59"/>
      <c r="AB17" s="59"/>
    </row>
    <row r="18" spans="1:28" x14ac:dyDescent="0.25">
      <c r="A18" s="59"/>
      <c r="B18" s="59"/>
      <c r="C18" s="59"/>
      <c r="D18" s="59"/>
      <c r="E18" s="59"/>
      <c r="F18" s="59"/>
      <c r="G18" s="59"/>
      <c r="H18" s="59"/>
      <c r="I18" s="59"/>
      <c r="J18" s="59"/>
      <c r="K18" s="59"/>
      <c r="L18" s="59"/>
      <c r="M18" s="59"/>
      <c r="N18" s="417"/>
      <c r="O18" s="59"/>
      <c r="P18" s="59"/>
      <c r="Q18" s="59"/>
      <c r="R18" s="59"/>
      <c r="S18" s="59"/>
      <c r="T18" s="59"/>
      <c r="U18" s="59"/>
      <c r="V18" s="59"/>
      <c r="W18" s="59"/>
      <c r="X18" s="59"/>
      <c r="Y18" s="59"/>
      <c r="Z18" s="59"/>
      <c r="AA18" s="59"/>
      <c r="AB18" s="59"/>
    </row>
    <row r="19" spans="1:28" x14ac:dyDescent="0.25">
      <c r="A19" s="59"/>
      <c r="B19" s="59"/>
      <c r="C19" s="59"/>
      <c r="D19" s="59"/>
      <c r="E19" s="59"/>
      <c r="F19" s="59"/>
      <c r="G19" s="59"/>
      <c r="H19" s="59"/>
      <c r="I19" s="59"/>
      <c r="J19" s="59"/>
      <c r="K19" s="59"/>
      <c r="L19" s="59"/>
      <c r="M19" s="59"/>
      <c r="N19" s="415"/>
      <c r="O19" s="59"/>
      <c r="P19" s="59"/>
      <c r="Q19" s="415"/>
      <c r="R19" s="59"/>
      <c r="S19" s="59"/>
      <c r="T19" s="59"/>
      <c r="U19" s="59"/>
      <c r="V19" s="59"/>
      <c r="W19" s="59"/>
      <c r="X19" s="59"/>
      <c r="Y19" s="59"/>
      <c r="Z19" s="59"/>
      <c r="AA19" s="59"/>
      <c r="AB19" s="59"/>
    </row>
    <row r="20" spans="1:28" x14ac:dyDescent="0.25">
      <c r="A20" s="59"/>
      <c r="B20" s="59"/>
      <c r="C20" s="59"/>
      <c r="D20" s="59"/>
      <c r="E20" s="59"/>
      <c r="F20" s="59"/>
      <c r="G20" s="59"/>
      <c r="H20" s="59"/>
      <c r="I20" s="59"/>
      <c r="J20" s="59"/>
      <c r="K20" s="59"/>
      <c r="L20" s="59"/>
      <c r="M20" s="59"/>
      <c r="N20" s="417"/>
      <c r="O20" s="59"/>
      <c r="P20" s="59"/>
      <c r="Q20" s="59"/>
      <c r="R20" s="59"/>
      <c r="S20" s="59"/>
      <c r="T20" s="59"/>
      <c r="U20" s="59"/>
      <c r="V20" s="59"/>
      <c r="W20" s="59"/>
      <c r="X20" s="59"/>
      <c r="Y20" s="59"/>
      <c r="Z20" s="59"/>
      <c r="AA20" s="59"/>
      <c r="AB20" s="59"/>
    </row>
    <row r="21" spans="1:28" x14ac:dyDescent="0.25">
      <c r="A21" s="59"/>
      <c r="B21" s="59"/>
      <c r="C21" s="59"/>
      <c r="D21" s="59"/>
      <c r="E21" s="59"/>
      <c r="F21" s="59"/>
      <c r="G21" s="59"/>
      <c r="H21" s="59"/>
      <c r="I21" s="59"/>
      <c r="J21" s="59"/>
      <c r="K21" s="59"/>
      <c r="L21" s="59"/>
      <c r="M21" s="59"/>
      <c r="N21" s="417"/>
      <c r="O21" s="59"/>
      <c r="P21" s="59"/>
      <c r="Q21" s="59"/>
      <c r="R21" s="59"/>
      <c r="S21" s="59"/>
      <c r="T21" s="59"/>
      <c r="U21" s="59"/>
      <c r="V21" s="59"/>
      <c r="W21" s="59"/>
      <c r="X21" s="59"/>
      <c r="Y21" s="59"/>
      <c r="Z21" s="59"/>
      <c r="AA21" s="59"/>
      <c r="AB21" s="59"/>
    </row>
    <row r="22" spans="1:28"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row>
    <row r="23" spans="1:28"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row>
  </sheetData>
  <mergeCells count="4">
    <mergeCell ref="A4:M4"/>
    <mergeCell ref="O5:U5"/>
    <mergeCell ref="I1:Q1"/>
    <mergeCell ref="I2:Q2"/>
  </mergeCells>
  <pageMargins left="0.7" right="0.7" top="0.75" bottom="0.75" header="0.3" footer="0.3"/>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1"/>
  <sheetViews>
    <sheetView topLeftCell="C1" workbookViewId="0">
      <selection activeCell="BT35" sqref="BT35"/>
    </sheetView>
  </sheetViews>
  <sheetFormatPr defaultRowHeight="15" x14ac:dyDescent="0.25"/>
  <cols>
    <col min="1" max="2" width="15.42578125" customWidth="1"/>
    <col min="3" max="3" width="14.7109375" customWidth="1"/>
    <col min="4" max="4" width="16.7109375" customWidth="1"/>
    <col min="5" max="5" width="17.28515625" customWidth="1"/>
    <col min="6" max="6" width="13.28515625" customWidth="1"/>
    <col min="8" max="8" width="11.5703125" customWidth="1"/>
    <col min="9" max="9" width="14.85546875" customWidth="1"/>
    <col min="10" max="10" width="13.28515625" customWidth="1"/>
    <col min="11" max="11" width="13.140625" customWidth="1"/>
    <col min="12" max="12" width="13.7109375" customWidth="1"/>
    <col min="13" max="13" width="13.140625" style="11" customWidth="1"/>
    <col min="14" max="14" width="15.140625" customWidth="1"/>
    <col min="17" max="17" width="29.140625" customWidth="1"/>
    <col min="18" max="18" width="15.28515625" customWidth="1"/>
    <col min="19" max="19" width="12.7109375" customWidth="1"/>
    <col min="20" max="20" width="17.28515625" customWidth="1"/>
    <col min="22" max="22" width="21.85546875" customWidth="1"/>
    <col min="29" max="29" width="13.42578125" customWidth="1"/>
    <col min="36" max="36" width="14.28515625" customWidth="1"/>
    <col min="43" max="43" width="12.5703125" customWidth="1"/>
    <col min="50" max="50" width="12.5703125" customWidth="1"/>
  </cols>
  <sheetData>
    <row r="1" spans="1:69" ht="15.75" x14ac:dyDescent="0.25">
      <c r="A1" s="379" t="s">
        <v>1218</v>
      </c>
      <c r="B1" s="379"/>
      <c r="C1" s="59"/>
      <c r="D1" s="59"/>
      <c r="E1" s="59"/>
      <c r="F1" s="59"/>
      <c r="G1" s="59"/>
      <c r="H1" s="59"/>
      <c r="I1" s="59"/>
      <c r="J1" s="59"/>
      <c r="K1" s="59"/>
      <c r="L1" s="59"/>
      <c r="M1" s="190"/>
      <c r="N1" s="59"/>
    </row>
    <row r="2" spans="1:69" ht="15.75" x14ac:dyDescent="0.25">
      <c r="A2" s="379" t="s">
        <v>1219</v>
      </c>
      <c r="B2" s="59"/>
      <c r="C2" s="59"/>
      <c r="D2" s="59"/>
      <c r="E2" s="59"/>
      <c r="F2" s="59"/>
      <c r="G2" s="59"/>
      <c r="H2" s="59"/>
      <c r="I2" s="59"/>
      <c r="J2" s="59"/>
      <c r="K2" s="59"/>
      <c r="L2" s="59"/>
      <c r="M2" s="190"/>
      <c r="N2" s="59"/>
    </row>
    <row r="3" spans="1:69" ht="15.75" x14ac:dyDescent="0.25">
      <c r="A3" s="379" t="s">
        <v>1220</v>
      </c>
      <c r="B3" s="59"/>
      <c r="C3" s="59"/>
      <c r="D3" s="59"/>
      <c r="E3" s="59"/>
      <c r="F3" s="59"/>
      <c r="G3" s="59"/>
      <c r="H3" s="59"/>
      <c r="I3" s="59"/>
      <c r="J3" s="59"/>
      <c r="K3" s="59"/>
      <c r="L3" s="59"/>
      <c r="M3" s="190"/>
      <c r="N3" s="59"/>
    </row>
    <row r="4" spans="1:69" x14ac:dyDescent="0.25">
      <c r="A4" s="59"/>
      <c r="B4" s="59"/>
      <c r="C4" s="59"/>
      <c r="D4" s="59"/>
      <c r="E4" s="59"/>
      <c r="F4" s="59"/>
      <c r="G4" s="59"/>
      <c r="H4" s="59"/>
      <c r="I4" s="59"/>
      <c r="J4" s="59"/>
      <c r="K4" s="59"/>
      <c r="L4" s="59"/>
      <c r="M4" s="190"/>
      <c r="N4" s="59"/>
    </row>
    <row r="5" spans="1:69" ht="15.75" x14ac:dyDescent="0.25">
      <c r="A5" s="1571" t="s">
        <v>1221</v>
      </c>
      <c r="B5" s="1571"/>
      <c r="C5" s="1571"/>
      <c r="D5" s="1571"/>
      <c r="E5" s="1571"/>
      <c r="F5" s="393"/>
      <c r="G5" s="394"/>
      <c r="H5" s="393" t="s">
        <v>1222</v>
      </c>
      <c r="I5" s="393"/>
      <c r="J5" s="393"/>
      <c r="K5" s="393"/>
      <c r="L5" s="393"/>
      <c r="M5" s="395"/>
      <c r="N5" s="394"/>
      <c r="Q5" s="751" t="s">
        <v>1223</v>
      </c>
      <c r="R5" s="59"/>
      <c r="S5" s="59"/>
      <c r="T5" s="59"/>
      <c r="U5" s="59"/>
      <c r="V5" s="58"/>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row>
    <row r="6" spans="1:69" x14ac:dyDescent="0.25">
      <c r="A6" s="58"/>
      <c r="B6" s="58"/>
      <c r="C6" s="58"/>
      <c r="D6" s="58"/>
      <c r="E6" s="58"/>
      <c r="F6" s="58"/>
      <c r="G6" s="59"/>
      <c r="H6" s="176"/>
      <c r="I6" s="1355" t="s">
        <v>1224</v>
      </c>
      <c r="J6" s="1355"/>
      <c r="K6" s="1355"/>
      <c r="L6" s="1355"/>
      <c r="M6" s="1355"/>
      <c r="N6" s="1355"/>
      <c r="Q6" s="1312" t="s">
        <v>1225</v>
      </c>
      <c r="R6" s="1312"/>
      <c r="S6" s="1312"/>
      <c r="T6" s="1312"/>
      <c r="U6" s="59"/>
      <c r="V6" s="1570" t="s">
        <v>1226</v>
      </c>
      <c r="W6" s="1570"/>
      <c r="X6" s="1570"/>
      <c r="Y6" s="1570"/>
      <c r="Z6" s="1570"/>
      <c r="AA6" s="1570"/>
      <c r="AB6" s="59"/>
      <c r="AC6" s="752"/>
      <c r="AD6" s="1572" t="s">
        <v>1227</v>
      </c>
      <c r="AE6" s="1573"/>
      <c r="AF6" s="1573"/>
      <c r="AG6" s="1573"/>
      <c r="AH6" s="1574"/>
      <c r="AI6" s="59"/>
      <c r="AJ6" s="752"/>
      <c r="AK6" s="753" t="s">
        <v>1228</v>
      </c>
      <c r="AL6" s="752"/>
      <c r="AM6" s="752"/>
      <c r="AN6" s="752"/>
      <c r="AO6" s="752"/>
      <c r="AP6" s="59"/>
      <c r="AQ6" s="768"/>
      <c r="AR6" s="769" t="s">
        <v>1229</v>
      </c>
      <c r="AS6" s="768"/>
      <c r="AT6" s="768"/>
      <c r="AU6" s="768"/>
      <c r="AV6" s="768"/>
      <c r="AW6" s="59"/>
      <c r="AX6" s="752"/>
      <c r="AY6" s="1575" t="s">
        <v>1230</v>
      </c>
      <c r="AZ6" s="1576"/>
      <c r="BA6" s="1576"/>
      <c r="BB6" s="1576"/>
      <c r="BC6" s="1577"/>
      <c r="BD6" s="59"/>
      <c r="BE6" s="752"/>
      <c r="BF6" s="1575" t="s">
        <v>1231</v>
      </c>
      <c r="BG6" s="1576"/>
      <c r="BH6" s="1576"/>
      <c r="BI6" s="1576"/>
      <c r="BJ6" s="1577"/>
      <c r="BK6" s="59"/>
      <c r="BL6" s="752"/>
      <c r="BM6" s="1575" t="s">
        <v>1232</v>
      </c>
      <c r="BN6" s="1576"/>
      <c r="BO6" s="1576"/>
      <c r="BP6" s="1576"/>
      <c r="BQ6" s="1577"/>
    </row>
    <row r="7" spans="1:69" ht="87" customHeight="1" x14ac:dyDescent="0.25">
      <c r="A7" s="189" t="s">
        <v>267</v>
      </c>
      <c r="B7" s="189" t="s">
        <v>1233</v>
      </c>
      <c r="C7" s="189" t="s">
        <v>1234</v>
      </c>
      <c r="D7" s="189" t="s">
        <v>1235</v>
      </c>
      <c r="E7" s="189" t="s">
        <v>1236</v>
      </c>
      <c r="F7" s="59"/>
      <c r="G7" s="59"/>
      <c r="H7" s="193" t="s">
        <v>267</v>
      </c>
      <c r="I7" s="193" t="s">
        <v>1237</v>
      </c>
      <c r="J7" s="193" t="s">
        <v>1238</v>
      </c>
      <c r="K7" s="193" t="s">
        <v>1239</v>
      </c>
      <c r="L7" s="193" t="s">
        <v>1240</v>
      </c>
      <c r="M7" s="191" t="s">
        <v>1241</v>
      </c>
      <c r="N7" s="193" t="s">
        <v>1242</v>
      </c>
      <c r="Q7" s="1312"/>
      <c r="R7" s="1312"/>
      <c r="S7" s="1312"/>
      <c r="T7" s="1312"/>
      <c r="U7" s="59"/>
      <c r="V7" s="754" t="s">
        <v>1225</v>
      </c>
      <c r="W7" s="755" t="s">
        <v>1243</v>
      </c>
      <c r="X7" s="756" t="s">
        <v>1244</v>
      </c>
      <c r="Y7" s="756" t="s">
        <v>1245</v>
      </c>
      <c r="Z7" s="756" t="s">
        <v>1246</v>
      </c>
      <c r="AA7" s="756" t="s">
        <v>1247</v>
      </c>
      <c r="AB7" s="59"/>
      <c r="AC7" s="757" t="s">
        <v>1225</v>
      </c>
      <c r="AD7" s="755" t="s">
        <v>1243</v>
      </c>
      <c r="AE7" s="756" t="s">
        <v>1244</v>
      </c>
      <c r="AF7" s="756" t="s">
        <v>1245</v>
      </c>
      <c r="AG7" s="756" t="s">
        <v>1246</v>
      </c>
      <c r="AH7" s="756" t="s">
        <v>1247</v>
      </c>
      <c r="AI7" s="59"/>
      <c r="AJ7" s="757" t="s">
        <v>1225</v>
      </c>
      <c r="AK7" s="755" t="s">
        <v>1243</v>
      </c>
      <c r="AL7" s="756" t="s">
        <v>1244</v>
      </c>
      <c r="AM7" s="756" t="s">
        <v>1245</v>
      </c>
      <c r="AN7" s="756" t="s">
        <v>1246</v>
      </c>
      <c r="AO7" s="756" t="s">
        <v>1247</v>
      </c>
      <c r="AP7" s="59"/>
      <c r="AQ7" s="770" t="s">
        <v>1225</v>
      </c>
      <c r="AR7" s="771" t="s">
        <v>1243</v>
      </c>
      <c r="AS7" s="772" t="s">
        <v>1244</v>
      </c>
      <c r="AT7" s="772" t="s">
        <v>1245</v>
      </c>
      <c r="AU7" s="772" t="s">
        <v>1246</v>
      </c>
      <c r="AV7" s="772" t="s">
        <v>1247</v>
      </c>
      <c r="AW7" s="59"/>
      <c r="AX7" s="757" t="s">
        <v>1225</v>
      </c>
      <c r="AY7" s="755" t="s">
        <v>1243</v>
      </c>
      <c r="AZ7" s="756" t="s">
        <v>1244</v>
      </c>
      <c r="BA7" s="756" t="s">
        <v>1245</v>
      </c>
      <c r="BB7" s="756" t="s">
        <v>1246</v>
      </c>
      <c r="BC7" s="756" t="s">
        <v>1247</v>
      </c>
      <c r="BD7" s="59"/>
      <c r="BE7" s="757" t="s">
        <v>1225</v>
      </c>
      <c r="BF7" s="755" t="s">
        <v>1243</v>
      </c>
      <c r="BG7" s="756" t="s">
        <v>1248</v>
      </c>
      <c r="BH7" s="756" t="s">
        <v>1249</v>
      </c>
      <c r="BI7" s="756" t="s">
        <v>1250</v>
      </c>
      <c r="BJ7" s="756" t="s">
        <v>1251</v>
      </c>
      <c r="BK7" s="59"/>
      <c r="BL7" s="757" t="s">
        <v>1225</v>
      </c>
      <c r="BM7" s="755" t="s">
        <v>1243</v>
      </c>
      <c r="BN7" s="756" t="s">
        <v>1248</v>
      </c>
      <c r="BO7" s="756" t="s">
        <v>1249</v>
      </c>
      <c r="BP7" s="756" t="s">
        <v>1250</v>
      </c>
      <c r="BQ7" s="756" t="s">
        <v>1251</v>
      </c>
    </row>
    <row r="8" spans="1:69" ht="26.25" x14ac:dyDescent="0.25">
      <c r="A8" s="193" t="s">
        <v>313</v>
      </c>
      <c r="B8" s="279">
        <v>1157</v>
      </c>
      <c r="C8" s="279">
        <v>201</v>
      </c>
      <c r="D8" s="279">
        <v>17.37</v>
      </c>
      <c r="E8" s="279">
        <v>377</v>
      </c>
      <c r="F8" s="59"/>
      <c r="G8" s="59"/>
      <c r="H8" s="318" t="s">
        <v>313</v>
      </c>
      <c r="I8" s="380">
        <v>0.56999999999999995</v>
      </c>
      <c r="J8" s="380">
        <v>0.59</v>
      </c>
      <c r="K8" s="380">
        <v>0.6</v>
      </c>
      <c r="L8" s="380">
        <v>0.68</v>
      </c>
      <c r="M8" s="381">
        <v>0.63</v>
      </c>
      <c r="N8" s="381">
        <v>0.62</v>
      </c>
      <c r="Q8" s="758" t="s">
        <v>1252</v>
      </c>
      <c r="R8" s="96">
        <v>6562</v>
      </c>
      <c r="S8" s="96" t="s">
        <v>1253</v>
      </c>
      <c r="T8" s="96"/>
      <c r="U8" s="59"/>
      <c r="V8" s="755"/>
      <c r="W8" s="755" t="s">
        <v>1254</v>
      </c>
      <c r="X8" s="755" t="s">
        <v>1255</v>
      </c>
      <c r="Y8" s="755" t="s">
        <v>1255</v>
      </c>
      <c r="Z8" s="755" t="s">
        <v>1255</v>
      </c>
      <c r="AA8" s="755" t="s">
        <v>1255</v>
      </c>
      <c r="AB8" s="59"/>
      <c r="AC8" s="755"/>
      <c r="AD8" s="755" t="s">
        <v>1254</v>
      </c>
      <c r="AE8" s="755" t="s">
        <v>1255</v>
      </c>
      <c r="AF8" s="755" t="s">
        <v>1255</v>
      </c>
      <c r="AG8" s="755" t="s">
        <v>1255</v>
      </c>
      <c r="AH8" s="755" t="s">
        <v>1255</v>
      </c>
      <c r="AI8" s="59"/>
      <c r="AJ8" s="755"/>
      <c r="AK8" s="755" t="s">
        <v>1254</v>
      </c>
      <c r="AL8" s="755" t="s">
        <v>1255</v>
      </c>
      <c r="AM8" s="755" t="s">
        <v>1255</v>
      </c>
      <c r="AN8" s="755" t="s">
        <v>1255</v>
      </c>
      <c r="AO8" s="755" t="s">
        <v>1255</v>
      </c>
      <c r="AP8" s="59"/>
      <c r="AQ8" s="771"/>
      <c r="AR8" s="771" t="s">
        <v>1254</v>
      </c>
      <c r="AS8" s="771" t="s">
        <v>1255</v>
      </c>
      <c r="AT8" s="771" t="s">
        <v>1255</v>
      </c>
      <c r="AU8" s="771" t="s">
        <v>1255</v>
      </c>
      <c r="AV8" s="771" t="s">
        <v>1255</v>
      </c>
      <c r="AW8" s="59"/>
      <c r="AX8" s="755"/>
      <c r="AY8" s="755" t="s">
        <v>1254</v>
      </c>
      <c r="AZ8" s="755" t="s">
        <v>1255</v>
      </c>
      <c r="BA8" s="755" t="s">
        <v>1255</v>
      </c>
      <c r="BB8" s="755" t="s">
        <v>1255</v>
      </c>
      <c r="BC8" s="755" t="s">
        <v>1255</v>
      </c>
      <c r="BD8" s="59"/>
      <c r="BE8" s="755"/>
      <c r="BF8" s="755" t="s">
        <v>1254</v>
      </c>
      <c r="BG8" s="755" t="s">
        <v>1255</v>
      </c>
      <c r="BH8" s="755" t="s">
        <v>1255</v>
      </c>
      <c r="BI8" s="755" t="s">
        <v>1255</v>
      </c>
      <c r="BJ8" s="755" t="s">
        <v>1255</v>
      </c>
      <c r="BK8" s="59"/>
      <c r="BL8" s="755"/>
      <c r="BM8" s="755" t="s">
        <v>1254</v>
      </c>
      <c r="BN8" s="755" t="s">
        <v>1255</v>
      </c>
      <c r="BO8" s="755" t="s">
        <v>1255</v>
      </c>
      <c r="BP8" s="755" t="s">
        <v>1255</v>
      </c>
      <c r="BQ8" s="755" t="s">
        <v>1255</v>
      </c>
    </row>
    <row r="9" spans="1:69" x14ac:dyDescent="0.25">
      <c r="A9" s="193" t="s">
        <v>281</v>
      </c>
      <c r="B9" s="382">
        <v>939</v>
      </c>
      <c r="C9" s="1135">
        <v>141</v>
      </c>
      <c r="D9" s="1136">
        <v>15.02</v>
      </c>
      <c r="E9" s="1135">
        <v>114</v>
      </c>
      <c r="F9" s="59"/>
      <c r="G9" s="59"/>
      <c r="H9" s="318" t="s">
        <v>281</v>
      </c>
      <c r="I9" s="383">
        <v>0.77</v>
      </c>
      <c r="J9" s="1137">
        <v>0.89</v>
      </c>
      <c r="K9" s="1137">
        <v>0.92</v>
      </c>
      <c r="L9" s="1137">
        <v>0.95</v>
      </c>
      <c r="M9" s="1138">
        <v>0.87</v>
      </c>
      <c r="N9" s="1138">
        <v>0.94</v>
      </c>
      <c r="Q9" s="758" t="s">
        <v>1256</v>
      </c>
      <c r="R9" s="96">
        <v>6561</v>
      </c>
      <c r="S9" s="96" t="s">
        <v>1257</v>
      </c>
      <c r="T9" s="96"/>
      <c r="U9" s="59"/>
      <c r="V9" s="759" t="s">
        <v>1243</v>
      </c>
      <c r="W9" s="760">
        <v>880</v>
      </c>
      <c r="X9" s="761">
        <v>3.4090909090909088E-2</v>
      </c>
      <c r="Y9" s="761">
        <v>0.22727272727272727</v>
      </c>
      <c r="Z9" s="761">
        <v>0.54090909090909089</v>
      </c>
      <c r="AA9" s="761">
        <v>0.19772727272727272</v>
      </c>
      <c r="AB9" s="59"/>
      <c r="AC9" s="759" t="s">
        <v>1243</v>
      </c>
      <c r="AD9" s="760">
        <v>880</v>
      </c>
      <c r="AE9" s="761">
        <v>0.45</v>
      </c>
      <c r="AF9" s="761">
        <v>0.42499999999999999</v>
      </c>
      <c r="AG9" s="761">
        <v>0.10454545454545454</v>
      </c>
      <c r="AH9" s="761">
        <v>2.0454545454545454E-2</v>
      </c>
      <c r="AI9" s="59"/>
      <c r="AJ9" s="759" t="s">
        <v>1243</v>
      </c>
      <c r="AK9" s="760">
        <v>880</v>
      </c>
      <c r="AL9" s="761">
        <v>7.9545454545454537E-3</v>
      </c>
      <c r="AM9" s="761">
        <v>5.5681818181818186E-2</v>
      </c>
      <c r="AN9" s="761">
        <v>0.45227272727272727</v>
      </c>
      <c r="AO9" s="761">
        <v>0.48409090909090907</v>
      </c>
      <c r="AP9" s="59"/>
      <c r="AQ9" s="773" t="s">
        <v>1243</v>
      </c>
      <c r="AR9" s="774">
        <v>880</v>
      </c>
      <c r="AS9" s="775">
        <v>6.363636363636363E-2</v>
      </c>
      <c r="AT9" s="775">
        <v>0.28749999999999998</v>
      </c>
      <c r="AU9" s="775">
        <v>0.43863636363636366</v>
      </c>
      <c r="AV9" s="775">
        <v>0.21022727272727273</v>
      </c>
      <c r="AW9" s="59"/>
      <c r="AX9" s="759" t="s">
        <v>1243</v>
      </c>
      <c r="AY9" s="760">
        <v>880</v>
      </c>
      <c r="AZ9" s="761">
        <v>5.6818181818181816E-2</v>
      </c>
      <c r="BA9" s="761">
        <v>0.28295454545454546</v>
      </c>
      <c r="BB9" s="761">
        <v>0.44886363636363635</v>
      </c>
      <c r="BC9" s="761">
        <v>0.21136363636363636</v>
      </c>
      <c r="BD9" s="59"/>
      <c r="BE9" s="759" t="s">
        <v>1243</v>
      </c>
      <c r="BF9" s="760">
        <v>880</v>
      </c>
      <c r="BG9" s="761">
        <v>7.9545454545454537E-3</v>
      </c>
      <c r="BH9" s="761">
        <v>7.6136363636363641E-2</v>
      </c>
      <c r="BI9" s="761">
        <v>0.41022727272727272</v>
      </c>
      <c r="BJ9" s="761">
        <v>0.50568181818181823</v>
      </c>
      <c r="BK9" s="59"/>
      <c r="BL9" s="759" t="s">
        <v>1243</v>
      </c>
      <c r="BM9" s="760">
        <v>880</v>
      </c>
      <c r="BN9" s="761">
        <v>1.1363636363636364E-2</v>
      </c>
      <c r="BO9" s="761">
        <v>0.16022727272727275</v>
      </c>
      <c r="BP9" s="761">
        <v>0.55227272727272725</v>
      </c>
      <c r="BQ9" s="761">
        <v>0.27613636363636362</v>
      </c>
    </row>
    <row r="10" spans="1:69" ht="20.25" customHeight="1" x14ac:dyDescent="0.25">
      <c r="A10" s="193" t="s">
        <v>283</v>
      </c>
      <c r="B10" s="279">
        <v>2154</v>
      </c>
      <c r="C10" s="279">
        <v>198</v>
      </c>
      <c r="D10" s="279">
        <v>9.19</v>
      </c>
      <c r="E10" s="279">
        <v>107</v>
      </c>
      <c r="F10" s="59"/>
      <c r="G10" s="59"/>
      <c r="H10" s="318" t="s">
        <v>283</v>
      </c>
      <c r="I10" s="380">
        <v>0.83</v>
      </c>
      <c r="J10" s="380">
        <v>0.85</v>
      </c>
      <c r="K10" s="380">
        <v>0.84</v>
      </c>
      <c r="L10" s="380">
        <v>0.85</v>
      </c>
      <c r="M10" s="381">
        <v>0.56999999999999995</v>
      </c>
      <c r="N10" s="381">
        <v>0.52</v>
      </c>
      <c r="Q10" s="402" t="s">
        <v>1258</v>
      </c>
      <c r="R10" s="96">
        <v>880</v>
      </c>
      <c r="S10" s="177"/>
      <c r="T10" s="96"/>
      <c r="U10" s="59"/>
      <c r="V10" s="762"/>
      <c r="W10" s="760"/>
      <c r="X10" s="761"/>
      <c r="Y10" s="761"/>
      <c r="Z10" s="761"/>
      <c r="AA10" s="761"/>
      <c r="AB10" s="59"/>
      <c r="AC10" s="762"/>
      <c r="AD10" s="760"/>
      <c r="AE10" s="761"/>
      <c r="AF10" s="761"/>
      <c r="AG10" s="761"/>
      <c r="AH10" s="761"/>
      <c r="AI10" s="59"/>
      <c r="AJ10" s="762"/>
      <c r="AK10" s="760"/>
      <c r="AL10" s="761"/>
      <c r="AM10" s="761"/>
      <c r="AN10" s="761"/>
      <c r="AO10" s="761"/>
      <c r="AP10" s="59"/>
      <c r="AQ10" s="776"/>
      <c r="AR10" s="774"/>
      <c r="AS10" s="775"/>
      <c r="AT10" s="775"/>
      <c r="AU10" s="775"/>
      <c r="AV10" s="775"/>
      <c r="AW10" s="59"/>
      <c r="AX10" s="762"/>
      <c r="AY10" s="760"/>
      <c r="AZ10" s="761"/>
      <c r="BA10" s="761"/>
      <c r="BB10" s="761"/>
      <c r="BC10" s="761"/>
      <c r="BD10" s="59"/>
      <c r="BE10" s="762"/>
      <c r="BF10" s="760"/>
      <c r="BG10" s="761"/>
      <c r="BH10" s="761"/>
      <c r="BI10" s="761"/>
      <c r="BJ10" s="761"/>
      <c r="BK10" s="59"/>
      <c r="BL10" s="762"/>
      <c r="BM10" s="760"/>
      <c r="BN10" s="761"/>
      <c r="BO10" s="761"/>
      <c r="BP10" s="761"/>
      <c r="BQ10" s="761"/>
    </row>
    <row r="11" spans="1:69" ht="22.5" customHeight="1" x14ac:dyDescent="0.25">
      <c r="A11" s="193" t="s">
        <v>284</v>
      </c>
      <c r="B11" s="279">
        <v>2107</v>
      </c>
      <c r="C11" s="279">
        <v>167</v>
      </c>
      <c r="D11" s="279">
        <v>7.75</v>
      </c>
      <c r="E11" s="279">
        <v>266</v>
      </c>
      <c r="F11" s="59"/>
      <c r="G11" s="59"/>
      <c r="H11" s="318" t="s">
        <v>284</v>
      </c>
      <c r="I11" s="380">
        <v>0.68</v>
      </c>
      <c r="J11" s="380">
        <v>0.81</v>
      </c>
      <c r="K11" s="380">
        <v>0.88</v>
      </c>
      <c r="L11" s="380">
        <v>0.83</v>
      </c>
      <c r="M11" s="381">
        <v>0.79</v>
      </c>
      <c r="N11" s="381">
        <v>0.83</v>
      </c>
      <c r="Q11" s="1313" t="s">
        <v>1259</v>
      </c>
      <c r="R11" s="1313"/>
      <c r="S11" s="1313"/>
      <c r="T11" s="1313"/>
      <c r="U11" s="59"/>
      <c r="V11" s="759" t="s">
        <v>407</v>
      </c>
      <c r="W11" s="760"/>
      <c r="X11" s="761"/>
      <c r="Y11" s="761"/>
      <c r="Z11" s="761"/>
      <c r="AA11" s="761"/>
      <c r="AB11" s="59"/>
      <c r="AC11" s="759" t="s">
        <v>407</v>
      </c>
      <c r="AD11" s="760"/>
      <c r="AE11" s="761"/>
      <c r="AF11" s="761"/>
      <c r="AG11" s="761"/>
      <c r="AH11" s="761"/>
      <c r="AI11" s="59"/>
      <c r="AJ11" s="759" t="s">
        <v>407</v>
      </c>
      <c r="AK11" s="760"/>
      <c r="AL11" s="761"/>
      <c r="AM11" s="761"/>
      <c r="AN11" s="761"/>
      <c r="AO11" s="761"/>
      <c r="AP11" s="59"/>
      <c r="AQ11" s="773" t="s">
        <v>407</v>
      </c>
      <c r="AR11" s="774"/>
      <c r="AS11" s="775"/>
      <c r="AT11" s="775"/>
      <c r="AU11" s="775"/>
      <c r="AV11" s="775"/>
      <c r="AW11" s="59"/>
      <c r="AX11" s="759" t="s">
        <v>407</v>
      </c>
      <c r="AY11" s="760"/>
      <c r="AZ11" s="761"/>
      <c r="BA11" s="761"/>
      <c r="BB11" s="761"/>
      <c r="BC11" s="761"/>
      <c r="BD11" s="59"/>
      <c r="BE11" s="759" t="s">
        <v>407</v>
      </c>
      <c r="BF11" s="760"/>
      <c r="BG11" s="761"/>
      <c r="BH11" s="761"/>
      <c r="BI11" s="761"/>
      <c r="BJ11" s="761"/>
      <c r="BK11" s="59"/>
      <c r="BL11" s="759" t="s">
        <v>407</v>
      </c>
      <c r="BM11" s="760"/>
      <c r="BN11" s="761"/>
      <c r="BO11" s="761"/>
      <c r="BP11" s="761"/>
      <c r="BQ11" s="761"/>
    </row>
    <row r="12" spans="1:69" ht="25.5" customHeight="1" x14ac:dyDescent="0.25">
      <c r="A12" s="193" t="s">
        <v>282</v>
      </c>
      <c r="B12" s="279">
        <v>507</v>
      </c>
      <c r="C12" s="279">
        <v>122</v>
      </c>
      <c r="D12" s="279">
        <v>24.06</v>
      </c>
      <c r="E12" s="279">
        <v>23</v>
      </c>
      <c r="F12" s="59"/>
      <c r="G12" s="59"/>
      <c r="H12" s="318" t="s">
        <v>282</v>
      </c>
      <c r="I12" s="384">
        <v>0.83860000000000001</v>
      </c>
      <c r="J12" s="384">
        <v>0.85399999999999998</v>
      </c>
      <c r="K12" s="384">
        <v>0.873</v>
      </c>
      <c r="L12" s="384">
        <v>0.86899999999999999</v>
      </c>
      <c r="M12" s="385">
        <v>0.86499999999999999</v>
      </c>
      <c r="N12" s="385">
        <v>0.85699999999999998</v>
      </c>
      <c r="Q12" s="96"/>
      <c r="R12" s="763" t="s">
        <v>1260</v>
      </c>
      <c r="S12" s="763" t="s">
        <v>1261</v>
      </c>
      <c r="T12" s="763" t="s">
        <v>1262</v>
      </c>
      <c r="U12" s="59"/>
      <c r="V12" s="764" t="s">
        <v>1225</v>
      </c>
      <c r="W12" s="760">
        <v>880</v>
      </c>
      <c r="X12" s="761">
        <v>3.4090909090909088E-2</v>
      </c>
      <c r="Y12" s="761">
        <v>0.22727272727272727</v>
      </c>
      <c r="Z12" s="761">
        <v>0.54090909090909089</v>
      </c>
      <c r="AA12" s="761">
        <v>0.19772727272727272</v>
      </c>
      <c r="AB12" s="59"/>
      <c r="AC12" s="764" t="s">
        <v>1225</v>
      </c>
      <c r="AD12" s="760">
        <v>880</v>
      </c>
      <c r="AE12" s="761">
        <v>0.45</v>
      </c>
      <c r="AF12" s="761">
        <v>0.42499999999999999</v>
      </c>
      <c r="AG12" s="761">
        <v>0.10454545454545454</v>
      </c>
      <c r="AH12" s="761">
        <v>2.0454545454545454E-2</v>
      </c>
      <c r="AI12" s="59"/>
      <c r="AJ12" s="764" t="s">
        <v>1225</v>
      </c>
      <c r="AK12" s="760">
        <v>880</v>
      </c>
      <c r="AL12" s="761">
        <v>7.9545454545454537E-3</v>
      </c>
      <c r="AM12" s="761">
        <v>5.5681818181818186E-2</v>
      </c>
      <c r="AN12" s="761">
        <v>0.45227272727272727</v>
      </c>
      <c r="AO12" s="761">
        <v>0.48409090909090907</v>
      </c>
      <c r="AP12" s="59"/>
      <c r="AQ12" s="777" t="s">
        <v>1225</v>
      </c>
      <c r="AR12" s="774">
        <v>880</v>
      </c>
      <c r="AS12" s="775">
        <v>6.363636363636363E-2</v>
      </c>
      <c r="AT12" s="775">
        <v>0.28749999999999998</v>
      </c>
      <c r="AU12" s="775">
        <v>0.43863636363636366</v>
      </c>
      <c r="AV12" s="775">
        <v>0.21022727272727273</v>
      </c>
      <c r="AW12" s="59"/>
      <c r="AX12" s="764" t="s">
        <v>1225</v>
      </c>
      <c r="AY12" s="760">
        <v>880</v>
      </c>
      <c r="AZ12" s="761">
        <v>5.6818181818181816E-2</v>
      </c>
      <c r="BA12" s="761">
        <v>0.28295454545454546</v>
      </c>
      <c r="BB12" s="761">
        <v>0.44886363636363635</v>
      </c>
      <c r="BC12" s="761">
        <v>0.21136363636363636</v>
      </c>
      <c r="BD12" s="59"/>
      <c r="BE12" s="764" t="s">
        <v>1225</v>
      </c>
      <c r="BF12" s="760">
        <v>880</v>
      </c>
      <c r="BG12" s="761">
        <v>7.9545454545454537E-3</v>
      </c>
      <c r="BH12" s="761">
        <v>7.6136363636363641E-2</v>
      </c>
      <c r="BI12" s="761">
        <v>0.41022727272727272</v>
      </c>
      <c r="BJ12" s="761">
        <v>0.50568181818181823</v>
      </c>
      <c r="BK12" s="59"/>
      <c r="BL12" s="764" t="s">
        <v>1225</v>
      </c>
      <c r="BM12" s="760">
        <v>880</v>
      </c>
      <c r="BN12" s="761">
        <v>1.1363636363636364E-2</v>
      </c>
      <c r="BO12" s="761">
        <v>0.16022727272727275</v>
      </c>
      <c r="BP12" s="761">
        <v>0.55227272727272725</v>
      </c>
      <c r="BQ12" s="761">
        <v>0.27613636363636362</v>
      </c>
    </row>
    <row r="13" spans="1:69" ht="15.75" x14ac:dyDescent="0.25">
      <c r="A13" s="386" t="s">
        <v>274</v>
      </c>
      <c r="B13" s="386">
        <v>6864</v>
      </c>
      <c r="C13" s="386">
        <v>829</v>
      </c>
      <c r="D13" s="386">
        <v>12.08</v>
      </c>
      <c r="E13" s="386">
        <v>887</v>
      </c>
      <c r="F13" s="59"/>
      <c r="G13" s="59"/>
      <c r="H13" s="386" t="s">
        <v>1263</v>
      </c>
      <c r="I13" s="387">
        <v>73.8</v>
      </c>
      <c r="J13" s="387">
        <v>79.8</v>
      </c>
      <c r="K13" s="387">
        <v>82.2</v>
      </c>
      <c r="L13" s="387">
        <v>83.6</v>
      </c>
      <c r="M13" s="388">
        <v>74.599999999999994</v>
      </c>
      <c r="N13" s="388">
        <v>75.400000000000006</v>
      </c>
      <c r="Q13" s="402" t="s">
        <v>1264</v>
      </c>
      <c r="R13" s="96"/>
      <c r="S13" s="96"/>
      <c r="T13" s="96"/>
      <c r="U13" s="59"/>
      <c r="V13" s="764"/>
      <c r="W13" s="760"/>
      <c r="X13" s="761"/>
      <c r="Y13" s="761"/>
      <c r="Z13" s="761"/>
      <c r="AA13" s="761"/>
      <c r="AB13" s="59"/>
      <c r="AC13" s="764"/>
      <c r="AD13" s="760"/>
      <c r="AE13" s="761"/>
      <c r="AF13" s="761"/>
      <c r="AG13" s="761"/>
      <c r="AH13" s="761"/>
      <c r="AI13" s="59"/>
      <c r="AJ13" s="764"/>
      <c r="AK13" s="760"/>
      <c r="AL13" s="761"/>
      <c r="AM13" s="761"/>
      <c r="AN13" s="761"/>
      <c r="AO13" s="761"/>
      <c r="AP13" s="59"/>
      <c r="AQ13" s="777"/>
      <c r="AR13" s="774"/>
      <c r="AS13" s="775"/>
      <c r="AT13" s="775"/>
      <c r="AU13" s="775"/>
      <c r="AV13" s="775"/>
      <c r="AW13" s="59"/>
      <c r="AX13" s="764"/>
      <c r="AY13" s="760"/>
      <c r="AZ13" s="761"/>
      <c r="BA13" s="761"/>
      <c r="BB13" s="761"/>
      <c r="BC13" s="761"/>
      <c r="BD13" s="59"/>
      <c r="BE13" s="764"/>
      <c r="BF13" s="760"/>
      <c r="BG13" s="761"/>
      <c r="BH13" s="761"/>
      <c r="BI13" s="761"/>
      <c r="BJ13" s="761"/>
      <c r="BK13" s="59"/>
      <c r="BL13" s="764"/>
      <c r="BM13" s="760"/>
      <c r="BN13" s="761"/>
      <c r="BO13" s="761"/>
      <c r="BP13" s="761"/>
      <c r="BQ13" s="761"/>
    </row>
    <row r="14" spans="1:69" x14ac:dyDescent="0.25">
      <c r="A14" s="59"/>
      <c r="B14" s="59"/>
      <c r="C14" s="59"/>
      <c r="D14" s="59"/>
      <c r="E14" s="59"/>
      <c r="F14" s="59"/>
      <c r="G14" s="59"/>
      <c r="H14" s="59"/>
      <c r="I14" s="59"/>
      <c r="J14" s="59"/>
      <c r="K14" s="59"/>
      <c r="L14" s="59"/>
      <c r="M14" s="190"/>
      <c r="N14" s="59"/>
      <c r="Q14" s="400" t="s">
        <v>1265</v>
      </c>
      <c r="R14" s="96">
        <v>1705</v>
      </c>
      <c r="S14" s="96">
        <v>200</v>
      </c>
      <c r="T14" s="401">
        <v>0.11730205278592376</v>
      </c>
      <c r="U14" s="59"/>
      <c r="V14" s="765" t="s">
        <v>1266</v>
      </c>
      <c r="W14" s="760"/>
      <c r="X14" s="761"/>
      <c r="Y14" s="761"/>
      <c r="Z14" s="761"/>
      <c r="AA14" s="761"/>
      <c r="AB14" s="59"/>
      <c r="AC14" s="765" t="s">
        <v>1266</v>
      </c>
      <c r="AD14" s="760"/>
      <c r="AE14" s="761"/>
      <c r="AF14" s="761"/>
      <c r="AG14" s="761"/>
      <c r="AH14" s="761"/>
      <c r="AI14" s="59"/>
      <c r="AJ14" s="765" t="s">
        <v>1266</v>
      </c>
      <c r="AK14" s="760"/>
      <c r="AL14" s="761"/>
      <c r="AM14" s="761"/>
      <c r="AN14" s="761"/>
      <c r="AO14" s="761"/>
      <c r="AP14" s="59"/>
      <c r="AQ14" s="778" t="s">
        <v>1266</v>
      </c>
      <c r="AR14" s="774"/>
      <c r="AS14" s="775"/>
      <c r="AT14" s="775"/>
      <c r="AU14" s="775"/>
      <c r="AV14" s="775"/>
      <c r="AW14" s="59"/>
      <c r="AX14" s="765" t="s">
        <v>1266</v>
      </c>
      <c r="AY14" s="760"/>
      <c r="AZ14" s="761"/>
      <c r="BA14" s="761"/>
      <c r="BB14" s="761"/>
      <c r="BC14" s="761"/>
      <c r="BD14" s="59"/>
      <c r="BE14" s="765" t="s">
        <v>1266</v>
      </c>
      <c r="BF14" s="760"/>
      <c r="BG14" s="761"/>
      <c r="BH14" s="761"/>
      <c r="BI14" s="761"/>
      <c r="BJ14" s="761"/>
      <c r="BK14" s="59"/>
      <c r="BL14" s="765" t="s">
        <v>1266</v>
      </c>
      <c r="BM14" s="760"/>
      <c r="BN14" s="761"/>
      <c r="BO14" s="761"/>
      <c r="BP14" s="761"/>
      <c r="BQ14" s="761"/>
    </row>
    <row r="15" spans="1:69" ht="23.25" customHeight="1" x14ac:dyDescent="0.25">
      <c r="A15" s="1513" t="s">
        <v>1267</v>
      </c>
      <c r="B15" s="1513"/>
      <c r="C15" s="1513"/>
      <c r="D15" s="1513"/>
      <c r="E15" s="1513"/>
      <c r="F15" s="1513"/>
      <c r="G15" s="1513"/>
      <c r="H15" s="1513"/>
      <c r="I15" s="1513"/>
      <c r="J15" s="1513"/>
      <c r="K15" s="1513"/>
      <c r="L15" s="1513"/>
      <c r="M15" s="1513"/>
      <c r="N15" s="59"/>
      <c r="Q15" s="400" t="s">
        <v>1268</v>
      </c>
      <c r="R15" s="96">
        <v>4857</v>
      </c>
      <c r="S15" s="96">
        <v>676</v>
      </c>
      <c r="T15" s="401">
        <v>0.13918056413423924</v>
      </c>
      <c r="U15" s="59"/>
      <c r="V15" s="764" t="s">
        <v>1269</v>
      </c>
      <c r="W15" s="760">
        <v>191</v>
      </c>
      <c r="X15" s="761">
        <v>3.6649214659685861E-2</v>
      </c>
      <c r="Y15" s="761">
        <v>0.18324607329842929</v>
      </c>
      <c r="Z15" s="761">
        <v>0.58115183246073299</v>
      </c>
      <c r="AA15" s="761">
        <v>0.19895287958115182</v>
      </c>
      <c r="AB15" s="59"/>
      <c r="AC15" s="764" t="s">
        <v>1269</v>
      </c>
      <c r="AD15" s="760">
        <v>191</v>
      </c>
      <c r="AE15" s="761">
        <v>0.41884816753926701</v>
      </c>
      <c r="AF15" s="761">
        <v>0.45549738219895292</v>
      </c>
      <c r="AG15" s="761">
        <v>9.947643979057591E-2</v>
      </c>
      <c r="AH15" s="761">
        <v>2.6178010471204188E-2</v>
      </c>
      <c r="AI15" s="59"/>
      <c r="AJ15" s="764" t="s">
        <v>1269</v>
      </c>
      <c r="AK15" s="760">
        <v>191</v>
      </c>
      <c r="AL15" s="761">
        <v>1.0471204188481676E-2</v>
      </c>
      <c r="AM15" s="761">
        <v>4.712041884816754E-2</v>
      </c>
      <c r="AN15" s="761">
        <v>0.43979057591623039</v>
      </c>
      <c r="AO15" s="761">
        <v>0.50261780104712039</v>
      </c>
      <c r="AP15" s="59"/>
      <c r="AQ15" s="777" t="s">
        <v>1269</v>
      </c>
      <c r="AR15" s="774">
        <v>191</v>
      </c>
      <c r="AS15" s="775">
        <v>5.7591623036649213E-2</v>
      </c>
      <c r="AT15" s="775">
        <v>0.25654450261780104</v>
      </c>
      <c r="AU15" s="775">
        <v>0.50785340314136129</v>
      </c>
      <c r="AV15" s="775">
        <v>0.17801047120418848</v>
      </c>
      <c r="AW15" s="59"/>
      <c r="AX15" s="764" t="s">
        <v>1270</v>
      </c>
      <c r="AY15" s="760">
        <v>191</v>
      </c>
      <c r="AZ15" s="761">
        <v>3.6649214659685861E-2</v>
      </c>
      <c r="BA15" s="761">
        <v>0.2513089005235602</v>
      </c>
      <c r="BB15" s="761">
        <v>0.48167539267015708</v>
      </c>
      <c r="BC15" s="761">
        <v>0.23036649214659685</v>
      </c>
      <c r="BD15" s="59"/>
      <c r="BE15" s="764" t="s">
        <v>1270</v>
      </c>
      <c r="BF15" s="760">
        <v>191</v>
      </c>
      <c r="BG15" s="761">
        <v>0</v>
      </c>
      <c r="BH15" s="761">
        <v>6.2827225130890049E-2</v>
      </c>
      <c r="BI15" s="761">
        <v>0.40837696335078533</v>
      </c>
      <c r="BJ15" s="761">
        <v>0.52879581151832455</v>
      </c>
      <c r="BK15" s="59"/>
      <c r="BL15" s="764" t="s">
        <v>1270</v>
      </c>
      <c r="BM15" s="760">
        <v>191</v>
      </c>
      <c r="BN15" s="761">
        <v>5.235602094240838E-3</v>
      </c>
      <c r="BO15" s="761">
        <v>0.17801047120418848</v>
      </c>
      <c r="BP15" s="761">
        <v>0.54973821989528793</v>
      </c>
      <c r="BQ15" s="761">
        <v>0.26701570680628273</v>
      </c>
    </row>
    <row r="16" spans="1:69" ht="63" customHeight="1" x14ac:dyDescent="0.25">
      <c r="A16" s="193" t="s">
        <v>267</v>
      </c>
      <c r="B16" s="193" t="s">
        <v>1233</v>
      </c>
      <c r="C16" s="193" t="s">
        <v>1234</v>
      </c>
      <c r="D16" s="193" t="s">
        <v>1235</v>
      </c>
      <c r="E16" s="193" t="s">
        <v>1236</v>
      </c>
      <c r="F16" s="59"/>
      <c r="G16" s="59"/>
      <c r="H16" s="59"/>
      <c r="I16" s="59"/>
      <c r="J16" s="59"/>
      <c r="K16" s="59"/>
      <c r="L16" s="59"/>
      <c r="M16" s="190"/>
      <c r="N16" s="59"/>
      <c r="Q16" s="400" t="s">
        <v>1271</v>
      </c>
      <c r="R16" s="109" t="s">
        <v>1272</v>
      </c>
      <c r="S16" s="96">
        <v>4</v>
      </c>
      <c r="T16" s="401" t="s">
        <v>1273</v>
      </c>
      <c r="U16" s="59"/>
      <c r="V16" s="764" t="s">
        <v>1274</v>
      </c>
      <c r="W16" s="760">
        <v>103</v>
      </c>
      <c r="X16" s="761">
        <v>9.7087378640776691E-3</v>
      </c>
      <c r="Y16" s="761">
        <v>0.11650485436893204</v>
      </c>
      <c r="Z16" s="761">
        <v>0.55339805825242716</v>
      </c>
      <c r="AA16" s="761">
        <v>0.32038834951456319</v>
      </c>
      <c r="AB16" s="59"/>
      <c r="AC16" s="764" t="s">
        <v>1274</v>
      </c>
      <c r="AD16" s="760">
        <v>103</v>
      </c>
      <c r="AE16" s="761">
        <v>0.5436893203883495</v>
      </c>
      <c r="AF16" s="761">
        <v>0.34951456310679613</v>
      </c>
      <c r="AG16" s="761">
        <v>8.7378640776699032E-2</v>
      </c>
      <c r="AH16" s="761">
        <v>1.9417475728155338E-2</v>
      </c>
      <c r="AI16" s="59"/>
      <c r="AJ16" s="764" t="s">
        <v>1274</v>
      </c>
      <c r="AK16" s="760">
        <v>103</v>
      </c>
      <c r="AL16" s="761">
        <v>0</v>
      </c>
      <c r="AM16" s="761">
        <v>9.7087378640776691E-3</v>
      </c>
      <c r="AN16" s="761">
        <v>0.34951456310679613</v>
      </c>
      <c r="AO16" s="761">
        <v>0.64077669902912637</v>
      </c>
      <c r="AP16" s="59"/>
      <c r="AQ16" s="777" t="s">
        <v>1274</v>
      </c>
      <c r="AR16" s="774">
        <v>103</v>
      </c>
      <c r="AS16" s="775">
        <v>9.7087378640776691E-3</v>
      </c>
      <c r="AT16" s="775">
        <v>0.13592233009708737</v>
      </c>
      <c r="AU16" s="775">
        <v>0.39805825242718451</v>
      </c>
      <c r="AV16" s="775">
        <v>0.4563106796116505</v>
      </c>
      <c r="AW16" s="59"/>
      <c r="AX16" s="764" t="s">
        <v>1274</v>
      </c>
      <c r="AY16" s="760">
        <v>103</v>
      </c>
      <c r="AZ16" s="761">
        <v>4.8543689320388349E-2</v>
      </c>
      <c r="BA16" s="761">
        <v>0.1941747572815534</v>
      </c>
      <c r="BB16" s="761">
        <v>0.4563106796116505</v>
      </c>
      <c r="BC16" s="761">
        <v>0.30097087378640774</v>
      </c>
      <c r="BD16" s="59"/>
      <c r="BE16" s="764" t="s">
        <v>1274</v>
      </c>
      <c r="BF16" s="760">
        <v>103</v>
      </c>
      <c r="BG16" s="761">
        <v>0</v>
      </c>
      <c r="BH16" s="761">
        <v>0</v>
      </c>
      <c r="BI16" s="761">
        <v>0.32038834951456319</v>
      </c>
      <c r="BJ16" s="761">
        <v>0.67961165048543692</v>
      </c>
      <c r="BK16" s="59"/>
      <c r="BL16" s="764" t="s">
        <v>1274</v>
      </c>
      <c r="BM16" s="760">
        <v>103</v>
      </c>
      <c r="BN16" s="761">
        <v>0</v>
      </c>
      <c r="BO16" s="761">
        <v>0.11650485436893204</v>
      </c>
      <c r="BP16" s="761">
        <v>0.49514563106796117</v>
      </c>
      <c r="BQ16" s="761">
        <v>0.38834951456310679</v>
      </c>
    </row>
    <row r="17" spans="1:69" ht="22.5" customHeight="1" x14ac:dyDescent="0.25">
      <c r="A17" s="396" t="s">
        <v>322</v>
      </c>
      <c r="B17" s="398">
        <v>6836</v>
      </c>
      <c r="C17" s="399">
        <v>829</v>
      </c>
      <c r="D17" s="399">
        <v>12.08</v>
      </c>
      <c r="E17" s="399">
        <v>887</v>
      </c>
      <c r="F17" s="59"/>
      <c r="G17" s="59"/>
      <c r="H17" s="59"/>
      <c r="I17" s="59"/>
      <c r="J17" s="59"/>
      <c r="K17" s="59"/>
      <c r="L17" s="59"/>
      <c r="M17" s="190"/>
      <c r="N17" s="59"/>
      <c r="Q17" s="400"/>
      <c r="R17" s="109"/>
      <c r="S17" s="96"/>
      <c r="T17" s="401"/>
      <c r="U17" s="59"/>
      <c r="V17" s="764" t="s">
        <v>1275</v>
      </c>
      <c r="W17" s="760">
        <v>88</v>
      </c>
      <c r="X17" s="761">
        <v>0</v>
      </c>
      <c r="Y17" s="761">
        <v>0.19318181818181818</v>
      </c>
      <c r="Z17" s="761">
        <v>0.63636363636363635</v>
      </c>
      <c r="AA17" s="761">
        <v>0.17045454545454544</v>
      </c>
      <c r="AB17" s="59"/>
      <c r="AC17" s="764" t="s">
        <v>1275</v>
      </c>
      <c r="AD17" s="760">
        <v>88</v>
      </c>
      <c r="AE17" s="761">
        <v>0.48863636363636365</v>
      </c>
      <c r="AF17" s="761">
        <v>0.44318181818181818</v>
      </c>
      <c r="AG17" s="761">
        <v>5.6818181818181816E-2</v>
      </c>
      <c r="AH17" s="761">
        <v>1.1363636363636364E-2</v>
      </c>
      <c r="AI17" s="59"/>
      <c r="AJ17" s="764" t="s">
        <v>1275</v>
      </c>
      <c r="AK17" s="760">
        <v>88</v>
      </c>
      <c r="AL17" s="761">
        <v>0</v>
      </c>
      <c r="AM17" s="761">
        <v>4.5454545454545456E-2</v>
      </c>
      <c r="AN17" s="761">
        <v>0.5</v>
      </c>
      <c r="AO17" s="761">
        <v>0.45454545454545453</v>
      </c>
      <c r="AP17" s="59"/>
      <c r="AQ17" s="777" t="s">
        <v>1275</v>
      </c>
      <c r="AR17" s="774">
        <v>88</v>
      </c>
      <c r="AS17" s="775">
        <v>2.2727272727272728E-2</v>
      </c>
      <c r="AT17" s="775">
        <v>0.23863636363636365</v>
      </c>
      <c r="AU17" s="775">
        <v>0.55681818181818177</v>
      </c>
      <c r="AV17" s="775">
        <v>0.18181818181818182</v>
      </c>
      <c r="AW17" s="59"/>
      <c r="AX17" s="764" t="s">
        <v>1275</v>
      </c>
      <c r="AY17" s="760">
        <v>88</v>
      </c>
      <c r="AZ17" s="761">
        <v>3.4090909090909088E-2</v>
      </c>
      <c r="BA17" s="761">
        <v>0.26136363636363635</v>
      </c>
      <c r="BB17" s="761">
        <v>0.43181818181818182</v>
      </c>
      <c r="BC17" s="761">
        <v>0.27272727272727271</v>
      </c>
      <c r="BD17" s="59"/>
      <c r="BE17" s="764" t="s">
        <v>1275</v>
      </c>
      <c r="BF17" s="760">
        <v>88</v>
      </c>
      <c r="BG17" s="761">
        <v>1.1363636363636364E-2</v>
      </c>
      <c r="BH17" s="761">
        <v>0.14772727272727273</v>
      </c>
      <c r="BI17" s="761">
        <v>0.375</v>
      </c>
      <c r="BJ17" s="761">
        <v>0.46590909090909088</v>
      </c>
      <c r="BK17" s="59"/>
      <c r="BL17" s="764" t="s">
        <v>1275</v>
      </c>
      <c r="BM17" s="760">
        <v>88</v>
      </c>
      <c r="BN17" s="761">
        <v>0</v>
      </c>
      <c r="BO17" s="761">
        <v>0.14772727272727273</v>
      </c>
      <c r="BP17" s="761">
        <v>0.60227272727272729</v>
      </c>
      <c r="BQ17" s="761">
        <v>0.25</v>
      </c>
    </row>
    <row r="18" spans="1:69" ht="22.5" customHeight="1" x14ac:dyDescent="0.25">
      <c r="A18" s="396" t="s">
        <v>321</v>
      </c>
      <c r="B18" s="398">
        <v>6864</v>
      </c>
      <c r="C18" s="399">
        <v>947</v>
      </c>
      <c r="D18" s="399">
        <v>13.8</v>
      </c>
      <c r="E18" s="399">
        <v>1089</v>
      </c>
      <c r="F18" s="59"/>
      <c r="G18" s="59"/>
      <c r="H18" s="59"/>
      <c r="I18" s="59"/>
      <c r="J18" s="59"/>
      <c r="K18" s="59"/>
      <c r="L18" s="59"/>
      <c r="M18" s="190"/>
      <c r="N18" s="59"/>
      <c r="Q18" s="402" t="s">
        <v>1276</v>
      </c>
      <c r="R18" s="96"/>
      <c r="S18" s="96"/>
      <c r="T18" s="401" t="s">
        <v>1273</v>
      </c>
      <c r="U18" s="59"/>
      <c r="V18" s="764" t="s">
        <v>1277</v>
      </c>
      <c r="W18" s="760">
        <v>268</v>
      </c>
      <c r="X18" s="761">
        <v>5.9701492537313425E-2</v>
      </c>
      <c r="Y18" s="761">
        <v>0.28358208955223879</v>
      </c>
      <c r="Z18" s="761">
        <v>0.52238805970149249</v>
      </c>
      <c r="AA18" s="761">
        <v>0.13432835820895522</v>
      </c>
      <c r="AB18" s="59"/>
      <c r="AC18" s="764" t="s">
        <v>1277</v>
      </c>
      <c r="AD18" s="760">
        <v>268</v>
      </c>
      <c r="AE18" s="761">
        <v>0.35447761194029853</v>
      </c>
      <c r="AF18" s="761">
        <v>0.4776119402985074</v>
      </c>
      <c r="AG18" s="761">
        <v>0.1455223880597015</v>
      </c>
      <c r="AH18" s="761">
        <v>2.2388059701492536E-2</v>
      </c>
      <c r="AI18" s="59"/>
      <c r="AJ18" s="764" t="s">
        <v>1277</v>
      </c>
      <c r="AK18" s="760">
        <v>268</v>
      </c>
      <c r="AL18" s="761">
        <v>1.4925373134328356E-2</v>
      </c>
      <c r="AM18" s="761">
        <v>8.2089552238805971E-2</v>
      </c>
      <c r="AN18" s="761">
        <v>0.4962686567164179</v>
      </c>
      <c r="AO18" s="761">
        <v>0.40671641791044777</v>
      </c>
      <c r="AP18" s="59"/>
      <c r="AQ18" s="777" t="s">
        <v>1277</v>
      </c>
      <c r="AR18" s="774">
        <v>268</v>
      </c>
      <c r="AS18" s="775">
        <v>0.1044776119402985</v>
      </c>
      <c r="AT18" s="775">
        <v>0.36940298507462688</v>
      </c>
      <c r="AU18" s="775">
        <v>0.39925373134328351</v>
      </c>
      <c r="AV18" s="775">
        <v>0.12686567164179105</v>
      </c>
      <c r="AW18" s="59"/>
      <c r="AX18" s="764" t="s">
        <v>1277</v>
      </c>
      <c r="AY18" s="760">
        <v>268</v>
      </c>
      <c r="AZ18" s="761">
        <v>6.7164179104477612E-2</v>
      </c>
      <c r="BA18" s="761">
        <v>0.38059701492537312</v>
      </c>
      <c r="BB18" s="761">
        <v>0.43283582089552231</v>
      </c>
      <c r="BC18" s="761">
        <v>0.11940298507462685</v>
      </c>
      <c r="BD18" s="59"/>
      <c r="BE18" s="764" t="s">
        <v>1277</v>
      </c>
      <c r="BF18" s="760">
        <v>268</v>
      </c>
      <c r="BG18" s="761">
        <v>1.1194029850746268E-2</v>
      </c>
      <c r="BH18" s="761">
        <v>8.2089552238805971E-2</v>
      </c>
      <c r="BI18" s="761">
        <v>0.45522388059701491</v>
      </c>
      <c r="BJ18" s="761">
        <v>0.45149253731343286</v>
      </c>
      <c r="BK18" s="59"/>
      <c r="BL18" s="764" t="s">
        <v>1277</v>
      </c>
      <c r="BM18" s="760">
        <v>268</v>
      </c>
      <c r="BN18" s="761">
        <v>1.8656716417910446E-2</v>
      </c>
      <c r="BO18" s="761">
        <v>0.16791044776119401</v>
      </c>
      <c r="BP18" s="761">
        <v>0.55970149253731338</v>
      </c>
      <c r="BQ18" s="761">
        <v>0.2537313432835821</v>
      </c>
    </row>
    <row r="19" spans="1:69" ht="24" customHeight="1" x14ac:dyDescent="0.25">
      <c r="A19" s="396" t="s">
        <v>320</v>
      </c>
      <c r="B19" s="398">
        <v>6921</v>
      </c>
      <c r="C19" s="399">
        <v>707</v>
      </c>
      <c r="D19" s="399">
        <v>10.220000000000001</v>
      </c>
      <c r="E19" s="399">
        <v>1095</v>
      </c>
      <c r="F19" s="59"/>
      <c r="G19" s="59"/>
      <c r="H19" s="59"/>
      <c r="I19" s="59"/>
      <c r="J19" s="59"/>
      <c r="K19" s="59"/>
      <c r="L19" s="59"/>
      <c r="M19" s="190"/>
      <c r="N19" s="59"/>
      <c r="Q19" s="400" t="s">
        <v>1278</v>
      </c>
      <c r="R19" s="96">
        <v>669</v>
      </c>
      <c r="S19" s="96">
        <v>99</v>
      </c>
      <c r="T19" s="401">
        <v>0.14798206278026907</v>
      </c>
      <c r="U19" s="59"/>
      <c r="V19" s="764" t="s">
        <v>1279</v>
      </c>
      <c r="W19" s="760">
        <v>230</v>
      </c>
      <c r="X19" s="761">
        <v>2.6086956521739132E-2</v>
      </c>
      <c r="Y19" s="761">
        <v>0.2608695652173913</v>
      </c>
      <c r="Z19" s="761">
        <v>0.48695652173913045</v>
      </c>
      <c r="AA19" s="761">
        <v>0.22608695652173913</v>
      </c>
      <c r="AB19" s="59"/>
      <c r="AC19" s="764" t="s">
        <v>1279</v>
      </c>
      <c r="AD19" s="760">
        <v>230</v>
      </c>
      <c r="AE19" s="761">
        <v>0.5304347826086957</v>
      </c>
      <c r="AF19" s="761">
        <v>0.36521739130434783</v>
      </c>
      <c r="AG19" s="761">
        <v>8.6956521739130432E-2</v>
      </c>
      <c r="AH19" s="761">
        <v>1.7391304347826087E-2</v>
      </c>
      <c r="AI19" s="59"/>
      <c r="AJ19" s="764" t="s">
        <v>1279</v>
      </c>
      <c r="AK19" s="760">
        <v>230</v>
      </c>
      <c r="AL19" s="761">
        <v>4.3478260869565218E-3</v>
      </c>
      <c r="AM19" s="761">
        <v>5.6521739130434782E-2</v>
      </c>
      <c r="AN19" s="761">
        <v>0.43913043478260877</v>
      </c>
      <c r="AO19" s="761">
        <v>0.5</v>
      </c>
      <c r="AP19" s="59"/>
      <c r="AQ19" s="777" t="s">
        <v>1279</v>
      </c>
      <c r="AR19" s="774">
        <v>230</v>
      </c>
      <c r="AS19" s="775">
        <v>6.0869565217391307E-2</v>
      </c>
      <c r="AT19" s="775">
        <v>0.30434782608695654</v>
      </c>
      <c r="AU19" s="775">
        <v>0.4</v>
      </c>
      <c r="AV19" s="775">
        <v>0.23478260869565218</v>
      </c>
      <c r="AW19" s="59"/>
      <c r="AX19" s="764" t="s">
        <v>1279</v>
      </c>
      <c r="AY19" s="760">
        <v>230</v>
      </c>
      <c r="AZ19" s="761">
        <v>7.3913043478260873E-2</v>
      </c>
      <c r="BA19" s="761">
        <v>0.24347826086956523</v>
      </c>
      <c r="BB19" s="761">
        <v>0.44347826086956521</v>
      </c>
      <c r="BC19" s="761">
        <v>0.2391304347826087</v>
      </c>
      <c r="BD19" s="59"/>
      <c r="BE19" s="764" t="s">
        <v>1279</v>
      </c>
      <c r="BF19" s="760">
        <v>230</v>
      </c>
      <c r="BG19" s="761">
        <v>1.3043478260869566E-2</v>
      </c>
      <c r="BH19" s="761">
        <v>8.6956521739130432E-2</v>
      </c>
      <c r="BI19" s="761">
        <v>0.41304347826086951</v>
      </c>
      <c r="BJ19" s="761">
        <v>0.48695652173913045</v>
      </c>
      <c r="BK19" s="59"/>
      <c r="BL19" s="764" t="s">
        <v>1279</v>
      </c>
      <c r="BM19" s="760">
        <v>230</v>
      </c>
      <c r="BN19" s="761">
        <v>1.7391304347826087E-2</v>
      </c>
      <c r="BO19" s="761">
        <v>0.16086956521739129</v>
      </c>
      <c r="BP19" s="761">
        <v>0.55217391304347829</v>
      </c>
      <c r="BQ19" s="761">
        <v>0.26956521739130435</v>
      </c>
    </row>
    <row r="20" spans="1:69" x14ac:dyDescent="0.25">
      <c r="A20" s="397" t="s">
        <v>319</v>
      </c>
      <c r="B20" s="389">
        <v>7029</v>
      </c>
      <c r="C20" s="279">
        <v>1340</v>
      </c>
      <c r="D20" s="279">
        <v>19.059999999999999</v>
      </c>
      <c r="E20" s="279">
        <v>672</v>
      </c>
      <c r="F20" s="59"/>
      <c r="G20" s="59"/>
      <c r="H20" s="59"/>
      <c r="I20" s="59"/>
      <c r="J20" s="59"/>
      <c r="K20" s="59"/>
      <c r="L20" s="59"/>
      <c r="M20" s="190"/>
      <c r="N20" s="59"/>
      <c r="Q20" s="400" t="s">
        <v>1280</v>
      </c>
      <c r="R20" s="96">
        <v>2062</v>
      </c>
      <c r="S20" s="96">
        <v>326</v>
      </c>
      <c r="T20" s="401">
        <v>0.15809893307468478</v>
      </c>
      <c r="U20" s="59"/>
      <c r="V20" s="764"/>
      <c r="W20" s="760"/>
      <c r="X20" s="761"/>
      <c r="Y20" s="761"/>
      <c r="Z20" s="761"/>
      <c r="AA20" s="761"/>
      <c r="AB20" s="59"/>
      <c r="AC20" s="764"/>
      <c r="AD20" s="760"/>
      <c r="AE20" s="761"/>
      <c r="AF20" s="761"/>
      <c r="AG20" s="761"/>
      <c r="AH20" s="761"/>
      <c r="AI20" s="59"/>
      <c r="AJ20" s="764"/>
      <c r="AK20" s="760"/>
      <c r="AL20" s="761"/>
      <c r="AM20" s="761"/>
      <c r="AN20" s="761"/>
      <c r="AO20" s="761"/>
      <c r="AP20" s="59"/>
      <c r="AQ20" s="777"/>
      <c r="AR20" s="774"/>
      <c r="AS20" s="775"/>
      <c r="AT20" s="775"/>
      <c r="AU20" s="775"/>
      <c r="AV20" s="775"/>
      <c r="AW20" s="59"/>
      <c r="AX20" s="764"/>
      <c r="AY20" s="760"/>
      <c r="AZ20" s="761"/>
      <c r="BA20" s="761"/>
      <c r="BB20" s="761"/>
      <c r="BC20" s="761"/>
      <c r="BD20" s="59"/>
      <c r="BE20" s="764"/>
      <c r="BF20" s="760"/>
      <c r="BG20" s="761"/>
      <c r="BH20" s="761"/>
      <c r="BI20" s="761"/>
      <c r="BJ20" s="761"/>
      <c r="BK20" s="59"/>
      <c r="BL20" s="764"/>
      <c r="BM20" s="760"/>
      <c r="BN20" s="761"/>
      <c r="BO20" s="761"/>
      <c r="BP20" s="761"/>
      <c r="BQ20" s="761"/>
    </row>
    <row r="21" spans="1:69" x14ac:dyDescent="0.25">
      <c r="A21" s="390"/>
      <c r="B21" s="391"/>
      <c r="C21" s="390"/>
      <c r="D21" s="390"/>
      <c r="E21" s="390"/>
      <c r="F21" s="59"/>
      <c r="G21" s="59"/>
      <c r="H21" s="59"/>
      <c r="I21" s="59"/>
      <c r="J21" s="59"/>
      <c r="K21" s="59"/>
      <c r="L21" s="59"/>
      <c r="M21" s="190"/>
      <c r="N21" s="59"/>
      <c r="Q21" s="400" t="s">
        <v>1281</v>
      </c>
      <c r="R21" s="96">
        <v>1814</v>
      </c>
      <c r="S21" s="96">
        <v>276</v>
      </c>
      <c r="T21" s="401">
        <v>0.15214994487320838</v>
      </c>
      <c r="U21" s="59"/>
      <c r="V21" s="765" t="s">
        <v>828</v>
      </c>
      <c r="W21" s="760"/>
      <c r="X21" s="761"/>
      <c r="Y21" s="761"/>
      <c r="Z21" s="761"/>
      <c r="AA21" s="761"/>
      <c r="AB21" s="59"/>
      <c r="AC21" s="765" t="s">
        <v>828</v>
      </c>
      <c r="AD21" s="760"/>
      <c r="AE21" s="761"/>
      <c r="AF21" s="761"/>
      <c r="AG21" s="761"/>
      <c r="AH21" s="761"/>
      <c r="AI21" s="59"/>
      <c r="AJ21" s="765" t="s">
        <v>828</v>
      </c>
      <c r="AK21" s="760"/>
      <c r="AL21" s="761"/>
      <c r="AM21" s="761"/>
      <c r="AN21" s="761"/>
      <c r="AO21" s="761"/>
      <c r="AP21" s="59"/>
      <c r="AQ21" s="778" t="s">
        <v>828</v>
      </c>
      <c r="AR21" s="774"/>
      <c r="AS21" s="775"/>
      <c r="AT21" s="775"/>
      <c r="AU21" s="775"/>
      <c r="AV21" s="775"/>
      <c r="AW21" s="59"/>
      <c r="AX21" s="765" t="s">
        <v>828</v>
      </c>
      <c r="AY21" s="760"/>
      <c r="AZ21" s="761"/>
      <c r="BA21" s="761"/>
      <c r="BB21" s="761"/>
      <c r="BC21" s="761"/>
      <c r="BD21" s="59"/>
      <c r="BE21" s="765" t="s">
        <v>828</v>
      </c>
      <c r="BF21" s="760"/>
      <c r="BG21" s="761"/>
      <c r="BH21" s="761"/>
      <c r="BI21" s="761"/>
      <c r="BJ21" s="761"/>
      <c r="BK21" s="59"/>
      <c r="BL21" s="765" t="s">
        <v>828</v>
      </c>
      <c r="BM21" s="760"/>
      <c r="BN21" s="761"/>
      <c r="BO21" s="761"/>
      <c r="BP21" s="761"/>
      <c r="BQ21" s="761"/>
    </row>
    <row r="22" spans="1:69" ht="25.5" x14ac:dyDescent="0.25">
      <c r="A22" s="392"/>
      <c r="B22" s="392"/>
      <c r="C22" s="392"/>
      <c r="D22" s="392"/>
      <c r="E22" s="392"/>
      <c r="F22" s="59"/>
      <c r="G22" s="59"/>
      <c r="H22" s="59"/>
      <c r="I22" s="59"/>
      <c r="J22" s="59"/>
      <c r="K22" s="59"/>
      <c r="L22" s="59"/>
      <c r="M22" s="190"/>
      <c r="N22" s="59"/>
      <c r="Q22" s="400" t="s">
        <v>1282</v>
      </c>
      <c r="R22" s="96">
        <v>854</v>
      </c>
      <c r="S22" s="96">
        <v>85</v>
      </c>
      <c r="T22" s="401">
        <v>9.9531615925058547E-2</v>
      </c>
      <c r="U22" s="59"/>
      <c r="V22" s="764" t="s">
        <v>1283</v>
      </c>
      <c r="W22" s="760">
        <v>631</v>
      </c>
      <c r="X22" s="761">
        <v>2.694136291600634E-2</v>
      </c>
      <c r="Y22" s="761">
        <v>0.21870047543581617</v>
      </c>
      <c r="Z22" s="761">
        <v>0.54199683042789226</v>
      </c>
      <c r="AA22" s="761">
        <v>0.21236133122028528</v>
      </c>
      <c r="AB22" s="59"/>
      <c r="AC22" s="764" t="s">
        <v>1283</v>
      </c>
      <c r="AD22" s="760">
        <v>631</v>
      </c>
      <c r="AE22" s="761">
        <v>0.45800316957210774</v>
      </c>
      <c r="AF22" s="761">
        <v>0.43106180665610144</v>
      </c>
      <c r="AG22" s="761">
        <v>8.7163232963549928E-2</v>
      </c>
      <c r="AH22" s="761">
        <v>2.3771790808240888E-2</v>
      </c>
      <c r="AI22" s="59"/>
      <c r="AJ22" s="764" t="s">
        <v>1283</v>
      </c>
      <c r="AK22" s="760">
        <v>631</v>
      </c>
      <c r="AL22" s="761">
        <v>6.3391442155309027E-3</v>
      </c>
      <c r="AM22" s="761">
        <v>4.2789223454833596E-2</v>
      </c>
      <c r="AN22" s="761">
        <v>0.45641838351822506</v>
      </c>
      <c r="AO22" s="761">
        <v>0.49445324881141045</v>
      </c>
      <c r="AP22" s="59"/>
      <c r="AQ22" s="777" t="s">
        <v>1283</v>
      </c>
      <c r="AR22" s="774">
        <v>631</v>
      </c>
      <c r="AS22" s="775">
        <v>6.4976228209191758E-2</v>
      </c>
      <c r="AT22" s="775">
        <v>0.26465927099841524</v>
      </c>
      <c r="AU22" s="775">
        <v>0.44849445324881143</v>
      </c>
      <c r="AV22" s="775">
        <v>0.22187004754358161</v>
      </c>
      <c r="AW22" s="59"/>
      <c r="AX22" s="764" t="s">
        <v>1283</v>
      </c>
      <c r="AY22" s="760">
        <v>631</v>
      </c>
      <c r="AZ22" s="761">
        <v>4.9128367670364499E-2</v>
      </c>
      <c r="BA22" s="761">
        <v>0.24881141045958796</v>
      </c>
      <c r="BB22" s="761">
        <v>0.47385103011093505</v>
      </c>
      <c r="BC22" s="761">
        <v>0.22820919175911253</v>
      </c>
      <c r="BD22" s="59"/>
      <c r="BE22" s="764" t="s">
        <v>1283</v>
      </c>
      <c r="BF22" s="760">
        <v>631</v>
      </c>
      <c r="BG22" s="761">
        <v>9.5087163232963554E-3</v>
      </c>
      <c r="BH22" s="761">
        <v>7.7654516640253565E-2</v>
      </c>
      <c r="BI22" s="761">
        <v>0.40729001584786056</v>
      </c>
      <c r="BJ22" s="761">
        <v>0.50554675118858949</v>
      </c>
      <c r="BK22" s="59"/>
      <c r="BL22" s="764" t="s">
        <v>1283</v>
      </c>
      <c r="BM22" s="760">
        <v>631</v>
      </c>
      <c r="BN22" s="761">
        <v>1.1093502377179081E-2</v>
      </c>
      <c r="BO22" s="761">
        <v>0.16957210776545167</v>
      </c>
      <c r="BP22" s="761">
        <v>0.52773375594294769</v>
      </c>
      <c r="BQ22" s="761">
        <v>0.29160063391442154</v>
      </c>
    </row>
    <row r="23" spans="1:69" ht="38.25" x14ac:dyDescent="0.25">
      <c r="A23" s="59"/>
      <c r="B23" s="59"/>
      <c r="C23" s="59"/>
      <c r="D23" s="59"/>
      <c r="E23" s="59"/>
      <c r="F23" s="59"/>
      <c r="G23" s="59"/>
      <c r="H23" s="59"/>
      <c r="I23" s="59"/>
      <c r="J23" s="59"/>
      <c r="K23" s="59"/>
      <c r="L23" s="59"/>
      <c r="M23" s="190"/>
      <c r="N23" s="59"/>
      <c r="Q23" s="400" t="s">
        <v>1284</v>
      </c>
      <c r="R23" s="96">
        <v>1163</v>
      </c>
      <c r="S23" s="96">
        <v>94</v>
      </c>
      <c r="T23" s="401">
        <v>8.0825451418744629E-2</v>
      </c>
      <c r="U23" s="59"/>
      <c r="V23" s="764" t="s">
        <v>1285</v>
      </c>
      <c r="W23" s="760">
        <v>249</v>
      </c>
      <c r="X23" s="761">
        <v>5.2208835341365466E-2</v>
      </c>
      <c r="Y23" s="761">
        <v>0.24899598393574293</v>
      </c>
      <c r="Z23" s="761">
        <v>0.5381526104417671</v>
      </c>
      <c r="AA23" s="761">
        <v>0.1606425702811245</v>
      </c>
      <c r="AB23" s="59"/>
      <c r="AC23" s="764" t="s">
        <v>1285</v>
      </c>
      <c r="AD23" s="760">
        <v>249</v>
      </c>
      <c r="AE23" s="761">
        <v>0.42971887550200805</v>
      </c>
      <c r="AF23" s="761">
        <v>0.40963855421686746</v>
      </c>
      <c r="AG23" s="761">
        <v>0.14859437751004015</v>
      </c>
      <c r="AH23" s="761">
        <v>1.2048192771084338E-2</v>
      </c>
      <c r="AI23" s="59"/>
      <c r="AJ23" s="764" t="s">
        <v>1285</v>
      </c>
      <c r="AK23" s="760">
        <v>249</v>
      </c>
      <c r="AL23" s="761">
        <v>1.2048192771084338E-2</v>
      </c>
      <c r="AM23" s="761">
        <v>8.8353413654618476E-2</v>
      </c>
      <c r="AN23" s="761">
        <v>0.44176706827309237</v>
      </c>
      <c r="AO23" s="761">
        <v>0.45783132530120485</v>
      </c>
      <c r="AP23" s="59"/>
      <c r="AQ23" s="777" t="s">
        <v>1285</v>
      </c>
      <c r="AR23" s="774">
        <v>249</v>
      </c>
      <c r="AS23" s="775">
        <v>6.0240963855421686E-2</v>
      </c>
      <c r="AT23" s="775">
        <v>0.34538152610441769</v>
      </c>
      <c r="AU23" s="775">
        <v>0.41365461847389556</v>
      </c>
      <c r="AV23" s="775">
        <v>0.18072289156626506</v>
      </c>
      <c r="AW23" s="59"/>
      <c r="AX23" s="764" t="s">
        <v>1285</v>
      </c>
      <c r="AY23" s="760">
        <v>249</v>
      </c>
      <c r="AZ23" s="761">
        <v>7.6305220883534142E-2</v>
      </c>
      <c r="BA23" s="761">
        <v>0.36947791164658633</v>
      </c>
      <c r="BB23" s="761">
        <v>0.38554216867469882</v>
      </c>
      <c r="BC23" s="761">
        <v>0.16867469879518071</v>
      </c>
      <c r="BD23" s="59"/>
      <c r="BE23" s="764" t="s">
        <v>1285</v>
      </c>
      <c r="BF23" s="760">
        <v>249</v>
      </c>
      <c r="BG23" s="761">
        <v>4.0160642570281121E-3</v>
      </c>
      <c r="BH23" s="761">
        <v>7.2289156626506021E-2</v>
      </c>
      <c r="BI23" s="761">
        <v>0.41767068273092373</v>
      </c>
      <c r="BJ23" s="761">
        <v>0.50602409638554213</v>
      </c>
      <c r="BK23" s="59"/>
      <c r="BL23" s="764" t="s">
        <v>1285</v>
      </c>
      <c r="BM23" s="760">
        <v>249</v>
      </c>
      <c r="BN23" s="761">
        <v>1.2048192771084338E-2</v>
      </c>
      <c r="BO23" s="761">
        <v>0.13654618473895583</v>
      </c>
      <c r="BP23" s="761">
        <v>0.61445783132530118</v>
      </c>
      <c r="BQ23" s="761">
        <v>0.23694779116465864</v>
      </c>
    </row>
    <row r="24" spans="1:69" x14ac:dyDescent="0.25">
      <c r="Q24" s="96"/>
      <c r="R24" s="96"/>
      <c r="S24" s="96"/>
      <c r="T24" s="401" t="s">
        <v>1273</v>
      </c>
      <c r="U24" s="59"/>
      <c r="V24" s="764"/>
      <c r="W24" s="760"/>
      <c r="X24" s="761"/>
      <c r="Y24" s="761"/>
      <c r="Z24" s="761"/>
      <c r="AA24" s="761"/>
      <c r="AB24" s="59"/>
      <c r="AC24" s="764"/>
      <c r="AD24" s="760"/>
      <c r="AE24" s="761"/>
      <c r="AF24" s="761"/>
      <c r="AG24" s="761"/>
      <c r="AH24" s="761"/>
      <c r="AI24" s="59"/>
      <c r="AJ24" s="764"/>
      <c r="AK24" s="760"/>
      <c r="AL24" s="761"/>
      <c r="AM24" s="761"/>
      <c r="AN24" s="761"/>
      <c r="AO24" s="761"/>
      <c r="AP24" s="59"/>
      <c r="AQ24" s="777"/>
      <c r="AR24" s="774"/>
      <c r="AS24" s="775"/>
      <c r="AT24" s="775"/>
      <c r="AU24" s="775"/>
      <c r="AV24" s="775"/>
      <c r="AW24" s="59"/>
      <c r="AX24" s="764"/>
      <c r="AY24" s="760"/>
      <c r="AZ24" s="761"/>
      <c r="BA24" s="761"/>
      <c r="BB24" s="761"/>
      <c r="BC24" s="761"/>
      <c r="BD24" s="59"/>
      <c r="BE24" s="764"/>
      <c r="BF24" s="760"/>
      <c r="BG24" s="761"/>
      <c r="BH24" s="761"/>
      <c r="BI24" s="761"/>
      <c r="BJ24" s="761"/>
      <c r="BK24" s="59"/>
      <c r="BL24" s="764"/>
      <c r="BM24" s="760"/>
      <c r="BN24" s="761"/>
      <c r="BO24" s="761"/>
      <c r="BP24" s="761"/>
      <c r="BQ24" s="761"/>
    </row>
    <row r="25" spans="1:69" x14ac:dyDescent="0.25">
      <c r="Q25" s="402" t="s">
        <v>1266</v>
      </c>
      <c r="R25" s="96"/>
      <c r="S25" s="96"/>
      <c r="T25" s="401" t="s">
        <v>1273</v>
      </c>
      <c r="U25" s="59"/>
      <c r="V25" s="765" t="s">
        <v>1286</v>
      </c>
      <c r="W25" s="760"/>
      <c r="X25" s="761"/>
      <c r="Y25" s="761"/>
      <c r="Z25" s="761"/>
      <c r="AA25" s="761"/>
      <c r="AB25" s="59"/>
      <c r="AC25" s="765" t="s">
        <v>1286</v>
      </c>
      <c r="AD25" s="760"/>
      <c r="AE25" s="761"/>
      <c r="AF25" s="761"/>
      <c r="AG25" s="761"/>
      <c r="AH25" s="761"/>
      <c r="AI25" s="59"/>
      <c r="AJ25" s="765" t="s">
        <v>1286</v>
      </c>
      <c r="AK25" s="760"/>
      <c r="AL25" s="761"/>
      <c r="AM25" s="761"/>
      <c r="AN25" s="761"/>
      <c r="AO25" s="761"/>
      <c r="AP25" s="59"/>
      <c r="AQ25" s="778" t="s">
        <v>1286</v>
      </c>
      <c r="AR25" s="774"/>
      <c r="AS25" s="775"/>
      <c r="AT25" s="775"/>
      <c r="AU25" s="775"/>
      <c r="AV25" s="775"/>
      <c r="AW25" s="59"/>
      <c r="AX25" s="765" t="s">
        <v>1286</v>
      </c>
      <c r="AY25" s="760"/>
      <c r="AZ25" s="761"/>
      <c r="BA25" s="761"/>
      <c r="BB25" s="761"/>
      <c r="BC25" s="761"/>
      <c r="BD25" s="59"/>
      <c r="BE25" s="765" t="s">
        <v>1286</v>
      </c>
      <c r="BF25" s="760"/>
      <c r="BG25" s="761"/>
      <c r="BH25" s="761"/>
      <c r="BI25" s="761"/>
      <c r="BJ25" s="761"/>
      <c r="BK25" s="59"/>
      <c r="BL25" s="765" t="s">
        <v>1286</v>
      </c>
      <c r="BM25" s="760"/>
      <c r="BN25" s="761"/>
      <c r="BO25" s="761"/>
      <c r="BP25" s="761"/>
      <c r="BQ25" s="761"/>
    </row>
    <row r="26" spans="1:69" ht="25.5" x14ac:dyDescent="0.25">
      <c r="Q26" s="400" t="s">
        <v>1287</v>
      </c>
      <c r="R26" s="96">
        <v>1081</v>
      </c>
      <c r="S26" s="96">
        <v>191</v>
      </c>
      <c r="T26" s="401">
        <v>0.17668825161887142</v>
      </c>
      <c r="U26" s="59"/>
      <c r="V26" s="764" t="s">
        <v>1288</v>
      </c>
      <c r="W26" s="760">
        <v>351</v>
      </c>
      <c r="X26" s="761">
        <v>2.564102564102564E-2</v>
      </c>
      <c r="Y26" s="761">
        <v>0.23361823361823361</v>
      </c>
      <c r="Z26" s="761">
        <v>0.53276353276353272</v>
      </c>
      <c r="AA26" s="761">
        <v>0.20797720797720801</v>
      </c>
      <c r="AB26" s="59"/>
      <c r="AC26" s="764" t="s">
        <v>1288</v>
      </c>
      <c r="AD26" s="760">
        <v>351</v>
      </c>
      <c r="AE26" s="761">
        <v>0.46723646723646722</v>
      </c>
      <c r="AF26" s="761">
        <v>0.40170940170940173</v>
      </c>
      <c r="AG26" s="761">
        <v>0.1111111111111111</v>
      </c>
      <c r="AH26" s="761">
        <v>1.9943019943019943E-2</v>
      </c>
      <c r="AI26" s="59"/>
      <c r="AJ26" s="764" t="s">
        <v>1288</v>
      </c>
      <c r="AK26" s="760">
        <v>351</v>
      </c>
      <c r="AL26" s="761">
        <v>8.5470085470085479E-3</v>
      </c>
      <c r="AM26" s="761">
        <v>5.6980056980056981E-2</v>
      </c>
      <c r="AN26" s="761">
        <v>0.46153846153846151</v>
      </c>
      <c r="AO26" s="761">
        <v>0.47293447293447294</v>
      </c>
      <c r="AP26" s="59"/>
      <c r="AQ26" s="777" t="s">
        <v>1288</v>
      </c>
      <c r="AR26" s="774">
        <v>351</v>
      </c>
      <c r="AS26" s="775">
        <v>5.9829059829059832E-2</v>
      </c>
      <c r="AT26" s="775">
        <v>0.25356125356125359</v>
      </c>
      <c r="AU26" s="775">
        <v>0.45868945868945871</v>
      </c>
      <c r="AV26" s="775">
        <v>0.22792022792022792</v>
      </c>
      <c r="AW26" s="59"/>
      <c r="AX26" s="764" t="s">
        <v>1288</v>
      </c>
      <c r="AY26" s="760">
        <v>351</v>
      </c>
      <c r="AZ26" s="761">
        <v>6.8376068376068383E-2</v>
      </c>
      <c r="BA26" s="761">
        <v>0.26495726495726496</v>
      </c>
      <c r="BB26" s="761">
        <v>0.45299145299145299</v>
      </c>
      <c r="BC26" s="761">
        <v>0.21367521367521367</v>
      </c>
      <c r="BD26" s="59"/>
      <c r="BE26" s="764" t="s">
        <v>1288</v>
      </c>
      <c r="BF26" s="760">
        <v>351</v>
      </c>
      <c r="BG26" s="761">
        <v>5.6980056980056983E-3</v>
      </c>
      <c r="BH26" s="761">
        <v>8.2621082621082614E-2</v>
      </c>
      <c r="BI26" s="761">
        <v>0.39886039886039887</v>
      </c>
      <c r="BJ26" s="761">
        <v>0.51282051282051277</v>
      </c>
      <c r="BK26" s="59"/>
      <c r="BL26" s="764" t="s">
        <v>1288</v>
      </c>
      <c r="BM26" s="760">
        <v>351</v>
      </c>
      <c r="BN26" s="761">
        <v>1.4245014245014245E-2</v>
      </c>
      <c r="BO26" s="761">
        <v>0.16809116809116809</v>
      </c>
      <c r="BP26" s="761">
        <v>0.54415954415954415</v>
      </c>
      <c r="BQ26" s="761">
        <v>0.27350427350427353</v>
      </c>
    </row>
    <row r="27" spans="1:69" ht="25.5" x14ac:dyDescent="0.25">
      <c r="Q27" s="400" t="s">
        <v>1274</v>
      </c>
      <c r="R27" s="96">
        <v>878</v>
      </c>
      <c r="S27" s="96">
        <v>103</v>
      </c>
      <c r="T27" s="401">
        <v>0.11731207289293849</v>
      </c>
      <c r="U27" s="59"/>
      <c r="V27" s="764" t="s">
        <v>1289</v>
      </c>
      <c r="W27" s="760">
        <v>207</v>
      </c>
      <c r="X27" s="761">
        <v>3.3816425120772944E-2</v>
      </c>
      <c r="Y27" s="761">
        <v>0.2608695652173913</v>
      </c>
      <c r="Z27" s="761">
        <v>0.52173913043478259</v>
      </c>
      <c r="AA27" s="761">
        <v>0.18357487922705315</v>
      </c>
      <c r="AB27" s="59"/>
      <c r="AC27" s="764" t="s">
        <v>1289</v>
      </c>
      <c r="AD27" s="760">
        <v>207</v>
      </c>
      <c r="AE27" s="761">
        <v>0.43961352657004832</v>
      </c>
      <c r="AF27" s="761">
        <v>0.45410628019323673</v>
      </c>
      <c r="AG27" s="761">
        <v>8.6956521739130432E-2</v>
      </c>
      <c r="AH27" s="761">
        <v>1.932367149758454E-2</v>
      </c>
      <c r="AI27" s="59"/>
      <c r="AJ27" s="764" t="s">
        <v>1289</v>
      </c>
      <c r="AK27" s="760">
        <v>207</v>
      </c>
      <c r="AL27" s="761">
        <v>4.830917874396135E-3</v>
      </c>
      <c r="AM27" s="761">
        <v>8.2125603864734303E-2</v>
      </c>
      <c r="AN27" s="761">
        <v>0.41545893719806765</v>
      </c>
      <c r="AO27" s="761">
        <v>0.49758454106280192</v>
      </c>
      <c r="AP27" s="59"/>
      <c r="AQ27" s="777" t="s">
        <v>1289</v>
      </c>
      <c r="AR27" s="774">
        <v>207</v>
      </c>
      <c r="AS27" s="775">
        <v>5.3140096618357481E-2</v>
      </c>
      <c r="AT27" s="775">
        <v>0.2608695652173913</v>
      </c>
      <c r="AU27" s="775">
        <v>0.46376811594202899</v>
      </c>
      <c r="AV27" s="775">
        <v>0.22222222222222221</v>
      </c>
      <c r="AW27" s="59"/>
      <c r="AX27" s="764" t="s">
        <v>1289</v>
      </c>
      <c r="AY27" s="760">
        <v>207</v>
      </c>
      <c r="AZ27" s="761">
        <v>3.864734299516908E-2</v>
      </c>
      <c r="BA27" s="761">
        <v>0.29468599033816423</v>
      </c>
      <c r="BB27" s="761">
        <v>0.42512077294685985</v>
      </c>
      <c r="BC27" s="761">
        <v>0.24154589371980678</v>
      </c>
      <c r="BD27" s="59"/>
      <c r="BE27" s="764" t="s">
        <v>1289</v>
      </c>
      <c r="BF27" s="760">
        <v>207</v>
      </c>
      <c r="BG27" s="761">
        <v>9.6618357487922701E-3</v>
      </c>
      <c r="BH27" s="761">
        <v>0.12077294685990339</v>
      </c>
      <c r="BI27" s="761">
        <v>0.44444444444444442</v>
      </c>
      <c r="BJ27" s="761">
        <v>0.42512077294685985</v>
      </c>
      <c r="BK27" s="59"/>
      <c r="BL27" s="764" t="s">
        <v>1289</v>
      </c>
      <c r="BM27" s="760">
        <v>207</v>
      </c>
      <c r="BN27" s="761">
        <v>9.6618357487922701E-3</v>
      </c>
      <c r="BO27" s="761">
        <v>0.18840579710144931</v>
      </c>
      <c r="BP27" s="761">
        <v>0.51207729468599039</v>
      </c>
      <c r="BQ27" s="761">
        <v>0.28985507246376813</v>
      </c>
    </row>
    <row r="28" spans="1:69" ht="25.5" x14ac:dyDescent="0.25">
      <c r="Q28" s="400" t="s">
        <v>1275</v>
      </c>
      <c r="R28" s="96">
        <v>532</v>
      </c>
      <c r="S28" s="96">
        <v>88</v>
      </c>
      <c r="T28" s="401">
        <v>0.16541353383458646</v>
      </c>
      <c r="U28" s="59"/>
      <c r="V28" s="764" t="s">
        <v>1290</v>
      </c>
      <c r="W28" s="760">
        <v>322</v>
      </c>
      <c r="X28" s="761">
        <v>4.3478260869565216E-2</v>
      </c>
      <c r="Y28" s="761">
        <v>0.19875776397515527</v>
      </c>
      <c r="Z28" s="761">
        <v>0.56211180124223603</v>
      </c>
      <c r="AA28" s="761">
        <v>0.19565217391304349</v>
      </c>
      <c r="AB28" s="59"/>
      <c r="AC28" s="764" t="s">
        <v>1290</v>
      </c>
      <c r="AD28" s="760">
        <v>322</v>
      </c>
      <c r="AE28" s="761">
        <v>0.43788819875776397</v>
      </c>
      <c r="AF28" s="761">
        <v>0.43167701863354035</v>
      </c>
      <c r="AG28" s="761">
        <v>0.10869565217391304</v>
      </c>
      <c r="AH28" s="761">
        <v>2.1739130434782608E-2</v>
      </c>
      <c r="AI28" s="59"/>
      <c r="AJ28" s="764" t="s">
        <v>1290</v>
      </c>
      <c r="AK28" s="760">
        <v>322</v>
      </c>
      <c r="AL28" s="761">
        <v>9.316770186335404E-3</v>
      </c>
      <c r="AM28" s="761">
        <v>3.7267080745341616E-2</v>
      </c>
      <c r="AN28" s="761">
        <v>0.46583850931677018</v>
      </c>
      <c r="AO28" s="761">
        <v>0.48757763975155277</v>
      </c>
      <c r="AP28" s="59"/>
      <c r="AQ28" s="777" t="s">
        <v>1290</v>
      </c>
      <c r="AR28" s="774">
        <v>322</v>
      </c>
      <c r="AS28" s="775">
        <v>7.4534161490683232E-2</v>
      </c>
      <c r="AT28" s="775">
        <v>0.34161490683229817</v>
      </c>
      <c r="AU28" s="775">
        <v>0.40062111801242234</v>
      </c>
      <c r="AV28" s="775">
        <v>0.18322981366459629</v>
      </c>
      <c r="AW28" s="59"/>
      <c r="AX28" s="764" t="s">
        <v>1290</v>
      </c>
      <c r="AY28" s="760">
        <v>322</v>
      </c>
      <c r="AZ28" s="761">
        <v>5.5900621118012424E-2</v>
      </c>
      <c r="BA28" s="761">
        <v>0.29503105590062112</v>
      </c>
      <c r="BB28" s="761">
        <v>0.45962732919254656</v>
      </c>
      <c r="BC28" s="761">
        <v>0.18944099378881987</v>
      </c>
      <c r="BD28" s="59"/>
      <c r="BE28" s="764" t="s">
        <v>1290</v>
      </c>
      <c r="BF28" s="760">
        <v>322</v>
      </c>
      <c r="BG28" s="761">
        <v>9.316770186335404E-3</v>
      </c>
      <c r="BH28" s="761">
        <v>4.0372670807453416E-2</v>
      </c>
      <c r="BI28" s="761">
        <v>0.40062111801242234</v>
      </c>
      <c r="BJ28" s="761">
        <v>0.5496894409937888</v>
      </c>
      <c r="BK28" s="59"/>
      <c r="BL28" s="764" t="s">
        <v>1290</v>
      </c>
      <c r="BM28" s="760">
        <v>322</v>
      </c>
      <c r="BN28" s="761">
        <v>9.316770186335404E-3</v>
      </c>
      <c r="BO28" s="761">
        <v>0.13354037267080746</v>
      </c>
      <c r="BP28" s="761">
        <v>0.58695652173913049</v>
      </c>
      <c r="BQ28" s="761">
        <v>0.27018633540372672</v>
      </c>
    </row>
    <row r="29" spans="1:69" x14ac:dyDescent="0.25">
      <c r="Q29" s="400" t="s">
        <v>1277</v>
      </c>
      <c r="R29" s="96">
        <v>2213</v>
      </c>
      <c r="S29" s="96">
        <v>268</v>
      </c>
      <c r="T29" s="401">
        <v>0.1211025756891098</v>
      </c>
      <c r="U29" s="59"/>
      <c r="V29" s="178"/>
      <c r="W29" s="178"/>
      <c r="X29" s="178"/>
      <c r="Y29" s="178"/>
      <c r="Z29" s="178"/>
      <c r="AA29" s="178"/>
      <c r="AB29" s="59"/>
      <c r="AC29" s="178"/>
      <c r="AD29" s="178"/>
      <c r="AE29" s="178"/>
      <c r="AF29" s="178"/>
      <c r="AG29" s="178"/>
      <c r="AH29" s="178"/>
      <c r="AI29" s="59"/>
      <c r="AJ29" s="178"/>
      <c r="AK29" s="178"/>
      <c r="AL29" s="178"/>
      <c r="AM29" s="178"/>
      <c r="AN29" s="178"/>
      <c r="AO29" s="178"/>
      <c r="AP29" s="59"/>
      <c r="AQ29" s="216"/>
      <c r="AR29" s="216"/>
      <c r="AS29" s="216"/>
      <c r="AT29" s="216"/>
      <c r="AU29" s="216"/>
      <c r="AV29" s="216"/>
      <c r="AW29" s="59"/>
      <c r="AX29" s="178"/>
      <c r="AY29" s="178"/>
      <c r="AZ29" s="178"/>
      <c r="BA29" s="178"/>
      <c r="BB29" s="178"/>
      <c r="BC29" s="178"/>
      <c r="BD29" s="59"/>
      <c r="BE29" s="178"/>
      <c r="BF29" s="178"/>
      <c r="BG29" s="178"/>
      <c r="BH29" s="178"/>
      <c r="BI29" s="178"/>
      <c r="BJ29" s="178"/>
      <c r="BK29" s="59"/>
      <c r="BL29" s="178"/>
      <c r="BM29" s="178"/>
      <c r="BN29" s="178"/>
      <c r="BO29" s="178"/>
      <c r="BP29" s="178"/>
      <c r="BQ29" s="178"/>
    </row>
    <row r="30" spans="1:69" ht="14.45" customHeight="1" x14ac:dyDescent="0.25">
      <c r="Q30" s="400" t="s">
        <v>1279</v>
      </c>
      <c r="R30" s="96">
        <v>1858</v>
      </c>
      <c r="S30" s="96">
        <v>230</v>
      </c>
      <c r="T30" s="401">
        <v>0.12378902045209902</v>
      </c>
      <c r="U30" s="59"/>
      <c r="V30" s="767" t="s">
        <v>1291</v>
      </c>
      <c r="W30" s="766"/>
      <c r="X30" s="761"/>
      <c r="Y30" s="761"/>
      <c r="Z30" s="761"/>
      <c r="AA30" s="761"/>
      <c r="AB30" s="59"/>
      <c r="AC30" s="765" t="s">
        <v>1291</v>
      </c>
      <c r="AD30" s="760"/>
      <c r="AE30" s="761"/>
      <c r="AF30" s="761"/>
      <c r="AG30" s="761"/>
      <c r="AH30" s="761"/>
      <c r="AI30" s="59"/>
      <c r="AJ30" s="765" t="s">
        <v>1291</v>
      </c>
      <c r="AK30" s="760"/>
      <c r="AL30" s="761"/>
      <c r="AM30" s="761"/>
      <c r="AN30" s="761"/>
      <c r="AO30" s="761"/>
      <c r="AP30" s="59"/>
      <c r="AQ30" s="778" t="s">
        <v>1291</v>
      </c>
      <c r="AR30" s="774"/>
      <c r="AS30" s="775"/>
      <c r="AT30" s="775"/>
      <c r="AU30" s="775"/>
      <c r="AV30" s="775"/>
      <c r="AW30" s="59"/>
      <c r="AX30" s="765" t="s">
        <v>1291</v>
      </c>
      <c r="AY30" s="760"/>
      <c r="AZ30" s="761"/>
      <c r="BA30" s="761"/>
      <c r="BB30" s="761"/>
      <c r="BC30" s="761"/>
      <c r="BD30" s="59"/>
      <c r="BE30" s="765" t="s">
        <v>1291</v>
      </c>
      <c r="BF30" s="760"/>
      <c r="BG30" s="761"/>
      <c r="BH30" s="761"/>
      <c r="BI30" s="761"/>
      <c r="BJ30" s="761"/>
      <c r="BK30" s="59"/>
      <c r="BL30" s="765" t="s">
        <v>1291</v>
      </c>
      <c r="BM30" s="760"/>
      <c r="BN30" s="761"/>
      <c r="BO30" s="761"/>
      <c r="BP30" s="761"/>
      <c r="BQ30" s="761"/>
    </row>
    <row r="31" spans="1:69" ht="16.5" customHeight="1" x14ac:dyDescent="0.25">
      <c r="Q31" s="402" t="s">
        <v>419</v>
      </c>
      <c r="R31" s="96"/>
      <c r="S31" s="96"/>
      <c r="T31" s="401" t="s">
        <v>1273</v>
      </c>
      <c r="U31" s="59"/>
      <c r="V31" s="764" t="s">
        <v>1292</v>
      </c>
      <c r="W31" s="760">
        <v>833</v>
      </c>
      <c r="X31" s="761">
        <v>3.2412965186074429E-2</v>
      </c>
      <c r="Y31" s="761">
        <v>0.22809123649459784</v>
      </c>
      <c r="Z31" s="761">
        <v>0.54741896758703479</v>
      </c>
      <c r="AA31" s="761">
        <v>0.19207683073229295</v>
      </c>
      <c r="AB31" s="59"/>
      <c r="AC31" s="764" t="s">
        <v>1292</v>
      </c>
      <c r="AD31" s="760">
        <v>833</v>
      </c>
      <c r="AE31" s="761">
        <v>0.44537815126050423</v>
      </c>
      <c r="AF31" s="761">
        <v>0.42857142857142855</v>
      </c>
      <c r="AG31" s="761">
        <v>0.10444177671068428</v>
      </c>
      <c r="AH31" s="761">
        <v>2.1608643457382955E-2</v>
      </c>
      <c r="AI31" s="59"/>
      <c r="AJ31" s="764" t="s">
        <v>1292</v>
      </c>
      <c r="AK31" s="760">
        <v>833</v>
      </c>
      <c r="AL31" s="761">
        <v>8.4033613445378148E-3</v>
      </c>
      <c r="AM31" s="761">
        <v>5.6422569027611044E-2</v>
      </c>
      <c r="AN31" s="761">
        <v>0.45738295318127259</v>
      </c>
      <c r="AO31" s="761">
        <v>0.47779111644657862</v>
      </c>
      <c r="AP31" s="59"/>
      <c r="AQ31" s="777" t="s">
        <v>1292</v>
      </c>
      <c r="AR31" s="774">
        <v>833</v>
      </c>
      <c r="AS31" s="775">
        <v>6.4825930372148857E-2</v>
      </c>
      <c r="AT31" s="775">
        <v>0.29171668667466988</v>
      </c>
      <c r="AU31" s="775">
        <v>0.43577430972388953</v>
      </c>
      <c r="AV31" s="775">
        <v>0.20768307322929172</v>
      </c>
      <c r="AW31" s="59"/>
      <c r="AX31" s="764" t="s">
        <v>1292</v>
      </c>
      <c r="AY31" s="760">
        <v>833</v>
      </c>
      <c r="AZ31" s="761">
        <v>9.8439375750300109E-2</v>
      </c>
      <c r="BA31" s="761">
        <v>0.37815126050420167</v>
      </c>
      <c r="BB31" s="761">
        <v>0.38775510204081631</v>
      </c>
      <c r="BC31" s="761">
        <v>0.13565426170468187</v>
      </c>
      <c r="BD31" s="59"/>
      <c r="BE31" s="764" t="s">
        <v>1292</v>
      </c>
      <c r="BF31" s="760">
        <v>833</v>
      </c>
      <c r="BG31" s="761">
        <v>8.4033613445378148E-3</v>
      </c>
      <c r="BH31" s="761">
        <v>7.0828331332533009E-2</v>
      </c>
      <c r="BI31" s="761">
        <v>0.41416566626650658</v>
      </c>
      <c r="BJ31" s="761">
        <v>0.50660264105642261</v>
      </c>
      <c r="BK31" s="59"/>
      <c r="BL31" s="764" t="s">
        <v>1292</v>
      </c>
      <c r="BM31" s="760">
        <v>833</v>
      </c>
      <c r="BN31" s="761">
        <v>1.0804321728691477E-2</v>
      </c>
      <c r="BO31" s="761">
        <v>0.15726290516206481</v>
      </c>
      <c r="BP31" s="761">
        <v>0.55582232893157268</v>
      </c>
      <c r="BQ31" s="761">
        <v>0.27611044417767105</v>
      </c>
    </row>
    <row r="32" spans="1:69" ht="38.25" x14ac:dyDescent="0.25">
      <c r="Q32" s="400" t="s">
        <v>1293</v>
      </c>
      <c r="R32" s="96">
        <v>4644</v>
      </c>
      <c r="S32" s="96">
        <v>631</v>
      </c>
      <c r="T32" s="401">
        <v>0.13587424633936263</v>
      </c>
      <c r="U32" s="59"/>
      <c r="V32" s="764" t="s">
        <v>1294</v>
      </c>
      <c r="W32" s="760">
        <v>47</v>
      </c>
      <c r="X32" s="761">
        <v>6.3829787234042548E-2</v>
      </c>
      <c r="Y32" s="761">
        <v>0.21276595744680851</v>
      </c>
      <c r="Z32" s="761">
        <v>0.42553191489361702</v>
      </c>
      <c r="AA32" s="761">
        <v>0.2978723404255319</v>
      </c>
      <c r="AB32" s="59"/>
      <c r="AC32" s="764" t="s">
        <v>1294</v>
      </c>
      <c r="AD32" s="760">
        <v>47</v>
      </c>
      <c r="AE32" s="761">
        <v>0.53191489361702127</v>
      </c>
      <c r="AF32" s="761">
        <v>0.36170212765957449</v>
      </c>
      <c r="AG32" s="761">
        <v>0.10638297872340426</v>
      </c>
      <c r="AH32" s="761">
        <v>0</v>
      </c>
      <c r="AI32" s="59"/>
      <c r="AJ32" s="764" t="s">
        <v>1294</v>
      </c>
      <c r="AK32" s="760">
        <v>47</v>
      </c>
      <c r="AL32" s="761">
        <v>0</v>
      </c>
      <c r="AM32" s="761">
        <v>4.2553191489361701E-2</v>
      </c>
      <c r="AN32" s="761">
        <v>0.36170212765957449</v>
      </c>
      <c r="AO32" s="761">
        <v>0.5957446808510638</v>
      </c>
      <c r="AP32" s="59"/>
      <c r="AQ32" s="777" t="s">
        <v>1294</v>
      </c>
      <c r="AR32" s="774">
        <v>47</v>
      </c>
      <c r="AS32" s="775">
        <v>4.2553191489361701E-2</v>
      </c>
      <c r="AT32" s="775">
        <v>0.21276595744680851</v>
      </c>
      <c r="AU32" s="775">
        <v>0.48936170212765956</v>
      </c>
      <c r="AV32" s="775">
        <v>0.25531914893617019</v>
      </c>
      <c r="AW32" s="59"/>
      <c r="AX32" s="764" t="s">
        <v>1294</v>
      </c>
      <c r="AY32" s="760">
        <v>47</v>
      </c>
      <c r="AZ32" s="761">
        <v>0.10638297872340426</v>
      </c>
      <c r="BA32" s="761">
        <v>0.31914893617021278</v>
      </c>
      <c r="BB32" s="761">
        <v>0.44680851063829785</v>
      </c>
      <c r="BC32" s="761">
        <v>0.1276595744680851</v>
      </c>
      <c r="BD32" s="59"/>
      <c r="BE32" s="764" t="s">
        <v>1294</v>
      </c>
      <c r="BF32" s="760">
        <v>47</v>
      </c>
      <c r="BG32" s="761">
        <v>0</v>
      </c>
      <c r="BH32" s="761">
        <v>0.1702127659574468</v>
      </c>
      <c r="BI32" s="761">
        <v>0.34042553191489361</v>
      </c>
      <c r="BJ32" s="761">
        <v>0.48936170212765956</v>
      </c>
      <c r="BK32" s="59"/>
      <c r="BL32" s="764" t="s">
        <v>1294</v>
      </c>
      <c r="BM32" s="760">
        <v>47</v>
      </c>
      <c r="BN32" s="761">
        <v>2.1276595744680851E-2</v>
      </c>
      <c r="BO32" s="761">
        <v>0.21276595744680851</v>
      </c>
      <c r="BP32" s="761">
        <v>0.48936170212765956</v>
      </c>
      <c r="BQ32" s="761">
        <v>0.27659574468085107</v>
      </c>
    </row>
    <row r="33" spans="17:69" x14ac:dyDescent="0.25">
      <c r="Q33" s="400" t="s">
        <v>1295</v>
      </c>
      <c r="R33" s="96">
        <v>1918</v>
      </c>
      <c r="S33" s="96">
        <v>249</v>
      </c>
      <c r="T33" s="401">
        <v>0.12982273201251304</v>
      </c>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row>
    <row r="34" spans="17:69" x14ac:dyDescent="0.25">
      <c r="Q34" s="400" t="s">
        <v>1296</v>
      </c>
      <c r="R34" s="96">
        <v>0</v>
      </c>
      <c r="S34" s="96">
        <v>0</v>
      </c>
      <c r="T34" s="401" t="s">
        <v>1273</v>
      </c>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row>
    <row r="35" spans="17:69" x14ac:dyDescent="0.25">
      <c r="Q35" s="402" t="s">
        <v>1297</v>
      </c>
      <c r="R35" s="96"/>
      <c r="S35" s="96"/>
      <c r="T35" s="401" t="s">
        <v>1273</v>
      </c>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row>
    <row r="36" spans="17:69" x14ac:dyDescent="0.25">
      <c r="Q36" s="400" t="s">
        <v>450</v>
      </c>
      <c r="R36" s="96">
        <v>5242</v>
      </c>
      <c r="S36" s="96">
        <v>796</v>
      </c>
      <c r="T36" s="401">
        <v>0.15185043876383059</v>
      </c>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69" x14ac:dyDescent="0.25">
      <c r="Q37" s="400" t="s">
        <v>537</v>
      </c>
      <c r="R37" s="96">
        <v>1320</v>
      </c>
      <c r="S37" s="96">
        <v>84</v>
      </c>
      <c r="T37" s="401">
        <v>6.363636363636363E-2</v>
      </c>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69" ht="15.75" x14ac:dyDescent="0.25">
      <c r="Q38" s="402" t="s">
        <v>1298</v>
      </c>
      <c r="R38" s="96"/>
      <c r="S38" s="96"/>
      <c r="T38" s="401" t="s">
        <v>1273</v>
      </c>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69" x14ac:dyDescent="0.25">
      <c r="Q39" s="400" t="s">
        <v>1299</v>
      </c>
      <c r="R39" s="96">
        <v>2701</v>
      </c>
      <c r="S39" s="96">
        <v>351</v>
      </c>
      <c r="T39" s="401">
        <v>0.12995186967789707</v>
      </c>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69" x14ac:dyDescent="0.25">
      <c r="Q40" s="400" t="s">
        <v>1300</v>
      </c>
      <c r="R40" s="96">
        <v>1522</v>
      </c>
      <c r="S40" s="96">
        <v>207</v>
      </c>
      <c r="T40" s="401">
        <v>0.13600525624178711</v>
      </c>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7:69" ht="15.75" x14ac:dyDescent="0.25">
      <c r="Q41" s="402" t="s">
        <v>1301</v>
      </c>
      <c r="R41" s="96"/>
      <c r="S41" s="96"/>
      <c r="T41" s="96"/>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row>
    <row r="42" spans="17:69" x14ac:dyDescent="0.25">
      <c r="Q42" s="400" t="s">
        <v>1302</v>
      </c>
      <c r="R42" s="96">
        <v>343</v>
      </c>
      <c r="S42" s="96">
        <v>55</v>
      </c>
      <c r="T42" s="401">
        <v>0.16034985422740525</v>
      </c>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row>
    <row r="43" spans="17:69" x14ac:dyDescent="0.25">
      <c r="Q43" s="403" t="s">
        <v>1303</v>
      </c>
      <c r="R43" s="109" t="s">
        <v>1272</v>
      </c>
      <c r="S43" s="96">
        <v>46</v>
      </c>
      <c r="T43" s="401"/>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row>
    <row r="44" spans="17:69" ht="15.75" x14ac:dyDescent="0.25">
      <c r="Q44" s="402" t="s">
        <v>1304</v>
      </c>
      <c r="R44" s="96"/>
      <c r="S44" s="96"/>
      <c r="T44" s="401" t="s">
        <v>1273</v>
      </c>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row>
    <row r="45" spans="17:69" x14ac:dyDescent="0.25">
      <c r="Q45" s="400" t="s">
        <v>1305</v>
      </c>
      <c r="R45" s="96">
        <v>29</v>
      </c>
      <c r="S45" s="96">
        <v>11</v>
      </c>
      <c r="T45" s="401">
        <v>0.37931034482758619</v>
      </c>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row>
    <row r="46" spans="17:69" x14ac:dyDescent="0.25">
      <c r="Q46" s="400" t="s">
        <v>1306</v>
      </c>
      <c r="R46" s="109" t="s">
        <v>1272</v>
      </c>
      <c r="S46" s="96">
        <v>36</v>
      </c>
      <c r="T46" s="401" t="s">
        <v>1273</v>
      </c>
      <c r="U46" s="59"/>
      <c r="AX46" s="34"/>
      <c r="AY46" s="34"/>
      <c r="AZ46" s="34"/>
      <c r="BA46" s="34"/>
      <c r="BB46" s="34"/>
    </row>
    <row r="47" spans="17:69" x14ac:dyDescent="0.25">
      <c r="Q47" s="402" t="s">
        <v>1307</v>
      </c>
      <c r="R47" s="96"/>
      <c r="S47" s="96"/>
      <c r="T47" s="96"/>
      <c r="U47" s="59"/>
      <c r="AX47" s="34"/>
      <c r="AY47" s="34"/>
      <c r="AZ47" s="34"/>
      <c r="BA47" s="34"/>
      <c r="BB47" s="34"/>
    </row>
    <row r="48" spans="17:69" x14ac:dyDescent="0.25">
      <c r="Q48" s="400" t="s">
        <v>346</v>
      </c>
      <c r="R48" s="96">
        <v>106</v>
      </c>
      <c r="S48" s="96">
        <v>19</v>
      </c>
      <c r="T48" s="401">
        <v>0.17924528301886791</v>
      </c>
      <c r="U48" s="59"/>
      <c r="AX48" s="34"/>
      <c r="AY48" s="34"/>
      <c r="AZ48" s="34"/>
      <c r="BA48" s="34"/>
      <c r="BB48" s="34"/>
    </row>
    <row r="49" spans="17:54" x14ac:dyDescent="0.25">
      <c r="Q49" s="400" t="s">
        <v>347</v>
      </c>
      <c r="R49" s="96">
        <v>151</v>
      </c>
      <c r="S49" s="96">
        <v>22</v>
      </c>
      <c r="T49" s="401">
        <v>0.14569536423841059</v>
      </c>
      <c r="U49" s="59"/>
      <c r="AX49" s="34"/>
      <c r="AY49" s="34"/>
      <c r="AZ49" s="34"/>
      <c r="BA49" s="34"/>
      <c r="BB49" s="34"/>
    </row>
    <row r="50" spans="17:54" x14ac:dyDescent="0.25">
      <c r="Q50" s="400" t="s">
        <v>348</v>
      </c>
      <c r="R50" s="96">
        <v>62</v>
      </c>
      <c r="S50" s="96">
        <v>8</v>
      </c>
      <c r="T50" s="401">
        <v>0.12903225806451613</v>
      </c>
      <c r="U50" s="59"/>
      <c r="AX50" s="34"/>
      <c r="AY50" s="34"/>
      <c r="AZ50" s="34"/>
      <c r="BA50" s="34"/>
      <c r="BB50" s="34"/>
    </row>
    <row r="51" spans="17:54" x14ac:dyDescent="0.25">
      <c r="Q51" s="400" t="s">
        <v>349</v>
      </c>
      <c r="R51" s="96">
        <v>265</v>
      </c>
      <c r="S51" s="96">
        <v>42</v>
      </c>
      <c r="T51" s="401">
        <v>0.15849056603773584</v>
      </c>
      <c r="U51" s="59"/>
      <c r="AX51" s="34"/>
      <c r="AY51" s="34"/>
      <c r="AZ51" s="34"/>
      <c r="BA51" s="34"/>
      <c r="BB51" s="34"/>
    </row>
    <row r="52" spans="17:54" x14ac:dyDescent="0.25">
      <c r="Q52" s="400" t="s">
        <v>350</v>
      </c>
      <c r="R52" s="96">
        <v>733</v>
      </c>
      <c r="S52" s="96">
        <v>133</v>
      </c>
      <c r="T52" s="401">
        <v>0.18144611186903137</v>
      </c>
      <c r="U52" s="59"/>
      <c r="AX52" s="34"/>
      <c r="AY52" s="34"/>
      <c r="AZ52" s="34"/>
      <c r="BA52" s="34"/>
      <c r="BB52" s="34"/>
    </row>
    <row r="53" spans="17:54" x14ac:dyDescent="0.25">
      <c r="Q53" s="400" t="s">
        <v>351</v>
      </c>
      <c r="R53" s="96">
        <v>269</v>
      </c>
      <c r="S53" s="96">
        <v>14</v>
      </c>
      <c r="T53" s="401">
        <v>5.204460966542751E-2</v>
      </c>
      <c r="U53" s="59"/>
    </row>
    <row r="54" spans="17:54" x14ac:dyDescent="0.25">
      <c r="Q54" s="400" t="s">
        <v>352</v>
      </c>
      <c r="R54" s="96">
        <v>6</v>
      </c>
      <c r="S54" s="96">
        <v>2</v>
      </c>
      <c r="T54" s="401">
        <v>0.33333333333333331</v>
      </c>
      <c r="U54" s="59"/>
    </row>
    <row r="55" spans="17:54" x14ac:dyDescent="0.25">
      <c r="Q55" s="400" t="s">
        <v>353</v>
      </c>
      <c r="R55" s="96">
        <v>158</v>
      </c>
      <c r="S55" s="96">
        <v>15</v>
      </c>
      <c r="T55" s="401">
        <v>9.49367088607595E-2</v>
      </c>
      <c r="U55" s="59"/>
    </row>
    <row r="56" spans="17:54" x14ac:dyDescent="0.25">
      <c r="Q56" s="400" t="s">
        <v>354</v>
      </c>
      <c r="R56" s="96">
        <v>362</v>
      </c>
      <c r="S56" s="96">
        <v>63</v>
      </c>
      <c r="T56" s="401">
        <v>0.17403314917127072</v>
      </c>
      <c r="U56" s="59"/>
    </row>
    <row r="57" spans="17:54" x14ac:dyDescent="0.25">
      <c r="Q57" s="400" t="s">
        <v>355</v>
      </c>
      <c r="R57" s="96">
        <v>11</v>
      </c>
      <c r="S57" s="96">
        <v>3</v>
      </c>
      <c r="T57" s="401">
        <v>0.27272727272727271</v>
      </c>
      <c r="U57" s="59"/>
    </row>
    <row r="58" spans="17:54" x14ac:dyDescent="0.25">
      <c r="Q58" s="400" t="s">
        <v>356</v>
      </c>
      <c r="R58" s="96">
        <v>479</v>
      </c>
      <c r="S58" s="96">
        <v>58</v>
      </c>
      <c r="T58" s="401">
        <v>0.12108559498956159</v>
      </c>
      <c r="U58" s="59"/>
    </row>
    <row r="59" spans="17:54" x14ac:dyDescent="0.25">
      <c r="Q59" s="400" t="s">
        <v>357</v>
      </c>
      <c r="R59" s="96">
        <v>246</v>
      </c>
      <c r="S59" s="96">
        <v>25</v>
      </c>
      <c r="T59" s="401">
        <v>0.1016260162601626</v>
      </c>
      <c r="U59" s="59"/>
    </row>
    <row r="60" spans="17:54" x14ac:dyDescent="0.25">
      <c r="Q60" s="400" t="s">
        <v>358</v>
      </c>
      <c r="R60" s="96">
        <v>55</v>
      </c>
      <c r="S60" s="96">
        <v>7</v>
      </c>
      <c r="T60" s="401">
        <v>0.12727272727272726</v>
      </c>
      <c r="U60" s="59"/>
    </row>
    <row r="61" spans="17:54" x14ac:dyDescent="0.25">
      <c r="Q61" s="400" t="s">
        <v>359</v>
      </c>
      <c r="R61" s="96">
        <v>244</v>
      </c>
      <c r="S61" s="96">
        <v>32</v>
      </c>
      <c r="T61" s="401">
        <v>0.13114754098360656</v>
      </c>
      <c r="U61" s="59"/>
    </row>
    <row r="62" spans="17:54" x14ac:dyDescent="0.25">
      <c r="Q62" s="400" t="s">
        <v>361</v>
      </c>
      <c r="R62" s="96">
        <v>313</v>
      </c>
      <c r="S62" s="96">
        <v>38</v>
      </c>
      <c r="T62" s="401">
        <v>0.12140575079872204</v>
      </c>
      <c r="U62" s="59"/>
    </row>
    <row r="63" spans="17:54" x14ac:dyDescent="0.25">
      <c r="Q63" s="400" t="s">
        <v>360</v>
      </c>
      <c r="R63" s="96">
        <v>24</v>
      </c>
      <c r="S63" s="96">
        <v>3</v>
      </c>
      <c r="T63" s="401">
        <v>0.125</v>
      </c>
      <c r="U63" s="59"/>
    </row>
    <row r="64" spans="17:54" x14ac:dyDescent="0.25">
      <c r="Q64" s="400" t="s">
        <v>362</v>
      </c>
      <c r="R64" s="96">
        <v>2496</v>
      </c>
      <c r="S64" s="96">
        <v>357</v>
      </c>
      <c r="T64" s="401">
        <v>0.14302884615384615</v>
      </c>
      <c r="U64" s="59"/>
    </row>
    <row r="65" spans="17:21" x14ac:dyDescent="0.25">
      <c r="Q65" s="400" t="s">
        <v>365</v>
      </c>
      <c r="R65" s="96">
        <v>83</v>
      </c>
      <c r="S65" s="96">
        <v>3</v>
      </c>
      <c r="T65" s="401">
        <v>3.614457831325301E-2</v>
      </c>
      <c r="U65" s="59"/>
    </row>
    <row r="66" spans="17:21" x14ac:dyDescent="0.25">
      <c r="Q66" s="400" t="s">
        <v>363</v>
      </c>
      <c r="R66" s="96">
        <v>394</v>
      </c>
      <c r="S66" s="96">
        <v>27</v>
      </c>
      <c r="T66" s="401">
        <v>6.8527918781725886E-2</v>
      </c>
      <c r="U66" s="59"/>
    </row>
    <row r="67" spans="17:21" x14ac:dyDescent="0.25">
      <c r="Q67" s="400" t="s">
        <v>1308</v>
      </c>
      <c r="R67" s="96">
        <v>30</v>
      </c>
      <c r="S67" s="96">
        <v>1</v>
      </c>
      <c r="T67" s="401">
        <v>3.3333333333333333E-2</v>
      </c>
      <c r="U67" s="59"/>
    </row>
    <row r="68" spans="17:21" x14ac:dyDescent="0.25">
      <c r="Q68" s="400" t="s">
        <v>1309</v>
      </c>
      <c r="R68" s="96">
        <v>75</v>
      </c>
      <c r="S68" s="96">
        <v>8</v>
      </c>
      <c r="T68" s="401">
        <v>0.10666666666666667</v>
      </c>
      <c r="U68" s="59"/>
    </row>
    <row r="69" spans="17:21" x14ac:dyDescent="0.25">
      <c r="Q69" s="59"/>
      <c r="R69" s="59"/>
      <c r="S69" s="59"/>
      <c r="T69" s="59"/>
      <c r="U69" s="59"/>
    </row>
    <row r="70" spans="17:21" x14ac:dyDescent="0.25">
      <c r="Q70" s="59"/>
      <c r="R70" s="59"/>
      <c r="S70" s="59"/>
      <c r="T70" s="59"/>
      <c r="U70" s="59"/>
    </row>
    <row r="71" spans="17:21" x14ac:dyDescent="0.25">
      <c r="Q71" s="59"/>
      <c r="R71" s="59"/>
      <c r="S71" s="59"/>
      <c r="T71" s="59"/>
      <c r="U71" s="59"/>
    </row>
    <row r="76" spans="17:21" x14ac:dyDescent="0.25">
      <c r="Q76" s="19"/>
      <c r="R76" s="19"/>
      <c r="S76" s="19"/>
      <c r="T76" s="19"/>
    </row>
    <row r="77" spans="17:21" x14ac:dyDescent="0.25">
      <c r="Q77" s="19"/>
      <c r="R77" s="19"/>
      <c r="S77" s="19"/>
      <c r="T77" s="19"/>
    </row>
    <row r="78" spans="17:21" x14ac:dyDescent="0.25">
      <c r="Q78" s="19"/>
      <c r="R78" s="19"/>
      <c r="S78" s="19"/>
      <c r="T78" s="19"/>
    </row>
    <row r="79" spans="17:21" x14ac:dyDescent="0.25">
      <c r="Q79" s="19"/>
      <c r="R79" s="19"/>
      <c r="S79" s="19"/>
      <c r="T79" s="19"/>
    </row>
    <row r="80" spans="17:21" x14ac:dyDescent="0.25">
      <c r="Q80" s="19"/>
      <c r="R80" s="19"/>
      <c r="S80" s="19"/>
      <c r="T80" s="19"/>
    </row>
    <row r="81" spans="17:20" x14ac:dyDescent="0.25">
      <c r="Q81" s="19"/>
      <c r="R81" s="19"/>
      <c r="S81" s="19"/>
      <c r="T81" s="19"/>
    </row>
  </sheetData>
  <mergeCells count="10">
    <mergeCell ref="A5:E5"/>
    <mergeCell ref="AD6:AH6"/>
    <mergeCell ref="AY6:BC6"/>
    <mergeCell ref="BF6:BJ6"/>
    <mergeCell ref="BM6:BQ6"/>
    <mergeCell ref="Q11:T11"/>
    <mergeCell ref="Q6:T7"/>
    <mergeCell ref="V6:AA6"/>
    <mergeCell ref="I6:N6"/>
    <mergeCell ref="A15:M15"/>
  </mergeCells>
  <conditionalFormatting sqref="R14:S68">
    <cfRule type="cellIs" dxfId="84" priority="94" operator="equal">
      <formula>0</formula>
    </cfRule>
  </conditionalFormatting>
  <conditionalFormatting sqref="W7:W8 W10:W28">
    <cfRule type="cellIs" dxfId="83" priority="91" operator="between">
      <formula>10</formula>
      <formula>25</formula>
    </cfRule>
    <cfRule type="cellIs" dxfId="82" priority="92" operator="between">
      <formula>0.1</formula>
      <formula>9.9</formula>
    </cfRule>
    <cfRule type="cellIs" dxfId="81" priority="93" operator="equal">
      <formula>0</formula>
    </cfRule>
  </conditionalFormatting>
  <conditionalFormatting sqref="W9">
    <cfRule type="cellIs" dxfId="80" priority="88" operator="between">
      <formula>10</formula>
      <formula>25</formula>
    </cfRule>
    <cfRule type="cellIs" dxfId="79" priority="89" operator="between">
      <formula>0.1</formula>
      <formula>9.9</formula>
    </cfRule>
    <cfRule type="cellIs" dxfId="78" priority="90" operator="equal">
      <formula>0</formula>
    </cfRule>
  </conditionalFormatting>
  <conditionalFormatting sqref="V6">
    <cfRule type="cellIs" dxfId="77" priority="85" operator="between">
      <formula>10</formula>
      <formula>25</formula>
    </cfRule>
    <cfRule type="cellIs" dxfId="76" priority="86" operator="between">
      <formula>0.1</formula>
      <formula>9.9</formula>
    </cfRule>
    <cfRule type="cellIs" dxfId="75" priority="87" operator="equal">
      <formula>0</formula>
    </cfRule>
  </conditionalFormatting>
  <conditionalFormatting sqref="AD7:AD8 AD10:AD28">
    <cfRule type="cellIs" dxfId="74" priority="82" operator="between">
      <formula>10</formula>
      <formula>25</formula>
    </cfRule>
    <cfRule type="cellIs" dxfId="73" priority="83" operator="between">
      <formula>0.1</formula>
      <formula>9.9</formula>
    </cfRule>
    <cfRule type="cellIs" dxfId="72" priority="84" operator="equal">
      <formula>0</formula>
    </cfRule>
  </conditionalFormatting>
  <conditionalFormatting sqref="AD9">
    <cfRule type="cellIs" dxfId="71" priority="79" operator="between">
      <formula>10</formula>
      <formula>25</formula>
    </cfRule>
    <cfRule type="cellIs" dxfId="70" priority="80" operator="between">
      <formula>0.1</formula>
      <formula>9.9</formula>
    </cfRule>
    <cfRule type="cellIs" dxfId="69" priority="81" operator="equal">
      <formula>0</formula>
    </cfRule>
  </conditionalFormatting>
  <conditionalFormatting sqref="AD6">
    <cfRule type="cellIs" dxfId="68" priority="76" operator="between">
      <formula>10</formula>
      <formula>25</formula>
    </cfRule>
    <cfRule type="cellIs" dxfId="67" priority="77" operator="between">
      <formula>0.1</formula>
      <formula>9.9</formula>
    </cfRule>
    <cfRule type="cellIs" dxfId="66" priority="78" operator="equal">
      <formula>0</formula>
    </cfRule>
  </conditionalFormatting>
  <conditionalFormatting sqref="AK7:AK8 AK10:AK28">
    <cfRule type="cellIs" dxfId="65" priority="73" operator="between">
      <formula>10</formula>
      <formula>25</formula>
    </cfRule>
    <cfRule type="cellIs" dxfId="64" priority="74" operator="between">
      <formula>0.1</formula>
      <formula>9.9</formula>
    </cfRule>
    <cfRule type="cellIs" dxfId="63" priority="75" operator="equal">
      <formula>0</formula>
    </cfRule>
  </conditionalFormatting>
  <conditionalFormatting sqref="AK9">
    <cfRule type="cellIs" dxfId="62" priority="70" operator="between">
      <formula>10</formula>
      <formula>25</formula>
    </cfRule>
    <cfRule type="cellIs" dxfId="61" priority="71" operator="between">
      <formula>0.1</formula>
      <formula>9.9</formula>
    </cfRule>
    <cfRule type="cellIs" dxfId="60" priority="72" operator="equal">
      <formula>0</formula>
    </cfRule>
  </conditionalFormatting>
  <conditionalFormatting sqref="AK6">
    <cfRule type="cellIs" dxfId="59" priority="67" operator="between">
      <formula>10</formula>
      <formula>25</formula>
    </cfRule>
    <cfRule type="cellIs" dxfId="58" priority="68" operator="between">
      <formula>0.1</formula>
      <formula>9.9</formula>
    </cfRule>
    <cfRule type="cellIs" dxfId="57" priority="69" operator="equal">
      <formula>0</formula>
    </cfRule>
  </conditionalFormatting>
  <conditionalFormatting sqref="AR7:AR8 AR10:AR28">
    <cfRule type="cellIs" dxfId="56" priority="64" operator="between">
      <formula>10</formula>
      <formula>25</formula>
    </cfRule>
    <cfRule type="cellIs" dxfId="55" priority="65" operator="between">
      <formula>0.1</formula>
      <formula>9.9</formula>
    </cfRule>
    <cfRule type="cellIs" dxfId="54" priority="66" operator="equal">
      <formula>0</formula>
    </cfRule>
  </conditionalFormatting>
  <conditionalFormatting sqref="AR9">
    <cfRule type="cellIs" dxfId="53" priority="61" operator="between">
      <formula>10</formula>
      <formula>25</formula>
    </cfRule>
    <cfRule type="cellIs" dxfId="52" priority="62" operator="between">
      <formula>0.1</formula>
      <formula>9.9</formula>
    </cfRule>
    <cfRule type="cellIs" dxfId="51" priority="63" operator="equal">
      <formula>0</formula>
    </cfRule>
  </conditionalFormatting>
  <conditionalFormatting sqref="AR6">
    <cfRule type="cellIs" dxfId="50" priority="58" operator="between">
      <formula>10</formula>
      <formula>25</formula>
    </cfRule>
    <cfRule type="cellIs" dxfId="49" priority="59" operator="between">
      <formula>0.1</formula>
      <formula>9.9</formula>
    </cfRule>
    <cfRule type="cellIs" dxfId="48" priority="60" operator="equal">
      <formula>0</formula>
    </cfRule>
  </conditionalFormatting>
  <conditionalFormatting sqref="AY7:AY8 AY10:AY28">
    <cfRule type="cellIs" dxfId="47" priority="55" operator="between">
      <formula>10</formula>
      <formula>25</formula>
    </cfRule>
    <cfRule type="cellIs" dxfId="46" priority="56" operator="between">
      <formula>0.1</formula>
      <formula>9.9</formula>
    </cfRule>
    <cfRule type="cellIs" dxfId="45" priority="57" operator="equal">
      <formula>0</formula>
    </cfRule>
  </conditionalFormatting>
  <conditionalFormatting sqref="AY9">
    <cfRule type="cellIs" dxfId="44" priority="52" operator="between">
      <formula>10</formula>
      <formula>25</formula>
    </cfRule>
    <cfRule type="cellIs" dxfId="43" priority="53" operator="between">
      <formula>0.1</formula>
      <formula>9.9</formula>
    </cfRule>
    <cfRule type="cellIs" dxfId="42" priority="54" operator="equal">
      <formula>0</formula>
    </cfRule>
  </conditionalFormatting>
  <conditionalFormatting sqref="AY6">
    <cfRule type="cellIs" dxfId="41" priority="49" operator="between">
      <formula>10</formula>
      <formula>25</formula>
    </cfRule>
    <cfRule type="cellIs" dxfId="40" priority="50" operator="between">
      <formula>0.1</formula>
      <formula>9.9</formula>
    </cfRule>
    <cfRule type="cellIs" dxfId="39" priority="51" operator="equal">
      <formula>0</formula>
    </cfRule>
  </conditionalFormatting>
  <conditionalFormatting sqref="AR30:AR32">
    <cfRule type="cellIs" dxfId="38" priority="7" operator="between">
      <formula>10</formula>
      <formula>25</formula>
    </cfRule>
    <cfRule type="cellIs" dxfId="37" priority="8" operator="between">
      <formula>0.1</formula>
      <formula>9.9</formula>
    </cfRule>
    <cfRule type="cellIs" dxfId="36" priority="9" operator="equal">
      <formula>0</formula>
    </cfRule>
  </conditionalFormatting>
  <conditionalFormatting sqref="AD30:AD32">
    <cfRule type="cellIs" dxfId="35" priority="4" operator="between">
      <formula>10</formula>
      <formula>25</formula>
    </cfRule>
    <cfRule type="cellIs" dxfId="34" priority="5" operator="between">
      <formula>0.1</formula>
      <formula>9.9</formula>
    </cfRule>
    <cfRule type="cellIs" dxfId="33" priority="6" operator="equal">
      <formula>0</formula>
    </cfRule>
  </conditionalFormatting>
  <conditionalFormatting sqref="W30:W32">
    <cfRule type="cellIs" dxfId="32" priority="1" operator="between">
      <formula>10</formula>
      <formula>25</formula>
    </cfRule>
    <cfRule type="cellIs" dxfId="31" priority="2" operator="between">
      <formula>0.1</formula>
      <formula>9.9</formula>
    </cfRule>
    <cfRule type="cellIs" dxfId="30" priority="3" operator="equal">
      <formula>0</formula>
    </cfRule>
  </conditionalFormatting>
  <conditionalFormatting sqref="BF7:BF8 BF10:BF28">
    <cfRule type="cellIs" dxfId="29" priority="37" operator="between">
      <formula>10</formula>
      <formula>25</formula>
    </cfRule>
    <cfRule type="cellIs" dxfId="28" priority="38" operator="between">
      <formula>0.1</formula>
      <formula>9.9</formula>
    </cfRule>
    <cfRule type="cellIs" dxfId="27" priority="39" operator="equal">
      <formula>0</formula>
    </cfRule>
  </conditionalFormatting>
  <conditionalFormatting sqref="BF9">
    <cfRule type="cellIs" dxfId="26" priority="34" operator="between">
      <formula>10</formula>
      <formula>25</formula>
    </cfRule>
    <cfRule type="cellIs" dxfId="25" priority="35" operator="between">
      <formula>0.1</formula>
      <formula>9.9</formula>
    </cfRule>
    <cfRule type="cellIs" dxfId="24" priority="36" operator="equal">
      <formula>0</formula>
    </cfRule>
  </conditionalFormatting>
  <conditionalFormatting sqref="BF6">
    <cfRule type="cellIs" dxfId="23" priority="31" operator="between">
      <formula>10</formula>
      <formula>25</formula>
    </cfRule>
    <cfRule type="cellIs" dxfId="22" priority="32" operator="between">
      <formula>0.1</formula>
      <formula>9.9</formula>
    </cfRule>
    <cfRule type="cellIs" dxfId="21" priority="33" operator="equal">
      <formula>0</formula>
    </cfRule>
  </conditionalFormatting>
  <conditionalFormatting sqref="BM7:BM8 BM10:BM28">
    <cfRule type="cellIs" dxfId="20" priority="28" operator="between">
      <formula>10</formula>
      <formula>25</formula>
    </cfRule>
    <cfRule type="cellIs" dxfId="19" priority="29" operator="between">
      <formula>0.1</formula>
      <formula>9.9</formula>
    </cfRule>
    <cfRule type="cellIs" dxfId="18" priority="30" operator="equal">
      <formula>0</formula>
    </cfRule>
  </conditionalFormatting>
  <conditionalFormatting sqref="BM9">
    <cfRule type="cellIs" dxfId="17" priority="25" operator="between">
      <formula>10</formula>
      <formula>25</formula>
    </cfRule>
    <cfRule type="cellIs" dxfId="16" priority="26" operator="between">
      <formula>0.1</formula>
      <formula>9.9</formula>
    </cfRule>
    <cfRule type="cellIs" dxfId="15" priority="27" operator="equal">
      <formula>0</formula>
    </cfRule>
  </conditionalFormatting>
  <conditionalFormatting sqref="BM6">
    <cfRule type="cellIs" dxfId="14" priority="22" operator="between">
      <formula>10</formula>
      <formula>25</formula>
    </cfRule>
    <cfRule type="cellIs" dxfId="13" priority="23" operator="between">
      <formula>0.1</formula>
      <formula>9.9</formula>
    </cfRule>
    <cfRule type="cellIs" dxfId="12" priority="24" operator="equal">
      <formula>0</formula>
    </cfRule>
  </conditionalFormatting>
  <conditionalFormatting sqref="BM30:BM32">
    <cfRule type="cellIs" dxfId="11" priority="19" operator="between">
      <formula>10</formula>
      <formula>25</formula>
    </cfRule>
    <cfRule type="cellIs" dxfId="10" priority="20" operator="between">
      <formula>0.1</formula>
      <formula>9.9</formula>
    </cfRule>
    <cfRule type="cellIs" dxfId="9" priority="21" operator="equal">
      <formula>0</formula>
    </cfRule>
  </conditionalFormatting>
  <conditionalFormatting sqref="BF30:BF32">
    <cfRule type="cellIs" dxfId="8" priority="16" operator="between">
      <formula>10</formula>
      <formula>25</formula>
    </cfRule>
    <cfRule type="cellIs" dxfId="7" priority="17" operator="between">
      <formula>0.1</formula>
      <formula>9.9</formula>
    </cfRule>
    <cfRule type="cellIs" dxfId="6" priority="18" operator="equal">
      <formula>0</formula>
    </cfRule>
  </conditionalFormatting>
  <conditionalFormatting sqref="AY30:AY32">
    <cfRule type="cellIs" dxfId="5" priority="13" operator="between">
      <formula>10</formula>
      <formula>25</formula>
    </cfRule>
    <cfRule type="cellIs" dxfId="4" priority="14" operator="between">
      <formula>0.1</formula>
      <formula>9.9</formula>
    </cfRule>
    <cfRule type="cellIs" dxfId="3" priority="15" operator="equal">
      <formula>0</formula>
    </cfRule>
  </conditionalFormatting>
  <conditionalFormatting sqref="AK30:AK32">
    <cfRule type="cellIs" dxfId="2" priority="10" operator="between">
      <formula>10</formula>
      <formula>25</formula>
    </cfRule>
    <cfRule type="cellIs" dxfId="1" priority="11" operator="between">
      <formula>0.1</formula>
      <formula>9.9</formula>
    </cfRule>
    <cfRule type="cellIs" dxfId="0" priority="12" operator="equal">
      <formula>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3" sqref="C13"/>
    </sheetView>
  </sheetViews>
  <sheetFormatPr defaultColWidth="9.140625" defaultRowHeight="15" x14ac:dyDescent="0.25"/>
  <cols>
    <col min="1" max="1" width="23.28515625" style="10" customWidth="1"/>
    <col min="2" max="2" width="7.5703125" style="10" customWidth="1"/>
    <col min="3" max="3" width="13.5703125" style="10" customWidth="1"/>
    <col min="4" max="4" width="11.7109375" style="10" customWidth="1"/>
    <col min="5" max="5" width="8.85546875" style="10" customWidth="1"/>
    <col min="6" max="6" width="13.5703125" style="10" customWidth="1"/>
    <col min="7" max="7" width="11.5703125" style="10" customWidth="1"/>
    <col min="8" max="8" width="8.42578125" style="10" customWidth="1"/>
    <col min="9" max="9" width="15.140625" style="10" customWidth="1"/>
    <col min="10" max="10" width="11.85546875" style="10" customWidth="1"/>
    <col min="11" max="11" width="9.140625" style="10" customWidth="1"/>
    <col min="12" max="12" width="14.140625" style="10" customWidth="1"/>
    <col min="13" max="13" width="13.140625" style="10" customWidth="1"/>
    <col min="14" max="16384" width="9.140625" style="10"/>
  </cols>
  <sheetData>
    <row r="1" spans="1:14" ht="15.75" x14ac:dyDescent="0.25">
      <c r="A1" s="1470" t="s">
        <v>1310</v>
      </c>
      <c r="B1" s="1470"/>
      <c r="C1" s="1470"/>
      <c r="D1" s="1470"/>
      <c r="E1" s="1470"/>
      <c r="F1" s="1470"/>
      <c r="G1" s="1470"/>
      <c r="H1" s="1470"/>
      <c r="I1" s="1470"/>
      <c r="J1" s="1470"/>
      <c r="K1" s="1470"/>
      <c r="L1" s="1470"/>
      <c r="M1" s="1470"/>
      <c r="N1" s="59"/>
    </row>
    <row r="2" spans="1:14" x14ac:dyDescent="0.25">
      <c r="A2" s="59"/>
      <c r="B2" s="59"/>
      <c r="C2" s="59"/>
      <c r="D2" s="59"/>
      <c r="E2" s="59"/>
      <c r="F2" s="59"/>
      <c r="G2" s="59"/>
      <c r="H2" s="59"/>
      <c r="I2" s="59"/>
      <c r="J2" s="59"/>
      <c r="K2" s="59"/>
      <c r="L2" s="59"/>
      <c r="M2" s="59"/>
      <c r="N2" s="59"/>
    </row>
    <row r="3" spans="1:14" x14ac:dyDescent="0.25">
      <c r="A3" s="58" t="s">
        <v>1311</v>
      </c>
      <c r="B3" s="59"/>
      <c r="C3" s="59"/>
      <c r="D3" s="59"/>
      <c r="E3" s="59"/>
      <c r="F3" s="59"/>
      <c r="G3" s="59"/>
      <c r="H3" s="59"/>
      <c r="I3" s="59"/>
      <c r="J3" s="59"/>
      <c r="K3" s="59"/>
      <c r="L3" s="59"/>
      <c r="M3" s="59"/>
      <c r="N3" s="59"/>
    </row>
    <row r="4" spans="1:14" x14ac:dyDescent="0.25">
      <c r="A4" s="1466"/>
      <c r="B4" s="1355" t="s">
        <v>319</v>
      </c>
      <c r="C4" s="1355"/>
      <c r="D4" s="1355"/>
      <c r="E4" s="1355" t="s">
        <v>320</v>
      </c>
      <c r="F4" s="1355"/>
      <c r="G4" s="1355"/>
      <c r="H4" s="1355" t="s">
        <v>321</v>
      </c>
      <c r="I4" s="1355"/>
      <c r="J4" s="1355"/>
      <c r="K4" s="1355" t="s">
        <v>322</v>
      </c>
      <c r="L4" s="1355"/>
      <c r="M4" s="1355"/>
      <c r="N4" s="59"/>
    </row>
    <row r="5" spans="1:14" x14ac:dyDescent="0.25">
      <c r="A5" s="1466"/>
      <c r="B5" s="1466" t="s">
        <v>1312</v>
      </c>
      <c r="C5" s="1466"/>
      <c r="D5" s="1466"/>
      <c r="E5" s="1466" t="s">
        <v>1312</v>
      </c>
      <c r="F5" s="1466"/>
      <c r="G5" s="1466"/>
      <c r="H5" s="1466" t="s">
        <v>1312</v>
      </c>
      <c r="I5" s="1466"/>
      <c r="J5" s="1466"/>
      <c r="K5" s="1466" t="s">
        <v>1312</v>
      </c>
      <c r="L5" s="1466"/>
      <c r="M5" s="1466"/>
      <c r="N5" s="59"/>
    </row>
    <row r="6" spans="1:14" ht="40.5" customHeight="1" x14ac:dyDescent="0.25">
      <c r="A6" s="1466"/>
      <c r="B6" s="423" t="s">
        <v>416</v>
      </c>
      <c r="C6" s="424" t="s">
        <v>1313</v>
      </c>
      <c r="D6" s="424" t="s">
        <v>1314</v>
      </c>
      <c r="E6" s="423" t="s">
        <v>416</v>
      </c>
      <c r="F6" s="424" t="s">
        <v>1313</v>
      </c>
      <c r="G6" s="424" t="s">
        <v>1314</v>
      </c>
      <c r="H6" s="423" t="s">
        <v>416</v>
      </c>
      <c r="I6" s="424" t="s">
        <v>1313</v>
      </c>
      <c r="J6" s="424" t="s">
        <v>1314</v>
      </c>
      <c r="K6" s="423" t="s">
        <v>416</v>
      </c>
      <c r="L6" s="424" t="s">
        <v>1313</v>
      </c>
      <c r="M6" s="424" t="s">
        <v>1314</v>
      </c>
      <c r="N6" s="59"/>
    </row>
    <row r="7" spans="1:14" x14ac:dyDescent="0.25">
      <c r="A7" s="176" t="s">
        <v>313</v>
      </c>
      <c r="B7" s="418">
        <v>0</v>
      </c>
      <c r="C7" s="419">
        <v>0</v>
      </c>
      <c r="D7" s="419">
        <v>0</v>
      </c>
      <c r="E7" s="418">
        <v>0</v>
      </c>
      <c r="F7" s="420">
        <v>0</v>
      </c>
      <c r="G7" s="419">
        <v>0</v>
      </c>
      <c r="H7" s="418">
        <v>0</v>
      </c>
      <c r="I7" s="420">
        <v>0</v>
      </c>
      <c r="J7" s="420">
        <v>0</v>
      </c>
      <c r="K7" s="418">
        <v>0</v>
      </c>
      <c r="L7" s="419">
        <v>0</v>
      </c>
      <c r="M7" s="420">
        <v>0</v>
      </c>
      <c r="N7" s="59"/>
    </row>
    <row r="8" spans="1:14" x14ac:dyDescent="0.25">
      <c r="A8" s="176" t="s">
        <v>281</v>
      </c>
      <c r="B8" s="418">
        <v>0</v>
      </c>
      <c r="C8" s="419">
        <v>0</v>
      </c>
      <c r="D8" s="419">
        <v>0</v>
      </c>
      <c r="E8" s="418">
        <v>0</v>
      </c>
      <c r="F8" s="419">
        <v>0</v>
      </c>
      <c r="G8" s="419">
        <v>0</v>
      </c>
      <c r="H8" s="418">
        <v>0</v>
      </c>
      <c r="I8" s="419">
        <v>0</v>
      </c>
      <c r="J8" s="419">
        <v>0</v>
      </c>
      <c r="K8" s="418">
        <v>0</v>
      </c>
      <c r="L8" s="419">
        <v>0</v>
      </c>
      <c r="M8" s="419">
        <v>0</v>
      </c>
      <c r="N8" s="59"/>
    </row>
    <row r="9" spans="1:14" x14ac:dyDescent="0.25">
      <c r="A9" s="259" t="s">
        <v>282</v>
      </c>
      <c r="B9" s="418">
        <v>0</v>
      </c>
      <c r="C9" s="419">
        <v>0</v>
      </c>
      <c r="D9" s="419">
        <v>0</v>
      </c>
      <c r="E9" s="418">
        <v>0</v>
      </c>
      <c r="F9" s="419">
        <v>0</v>
      </c>
      <c r="G9" s="419">
        <v>0</v>
      </c>
      <c r="H9" s="418">
        <v>0</v>
      </c>
      <c r="I9" s="419">
        <v>0</v>
      </c>
      <c r="J9" s="419">
        <v>0</v>
      </c>
      <c r="K9" s="418">
        <v>1</v>
      </c>
      <c r="L9" s="419">
        <v>1</v>
      </c>
      <c r="M9" s="419">
        <v>0</v>
      </c>
      <c r="N9" s="59"/>
    </row>
    <row r="10" spans="1:14" x14ac:dyDescent="0.25">
      <c r="A10" s="176" t="s">
        <v>283</v>
      </c>
      <c r="B10" s="418">
        <v>2</v>
      </c>
      <c r="C10" s="419">
        <v>2</v>
      </c>
      <c r="D10" s="419">
        <v>0</v>
      </c>
      <c r="E10" s="418">
        <v>4</v>
      </c>
      <c r="F10" s="419">
        <v>0</v>
      </c>
      <c r="G10" s="419">
        <v>0</v>
      </c>
      <c r="H10" s="418">
        <v>2</v>
      </c>
      <c r="I10" s="419">
        <v>0</v>
      </c>
      <c r="J10" s="419">
        <v>0</v>
      </c>
      <c r="K10" s="418">
        <v>1</v>
      </c>
      <c r="L10" s="419">
        <v>1</v>
      </c>
      <c r="M10" s="419">
        <v>0</v>
      </c>
      <c r="N10" s="59"/>
    </row>
    <row r="11" spans="1:14" x14ac:dyDescent="0.25">
      <c r="A11" s="176" t="s">
        <v>284</v>
      </c>
      <c r="B11" s="418">
        <v>0</v>
      </c>
      <c r="C11" s="419">
        <v>0</v>
      </c>
      <c r="D11" s="419">
        <v>0</v>
      </c>
      <c r="E11" s="418">
        <v>0</v>
      </c>
      <c r="F11" s="419">
        <v>0</v>
      </c>
      <c r="G11" s="419">
        <v>0</v>
      </c>
      <c r="H11" s="418">
        <v>2</v>
      </c>
      <c r="I11" s="419">
        <v>0</v>
      </c>
      <c r="J11" s="419">
        <v>2</v>
      </c>
      <c r="K11" s="418">
        <v>0</v>
      </c>
      <c r="L11" s="419">
        <v>0</v>
      </c>
      <c r="M11" s="419">
        <v>0</v>
      </c>
      <c r="N11" s="59"/>
    </row>
    <row r="12" spans="1:14" x14ac:dyDescent="0.25">
      <c r="A12" s="176" t="s">
        <v>1315</v>
      </c>
      <c r="B12" s="418">
        <v>1</v>
      </c>
      <c r="C12" s="419">
        <v>1</v>
      </c>
      <c r="D12" s="419">
        <v>0</v>
      </c>
      <c r="E12" s="418">
        <v>0</v>
      </c>
      <c r="F12" s="419">
        <v>0</v>
      </c>
      <c r="G12" s="419">
        <v>0</v>
      </c>
      <c r="H12" s="418">
        <v>1</v>
      </c>
      <c r="I12" s="419">
        <v>1</v>
      </c>
      <c r="J12" s="419">
        <v>0</v>
      </c>
      <c r="K12" s="418">
        <v>1</v>
      </c>
      <c r="L12" s="419">
        <v>1</v>
      </c>
      <c r="M12" s="419">
        <v>0</v>
      </c>
      <c r="N12" s="59"/>
    </row>
    <row r="13" spans="1:14" ht="15.75" x14ac:dyDescent="0.25">
      <c r="A13" s="182" t="s">
        <v>1316</v>
      </c>
      <c r="B13" s="421">
        <v>3</v>
      </c>
      <c r="C13" s="422">
        <v>3</v>
      </c>
      <c r="D13" s="422">
        <v>0</v>
      </c>
      <c r="E13" s="421">
        <v>4</v>
      </c>
      <c r="F13" s="422">
        <v>0</v>
      </c>
      <c r="G13" s="422">
        <v>0</v>
      </c>
      <c r="H13" s="421">
        <v>5</v>
      </c>
      <c r="I13" s="422">
        <v>1</v>
      </c>
      <c r="J13" s="422">
        <v>2</v>
      </c>
      <c r="K13" s="421">
        <v>3</v>
      </c>
      <c r="L13" s="422">
        <v>3</v>
      </c>
      <c r="M13" s="422">
        <v>0</v>
      </c>
      <c r="N13" s="59"/>
    </row>
    <row r="14" spans="1:14" x14ac:dyDescent="0.25">
      <c r="A14" s="59"/>
      <c r="B14" s="59"/>
      <c r="C14" s="59"/>
      <c r="D14" s="59"/>
      <c r="E14" s="59"/>
      <c r="F14" s="59"/>
      <c r="G14" s="59"/>
      <c r="H14" s="59"/>
      <c r="I14" s="59"/>
      <c r="J14" s="59"/>
      <c r="K14" s="59"/>
      <c r="L14" s="59"/>
      <c r="M14" s="59"/>
      <c r="N14" s="59"/>
    </row>
  </sheetData>
  <mergeCells count="10">
    <mergeCell ref="B5:D5"/>
    <mergeCell ref="E5:G5"/>
    <mergeCell ref="H5:J5"/>
    <mergeCell ref="K5:M5"/>
    <mergeCell ref="A1:M1"/>
    <mergeCell ref="A4:A6"/>
    <mergeCell ref="B4:D4"/>
    <mergeCell ref="E4:G4"/>
    <mergeCell ref="H4:J4"/>
    <mergeCell ref="K4:M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opLeftCell="A14" workbookViewId="0"/>
  </sheetViews>
  <sheetFormatPr defaultRowHeight="15" x14ac:dyDescent="0.25"/>
  <cols>
    <col min="1" max="1" width="17.28515625" customWidth="1"/>
    <col min="8" max="8" width="9.7109375" customWidth="1"/>
    <col min="15" max="15" width="13.85546875" customWidth="1"/>
    <col min="17" max="17" width="6.7109375" style="18" customWidth="1"/>
    <col min="18" max="18" width="11.140625" style="18" customWidth="1"/>
    <col min="19" max="19" width="6.7109375" style="18" customWidth="1"/>
    <col min="20" max="20" width="8.5703125" style="18" customWidth="1"/>
    <col min="21" max="21" width="7.140625" style="18" customWidth="1"/>
    <col min="22" max="22" width="9" style="18" customWidth="1"/>
    <col min="23" max="23" width="13" style="18" customWidth="1"/>
    <col min="24" max="24" width="6.7109375" style="18" customWidth="1"/>
    <col min="25" max="25" width="9.28515625" style="18" customWidth="1"/>
    <col min="26" max="26" width="9.140625" style="11"/>
  </cols>
  <sheetData>
    <row r="1" spans="1:26" ht="15.75" x14ac:dyDescent="0.25">
      <c r="A1" s="1470" t="s">
        <v>1317</v>
      </c>
      <c r="B1" s="1470"/>
      <c r="C1" s="1470"/>
      <c r="D1" s="1470"/>
      <c r="E1" s="1470"/>
      <c r="F1" s="1470"/>
      <c r="G1" s="1470"/>
      <c r="H1" s="1470"/>
      <c r="I1" s="1470"/>
      <c r="J1" s="1470"/>
      <c r="K1" s="1470"/>
      <c r="L1" s="1470"/>
      <c r="M1" s="1470"/>
      <c r="N1" s="1470"/>
      <c r="O1" s="1470"/>
      <c r="P1" s="1470"/>
      <c r="Q1" s="1580"/>
      <c r="R1" s="1580"/>
      <c r="S1" s="1580"/>
      <c r="T1" s="1580"/>
      <c r="U1" s="1580"/>
      <c r="V1" s="1580"/>
      <c r="W1" s="1580"/>
      <c r="X1" s="1580"/>
      <c r="Y1" s="1580"/>
    </row>
    <row r="2" spans="1:26" ht="17.45" customHeight="1" x14ac:dyDescent="0.25">
      <c r="A2" s="1578" t="s">
        <v>1318</v>
      </c>
      <c r="B2" s="1578"/>
      <c r="C2" s="1578"/>
      <c r="D2" s="1578"/>
      <c r="E2" s="1578"/>
      <c r="F2" s="1578"/>
      <c r="G2" s="1578"/>
      <c r="H2" s="1578"/>
      <c r="I2" s="1578"/>
      <c r="J2" s="1578"/>
      <c r="K2" s="1578"/>
      <c r="L2" s="1578"/>
      <c r="M2" s="1578"/>
      <c r="N2" s="1578"/>
      <c r="O2" s="1578"/>
      <c r="P2" s="1578"/>
      <c r="Q2" s="1579"/>
      <c r="R2" s="1579"/>
      <c r="S2" s="1579"/>
      <c r="T2" s="1579"/>
      <c r="U2" s="1579"/>
      <c r="V2" s="1579"/>
      <c r="W2" s="1579"/>
      <c r="X2" s="1579"/>
      <c r="Y2" s="1579"/>
    </row>
    <row r="3" spans="1:26" ht="15.75" x14ac:dyDescent="0.25">
      <c r="A3" s="1470" t="s">
        <v>1319</v>
      </c>
      <c r="B3" s="1470"/>
      <c r="C3" s="1470"/>
      <c r="D3" s="1470"/>
      <c r="E3" s="1470"/>
      <c r="F3" s="1470"/>
      <c r="G3" s="1470"/>
      <c r="H3" s="1470"/>
      <c r="I3" s="1470"/>
      <c r="J3" s="1470"/>
      <c r="K3" s="1470"/>
      <c r="L3" s="1470"/>
      <c r="M3" s="1470"/>
      <c r="N3" s="1470"/>
      <c r="O3" s="1470"/>
      <c r="P3" s="1470"/>
      <c r="Q3" s="1470"/>
      <c r="R3" s="1470"/>
      <c r="S3" s="1470"/>
      <c r="T3" s="1470"/>
      <c r="U3" s="1470"/>
      <c r="V3" s="1470"/>
      <c r="W3" s="1470"/>
      <c r="X3" s="1470"/>
      <c r="Y3" s="1470"/>
    </row>
    <row r="4" spans="1:26" ht="15.75" x14ac:dyDescent="0.25">
      <c r="A4" s="1470" t="s">
        <v>1320</v>
      </c>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row>
    <row r="5" spans="1:26" ht="19.899999999999999" customHeight="1" x14ac:dyDescent="0.25">
      <c r="A5" s="1359" t="s">
        <v>1321</v>
      </c>
      <c r="B5" s="1359"/>
      <c r="C5" s="1359"/>
      <c r="D5" s="1359"/>
      <c r="E5" s="1359"/>
      <c r="F5" s="1359"/>
      <c r="G5" s="1359"/>
      <c r="H5" s="1359"/>
      <c r="I5" s="1359"/>
      <c r="J5" s="1359"/>
      <c r="K5" s="1359"/>
      <c r="L5" s="1359"/>
      <c r="M5" s="1359"/>
      <c r="N5" s="1359"/>
      <c r="O5" s="1359"/>
      <c r="P5" s="1359"/>
      <c r="Q5" s="1359"/>
      <c r="R5" s="1359"/>
      <c r="S5" s="194"/>
      <c r="T5" s="194"/>
      <c r="U5" s="194"/>
      <c r="V5" s="194"/>
      <c r="W5" s="194"/>
      <c r="X5" s="194"/>
      <c r="Y5" s="194"/>
    </row>
    <row r="6" spans="1:26" ht="15.75" x14ac:dyDescent="0.25">
      <c r="A6" s="1470" t="s">
        <v>1322</v>
      </c>
      <c r="B6" s="1470"/>
      <c r="C6" s="1470"/>
      <c r="D6" s="1470"/>
      <c r="E6" s="1470"/>
      <c r="F6" s="1470"/>
      <c r="G6" s="1470"/>
      <c r="H6" s="1470"/>
      <c r="I6" s="1470"/>
      <c r="J6" s="1470"/>
      <c r="K6" s="1470"/>
      <c r="L6" s="1470"/>
      <c r="M6" s="1470"/>
      <c r="N6" s="1470"/>
      <c r="O6" s="1470"/>
      <c r="P6" s="1470"/>
      <c r="Q6" s="1470"/>
      <c r="R6" s="1470"/>
      <c r="S6" s="1470"/>
      <c r="T6" s="1470"/>
      <c r="U6" s="1470"/>
      <c r="V6" s="1470"/>
      <c r="W6" s="1470"/>
      <c r="X6" s="1470"/>
      <c r="Y6" s="1470"/>
    </row>
    <row r="7" spans="1:26" ht="15.75" x14ac:dyDescent="0.25">
      <c r="A7" s="1470" t="s">
        <v>1323</v>
      </c>
      <c r="B7" s="1470"/>
      <c r="C7" s="1470"/>
      <c r="D7" s="1470"/>
      <c r="E7" s="1470"/>
      <c r="F7" s="1470"/>
      <c r="G7" s="1470"/>
      <c r="H7" s="1470"/>
      <c r="I7" s="1470"/>
      <c r="J7" s="1470"/>
      <c r="K7" s="1470"/>
      <c r="L7" s="1470"/>
      <c r="M7" s="1470"/>
      <c r="N7" s="1470"/>
      <c r="O7" s="1470"/>
      <c r="P7" s="1470"/>
      <c r="Q7" s="1470"/>
      <c r="R7" s="1470"/>
      <c r="S7" s="1470"/>
      <c r="T7" s="1470"/>
      <c r="U7" s="1470"/>
      <c r="V7" s="1470"/>
      <c r="W7" s="1470"/>
      <c r="X7" s="1470"/>
      <c r="Y7" s="1470"/>
    </row>
    <row r="8" spans="1:26" ht="15.75" x14ac:dyDescent="0.25">
      <c r="A8" s="1470" t="s">
        <v>1324</v>
      </c>
      <c r="B8" s="1470"/>
      <c r="C8" s="1470"/>
      <c r="D8" s="1470"/>
      <c r="E8" s="1470"/>
      <c r="F8" s="1470"/>
      <c r="G8" s="1470"/>
      <c r="H8" s="1470"/>
      <c r="I8" s="1470"/>
      <c r="J8" s="1470"/>
      <c r="K8" s="1470"/>
      <c r="L8" s="1470"/>
      <c r="M8" s="1470"/>
      <c r="N8" s="1470"/>
      <c r="O8" s="1470"/>
      <c r="P8" s="1470"/>
      <c r="Q8" s="1470"/>
      <c r="R8" s="1470"/>
      <c r="S8" s="1470"/>
      <c r="T8" s="1470"/>
      <c r="U8" s="1470"/>
      <c r="V8" s="1470"/>
      <c r="W8" s="1470"/>
      <c r="X8" s="1470"/>
      <c r="Y8" s="1470"/>
    </row>
    <row r="9" spans="1:26" ht="15.75" x14ac:dyDescent="0.25">
      <c r="A9" s="1470" t="s">
        <v>1325</v>
      </c>
      <c r="B9" s="1470"/>
      <c r="C9" s="1470"/>
      <c r="D9" s="1470"/>
      <c r="E9" s="1470"/>
      <c r="F9" s="1470"/>
      <c r="G9" s="1470"/>
      <c r="H9" s="1470"/>
      <c r="I9" s="1470"/>
      <c r="J9" s="1470"/>
      <c r="K9" s="1470"/>
      <c r="L9" s="1470"/>
      <c r="M9" s="1470"/>
      <c r="N9" s="1470"/>
      <c r="O9" s="1470"/>
      <c r="P9" s="1470"/>
      <c r="Q9" s="1470"/>
      <c r="R9" s="1470"/>
      <c r="S9" s="1470"/>
      <c r="T9" s="1470"/>
      <c r="U9" s="1470"/>
      <c r="V9" s="1470"/>
      <c r="W9" s="1470"/>
      <c r="X9" s="1470"/>
      <c r="Y9" s="1470"/>
    </row>
    <row r="10" spans="1:26" ht="15.75" x14ac:dyDescent="0.25">
      <c r="A10" s="1470" t="s">
        <v>1326</v>
      </c>
      <c r="B10" s="1470"/>
      <c r="C10" s="1470"/>
      <c r="D10" s="1470"/>
      <c r="E10" s="1470"/>
      <c r="F10" s="1470"/>
      <c r="G10" s="1470"/>
      <c r="H10" s="1470"/>
      <c r="I10" s="1470"/>
      <c r="J10" s="1470"/>
      <c r="K10" s="1470"/>
      <c r="L10" s="1470"/>
      <c r="M10" s="1470"/>
      <c r="N10" s="1470"/>
      <c r="O10" s="1470"/>
      <c r="P10" s="1470"/>
      <c r="Q10" s="1470"/>
      <c r="R10" s="1470"/>
      <c r="S10" s="1470"/>
      <c r="T10" s="1470"/>
      <c r="U10" s="1470"/>
      <c r="V10" s="1470"/>
      <c r="W10" s="1470"/>
      <c r="X10" s="1470"/>
      <c r="Y10" s="1470"/>
    </row>
    <row r="11" spans="1:26" x14ac:dyDescent="0.25">
      <c r="A11" s="59"/>
      <c r="B11" s="59"/>
      <c r="C11" s="59"/>
      <c r="D11" s="59"/>
      <c r="E11" s="59"/>
      <c r="F11" s="59"/>
      <c r="G11" s="59"/>
      <c r="H11" s="59"/>
      <c r="I11" s="59"/>
      <c r="J11" s="59"/>
      <c r="K11" s="59"/>
      <c r="L11" s="59"/>
      <c r="M11" s="59"/>
      <c r="N11" s="59"/>
      <c r="O11" s="59"/>
      <c r="P11" s="59"/>
      <c r="Q11" s="426"/>
      <c r="R11" s="426"/>
      <c r="S11" s="426"/>
      <c r="T11" s="426"/>
      <c r="U11" s="426"/>
      <c r="V11" s="426"/>
      <c r="W11" s="426"/>
      <c r="X11" s="426"/>
      <c r="Y11" s="426"/>
    </row>
    <row r="12" spans="1:26" s="16" customFormat="1" ht="15.75" x14ac:dyDescent="0.25">
      <c r="A12" s="345" t="s">
        <v>1327</v>
      </c>
      <c r="B12" s="345"/>
      <c r="C12" s="345"/>
      <c r="D12" s="345"/>
      <c r="E12" s="345"/>
      <c r="F12" s="345"/>
      <c r="G12" s="345"/>
      <c r="H12" s="345"/>
      <c r="I12" s="345"/>
      <c r="J12" s="345"/>
      <c r="K12" s="345"/>
      <c r="L12" s="345"/>
      <c r="M12" s="345"/>
      <c r="N12" s="345"/>
      <c r="O12" s="345"/>
      <c r="P12" s="345"/>
      <c r="Q12" s="427"/>
      <c r="R12" s="427"/>
      <c r="S12" s="427"/>
      <c r="T12" s="427"/>
      <c r="U12" s="427"/>
      <c r="V12" s="427"/>
      <c r="W12" s="427"/>
      <c r="X12" s="427"/>
      <c r="Y12" s="427"/>
      <c r="Z12" s="17"/>
    </row>
    <row r="13" spans="1:26" ht="29.25" customHeight="1" x14ac:dyDescent="0.25">
      <c r="A13" s="1595" t="s">
        <v>267</v>
      </c>
      <c r="B13" s="1601" t="s">
        <v>1328</v>
      </c>
      <c r="C13" s="1602"/>
      <c r="D13" s="1602"/>
      <c r="E13" s="1602"/>
      <c r="F13" s="1602"/>
      <c r="G13" s="1602"/>
      <c r="H13" s="1602"/>
      <c r="I13" s="1602"/>
      <c r="J13" s="1602"/>
      <c r="K13" s="1602"/>
      <c r="L13" s="1602"/>
      <c r="M13" s="1602"/>
      <c r="N13" s="1603"/>
      <c r="O13" s="1604" t="s">
        <v>1329</v>
      </c>
      <c r="P13" s="1604"/>
      <c r="Q13" s="1597" t="s">
        <v>1330</v>
      </c>
      <c r="R13" s="1598"/>
      <c r="S13" s="1591" t="s">
        <v>1331</v>
      </c>
      <c r="T13" s="1592"/>
      <c r="U13" s="1581" t="s">
        <v>1332</v>
      </c>
      <c r="V13" s="1582"/>
      <c r="W13" s="1585" t="s">
        <v>1333</v>
      </c>
      <c r="X13" s="1587" t="s">
        <v>1334</v>
      </c>
      <c r="Y13" s="1588"/>
    </row>
    <row r="14" spans="1:26" ht="77.25" customHeight="1" x14ac:dyDescent="0.25">
      <c r="A14" s="1596"/>
      <c r="B14" s="428" t="s">
        <v>274</v>
      </c>
      <c r="C14" s="429" t="s">
        <v>1335</v>
      </c>
      <c r="D14" s="429" t="s">
        <v>1336</v>
      </c>
      <c r="E14" s="429" t="s">
        <v>1337</v>
      </c>
      <c r="F14" s="429" t="s">
        <v>1338</v>
      </c>
      <c r="G14" s="429" t="s">
        <v>1339</v>
      </c>
      <c r="H14" s="429" t="s">
        <v>1340</v>
      </c>
      <c r="I14" s="430" t="s">
        <v>306</v>
      </c>
      <c r="J14" s="430" t="s">
        <v>1335</v>
      </c>
      <c r="K14" s="430" t="s">
        <v>1336</v>
      </c>
      <c r="L14" s="430" t="s">
        <v>1337</v>
      </c>
      <c r="M14" s="430" t="s">
        <v>1338</v>
      </c>
      <c r="N14" s="430" t="s">
        <v>1339</v>
      </c>
      <c r="O14" s="1605"/>
      <c r="P14" s="1605"/>
      <c r="Q14" s="1599"/>
      <c r="R14" s="1600"/>
      <c r="S14" s="1593"/>
      <c r="T14" s="1594"/>
      <c r="U14" s="1583"/>
      <c r="V14" s="1584"/>
      <c r="W14" s="1586"/>
      <c r="X14" s="1589"/>
      <c r="Y14" s="1590"/>
    </row>
    <row r="15" spans="1:26" ht="25.5" x14ac:dyDescent="0.25">
      <c r="A15" s="1596"/>
      <c r="B15" s="432"/>
      <c r="C15" s="433"/>
      <c r="D15" s="433"/>
      <c r="E15" s="433"/>
      <c r="F15" s="433"/>
      <c r="G15" s="433"/>
      <c r="H15" s="433"/>
      <c r="I15" s="434"/>
      <c r="J15" s="434"/>
      <c r="K15" s="434"/>
      <c r="L15" s="434"/>
      <c r="M15" s="434"/>
      <c r="N15" s="434"/>
      <c r="O15" s="431" t="s">
        <v>1341</v>
      </c>
      <c r="P15" s="435" t="s">
        <v>1342</v>
      </c>
      <c r="Q15" s="1139" t="s">
        <v>1343</v>
      </c>
      <c r="R15" s="1139" t="s">
        <v>814</v>
      </c>
      <c r="S15" s="436" t="s">
        <v>1343</v>
      </c>
      <c r="T15" s="437" t="s">
        <v>814</v>
      </c>
      <c r="U15" s="1140" t="s">
        <v>1343</v>
      </c>
      <c r="V15" s="1141" t="s">
        <v>814</v>
      </c>
      <c r="W15" s="438" t="s">
        <v>1343</v>
      </c>
      <c r="X15" s="1142" t="s">
        <v>1343</v>
      </c>
      <c r="Y15" s="439" t="s">
        <v>814</v>
      </c>
    </row>
    <row r="16" spans="1:26" x14ac:dyDescent="0.25">
      <c r="A16" s="779" t="s">
        <v>313</v>
      </c>
      <c r="B16" s="397">
        <v>114.1</v>
      </c>
      <c r="C16" s="440">
        <v>19.5</v>
      </c>
      <c r="D16" s="440">
        <v>33</v>
      </c>
      <c r="E16" s="440">
        <v>0</v>
      </c>
      <c r="F16" s="440">
        <v>61.6</v>
      </c>
      <c r="G16" s="440">
        <v>0</v>
      </c>
      <c r="H16" s="440">
        <v>1</v>
      </c>
      <c r="I16" s="440">
        <f t="shared" ref="I16:I21" si="0">SUM(J16:N16)</f>
        <v>55.95</v>
      </c>
      <c r="J16" s="440">
        <v>7</v>
      </c>
      <c r="K16" s="440">
        <v>16.5</v>
      </c>
      <c r="L16" s="440">
        <v>0</v>
      </c>
      <c r="M16" s="440">
        <v>32.450000000000003</v>
      </c>
      <c r="N16" s="440">
        <v>0</v>
      </c>
      <c r="O16" s="441">
        <v>50.48</v>
      </c>
      <c r="P16" s="441" t="s">
        <v>1344</v>
      </c>
      <c r="Q16" s="1143">
        <v>62</v>
      </c>
      <c r="R16" s="442">
        <f>Q16/135</f>
        <v>0.45925925925925926</v>
      </c>
      <c r="S16" s="178">
        <v>62</v>
      </c>
      <c r="T16" s="442">
        <f>S16/135</f>
        <v>0.45925925925925926</v>
      </c>
      <c r="U16" s="178">
        <v>14</v>
      </c>
      <c r="V16" s="442">
        <f>U16/135</f>
        <v>0.1037037037037037</v>
      </c>
      <c r="W16" s="178">
        <v>16</v>
      </c>
      <c r="X16" s="178">
        <v>18</v>
      </c>
      <c r="Y16" s="443">
        <v>0.33</v>
      </c>
    </row>
    <row r="17" spans="1:28" x14ac:dyDescent="0.25">
      <c r="A17" s="779" t="s">
        <v>281</v>
      </c>
      <c r="B17" s="428">
        <f t="shared" ref="B17:B21" si="1">SUM(C17:G17)</f>
        <v>52.5</v>
      </c>
      <c r="C17" s="440">
        <v>9.5</v>
      </c>
      <c r="D17" s="440">
        <v>13</v>
      </c>
      <c r="E17" s="440">
        <v>0</v>
      </c>
      <c r="F17" s="440">
        <v>29.1</v>
      </c>
      <c r="G17" s="440">
        <v>0.9</v>
      </c>
      <c r="H17" s="440">
        <v>0</v>
      </c>
      <c r="I17" s="440">
        <f t="shared" si="0"/>
        <v>30.5</v>
      </c>
      <c r="J17" s="440">
        <v>1.5</v>
      </c>
      <c r="K17" s="440">
        <v>7.1</v>
      </c>
      <c r="L17" s="440">
        <v>0</v>
      </c>
      <c r="M17" s="440">
        <v>21.9</v>
      </c>
      <c r="N17" s="440">
        <v>0</v>
      </c>
      <c r="O17" s="441">
        <v>52.28</v>
      </c>
      <c r="P17" s="441" t="s">
        <v>1345</v>
      </c>
      <c r="Q17" s="1143">
        <v>55</v>
      </c>
      <c r="R17" s="442">
        <v>0.77500000000000002</v>
      </c>
      <c r="S17" s="178">
        <v>52</v>
      </c>
      <c r="T17" s="442">
        <v>0.73199999999999998</v>
      </c>
      <c r="U17" s="178">
        <v>6</v>
      </c>
      <c r="V17" s="442">
        <v>8.5000000000000006E-2</v>
      </c>
      <c r="W17" s="178">
        <v>0</v>
      </c>
      <c r="X17" s="178">
        <v>2</v>
      </c>
      <c r="Y17" s="444">
        <v>0</v>
      </c>
    </row>
    <row r="18" spans="1:28" x14ac:dyDescent="0.25">
      <c r="A18" s="779" t="s">
        <v>282</v>
      </c>
      <c r="B18" s="428">
        <f t="shared" si="1"/>
        <v>37.700000000000003</v>
      </c>
      <c r="C18" s="440">
        <v>6</v>
      </c>
      <c r="D18" s="440">
        <v>7.7</v>
      </c>
      <c r="E18" s="440">
        <v>0</v>
      </c>
      <c r="F18" s="440">
        <v>24</v>
      </c>
      <c r="G18" s="440">
        <v>0</v>
      </c>
      <c r="H18" s="440">
        <v>0</v>
      </c>
      <c r="I18" s="440">
        <f t="shared" si="0"/>
        <v>16.7</v>
      </c>
      <c r="J18" s="440">
        <v>1</v>
      </c>
      <c r="K18" s="440">
        <v>3.7</v>
      </c>
      <c r="L18" s="440">
        <v>0</v>
      </c>
      <c r="M18" s="440">
        <v>12</v>
      </c>
      <c r="N18" s="440">
        <v>0</v>
      </c>
      <c r="O18" s="441">
        <v>50.65</v>
      </c>
      <c r="P18" s="441" t="s">
        <v>1346</v>
      </c>
      <c r="Q18" s="1143">
        <v>19</v>
      </c>
      <c r="R18" s="445">
        <v>0.504</v>
      </c>
      <c r="S18" s="178">
        <v>19</v>
      </c>
      <c r="T18" s="445">
        <v>0.504</v>
      </c>
      <c r="U18" s="178">
        <v>8</v>
      </c>
      <c r="V18" s="445">
        <v>0.2122</v>
      </c>
      <c r="W18" s="178">
        <v>15</v>
      </c>
      <c r="X18" s="178">
        <v>16</v>
      </c>
      <c r="Y18" s="446">
        <v>0.4244</v>
      </c>
    </row>
    <row r="19" spans="1:28" x14ac:dyDescent="0.25">
      <c r="A19" s="779" t="s">
        <v>283</v>
      </c>
      <c r="B19" s="428">
        <f t="shared" si="1"/>
        <v>180.9</v>
      </c>
      <c r="C19" s="440">
        <v>31</v>
      </c>
      <c r="D19" s="440">
        <v>59.7</v>
      </c>
      <c r="E19" s="440">
        <v>0</v>
      </c>
      <c r="F19" s="440">
        <v>89.2</v>
      </c>
      <c r="G19" s="440">
        <v>1</v>
      </c>
      <c r="H19" s="440">
        <v>0</v>
      </c>
      <c r="I19" s="440">
        <f t="shared" si="0"/>
        <v>108.61</v>
      </c>
      <c r="J19" s="440">
        <v>17</v>
      </c>
      <c r="K19" s="440">
        <v>33.700000000000003</v>
      </c>
      <c r="L19" s="440">
        <v>0</v>
      </c>
      <c r="M19" s="440">
        <v>56.91</v>
      </c>
      <c r="N19" s="440">
        <v>1</v>
      </c>
      <c r="O19" s="441">
        <v>49.31</v>
      </c>
      <c r="P19" s="441" t="s">
        <v>1347</v>
      </c>
      <c r="Q19" s="1143">
        <v>49</v>
      </c>
      <c r="R19" s="442">
        <f>Q19/159</f>
        <v>0.3081761006289308</v>
      </c>
      <c r="S19" s="178">
        <v>46</v>
      </c>
      <c r="T19" s="442">
        <f>S19/157</f>
        <v>0.2929936305732484</v>
      </c>
      <c r="U19" s="178">
        <v>19</v>
      </c>
      <c r="V19" s="442">
        <f>U19/157</f>
        <v>0.12101910828025478</v>
      </c>
      <c r="W19" s="178">
        <v>0</v>
      </c>
      <c r="X19" s="178">
        <v>23</v>
      </c>
      <c r="Y19" s="444">
        <v>0</v>
      </c>
    </row>
    <row r="20" spans="1:28" x14ac:dyDescent="0.25">
      <c r="A20" s="779" t="s">
        <v>284</v>
      </c>
      <c r="B20" s="428">
        <f t="shared" si="1"/>
        <v>88.9</v>
      </c>
      <c r="C20" s="440">
        <v>10</v>
      </c>
      <c r="D20" s="440">
        <v>30.4</v>
      </c>
      <c r="E20" s="440">
        <v>0</v>
      </c>
      <c r="F20" s="440">
        <v>48.5</v>
      </c>
      <c r="G20" s="440">
        <v>0</v>
      </c>
      <c r="H20" s="440">
        <v>0</v>
      </c>
      <c r="I20" s="440">
        <f t="shared" si="0"/>
        <v>62.5</v>
      </c>
      <c r="J20" s="440">
        <v>7</v>
      </c>
      <c r="K20" s="440">
        <v>20.5</v>
      </c>
      <c r="L20" s="440">
        <v>0</v>
      </c>
      <c r="M20" s="440">
        <v>35</v>
      </c>
      <c r="N20" s="440">
        <v>0</v>
      </c>
      <c r="O20" s="441">
        <v>46.86</v>
      </c>
      <c r="P20" s="441" t="s">
        <v>1348</v>
      </c>
      <c r="Q20" s="1143">
        <v>35</v>
      </c>
      <c r="R20" s="442">
        <v>0.38900000000000001</v>
      </c>
      <c r="S20" s="178">
        <v>30</v>
      </c>
      <c r="T20" s="442">
        <v>0.33700000000000002</v>
      </c>
      <c r="U20" s="178">
        <v>3</v>
      </c>
      <c r="V20" s="442">
        <v>3.4000000000000002E-2</v>
      </c>
      <c r="W20" s="178">
        <v>0</v>
      </c>
      <c r="X20" s="178">
        <v>7</v>
      </c>
      <c r="Y20" s="444">
        <v>0</v>
      </c>
    </row>
    <row r="21" spans="1:28" x14ac:dyDescent="0.25">
      <c r="A21" s="447" t="s">
        <v>271</v>
      </c>
      <c r="B21" s="428">
        <f t="shared" si="1"/>
        <v>474.1</v>
      </c>
      <c r="C21" s="448">
        <f>SUM(C16:C20)</f>
        <v>76</v>
      </c>
      <c r="D21" s="448">
        <f>SUM(D16:D20)</f>
        <v>143.80000000000001</v>
      </c>
      <c r="E21" s="448">
        <f>SUM(E16:E20)</f>
        <v>0</v>
      </c>
      <c r="F21" s="448">
        <f>SUM(F16:F20)</f>
        <v>252.4</v>
      </c>
      <c r="G21" s="448">
        <f>SUM(G16:G20)</f>
        <v>1.9</v>
      </c>
      <c r="H21" s="448">
        <v>1</v>
      </c>
      <c r="I21" s="449">
        <f t="shared" si="0"/>
        <v>274.26</v>
      </c>
      <c r="J21" s="448">
        <f>SUM(J16:J20)</f>
        <v>33.5</v>
      </c>
      <c r="K21" s="448">
        <f>SUM(K16:K20)</f>
        <v>81.5</v>
      </c>
      <c r="L21" s="448">
        <f>SUM(L16:L20)</f>
        <v>0</v>
      </c>
      <c r="M21" s="448">
        <f>SUM(M16:M20)</f>
        <v>158.26</v>
      </c>
      <c r="N21" s="448">
        <f>SUM(N16:N20)</f>
        <v>1</v>
      </c>
      <c r="O21" s="290">
        <v>49.92</v>
      </c>
      <c r="P21" s="290" t="s">
        <v>1349</v>
      </c>
      <c r="Q21" s="1144">
        <v>220</v>
      </c>
      <c r="R21" s="450"/>
      <c r="S21" s="366">
        <v>209</v>
      </c>
      <c r="T21" s="366"/>
      <c r="U21" s="366">
        <v>50</v>
      </c>
      <c r="V21" s="366"/>
      <c r="W21" s="366">
        <v>12</v>
      </c>
      <c r="X21" s="366">
        <v>59</v>
      </c>
      <c r="Y21" s="451"/>
    </row>
    <row r="22" spans="1:28" s="16" customFormat="1" x14ac:dyDescent="0.25">
      <c r="A22" s="452" t="s">
        <v>1350</v>
      </c>
      <c r="B22" s="453">
        <v>100</v>
      </c>
      <c r="C22" s="454">
        <v>16</v>
      </c>
      <c r="D22" s="454">
        <v>30.3</v>
      </c>
      <c r="E22" s="454">
        <f t="shared" ref="E22" si="2">+IFERROR(E21/$B$10,0)*100</f>
        <v>0</v>
      </c>
      <c r="F22" s="454">
        <v>53.2</v>
      </c>
      <c r="G22" s="454">
        <v>0.4</v>
      </c>
      <c r="H22" s="454">
        <v>0.2</v>
      </c>
      <c r="I22" s="454">
        <v>57.8</v>
      </c>
      <c r="J22" s="454">
        <v>12.2</v>
      </c>
      <c r="K22" s="454">
        <v>29.7</v>
      </c>
      <c r="L22" s="454">
        <f>+IFERROR(L21/$I$10,0)*100</f>
        <v>0</v>
      </c>
      <c r="M22" s="454">
        <v>57.7</v>
      </c>
      <c r="N22" s="454">
        <v>0.4</v>
      </c>
      <c r="O22" s="455"/>
      <c r="P22" s="455"/>
      <c r="Q22" s="456"/>
      <c r="R22" s="457">
        <v>0.46400000000000002</v>
      </c>
      <c r="S22" s="458"/>
      <c r="T22" s="459">
        <v>0.46500000000000002</v>
      </c>
      <c r="U22" s="460"/>
      <c r="V22" s="459">
        <v>0.11119999999999999</v>
      </c>
      <c r="W22" s="460">
        <v>2.5</v>
      </c>
      <c r="X22" s="460"/>
      <c r="Y22" s="461">
        <v>0.124</v>
      </c>
      <c r="Z22" s="17"/>
      <c r="AA22"/>
      <c r="AB22"/>
    </row>
    <row r="23" spans="1:28" x14ac:dyDescent="0.25">
      <c r="A23" s="59"/>
      <c r="B23" s="59"/>
      <c r="C23" s="59"/>
      <c r="D23" s="59"/>
      <c r="E23" s="59"/>
      <c r="F23" s="59"/>
      <c r="G23" s="59"/>
      <c r="H23" s="59"/>
      <c r="I23" s="59"/>
      <c r="J23" s="59"/>
      <c r="K23" s="59"/>
      <c r="L23" s="59"/>
      <c r="M23" s="59"/>
      <c r="N23" s="59"/>
      <c r="O23" s="59"/>
      <c r="P23" s="59"/>
      <c r="Q23" s="426"/>
      <c r="R23" s="426"/>
      <c r="S23" s="426"/>
      <c r="T23" s="426"/>
      <c r="U23" s="426"/>
      <c r="V23" s="426"/>
      <c r="W23" s="426"/>
      <c r="X23" s="426"/>
      <c r="Y23" s="426"/>
    </row>
    <row r="24" spans="1:28" x14ac:dyDescent="0.25">
      <c r="A24" s="354" t="s">
        <v>1351</v>
      </c>
      <c r="B24" s="354"/>
      <c r="C24" s="354"/>
      <c r="D24" s="354"/>
      <c r="E24" s="354"/>
      <c r="F24" s="354"/>
      <c r="G24" s="354"/>
      <c r="H24" s="354"/>
      <c r="I24" s="354"/>
      <c r="J24" s="354"/>
      <c r="K24" s="354"/>
      <c r="L24" s="354"/>
      <c r="M24" s="354"/>
      <c r="N24" s="354"/>
      <c r="O24" s="354"/>
      <c r="P24" s="354"/>
      <c r="Q24" s="426"/>
      <c r="R24" s="426"/>
      <c r="S24" s="426"/>
      <c r="T24" s="426"/>
      <c r="U24" s="426"/>
      <c r="V24" s="426"/>
      <c r="W24" s="426"/>
      <c r="X24" s="426"/>
      <c r="Y24" s="426"/>
    </row>
    <row r="25" spans="1:28" x14ac:dyDescent="0.25">
      <c r="A25" s="354" t="s">
        <v>1352</v>
      </c>
      <c r="B25" s="354"/>
      <c r="C25" s="354"/>
      <c r="D25" s="354"/>
      <c r="E25" s="354"/>
      <c r="F25" s="354"/>
      <c r="G25" s="354"/>
      <c r="H25" s="354"/>
      <c r="I25" s="354"/>
      <c r="J25" s="354"/>
      <c r="K25" s="354"/>
      <c r="L25" s="354"/>
      <c r="M25" s="354"/>
      <c r="N25" s="354"/>
      <c r="O25" s="354"/>
      <c r="P25" s="354"/>
      <c r="Q25" s="426"/>
      <c r="R25" s="426"/>
      <c r="S25" s="426"/>
      <c r="T25" s="426"/>
      <c r="U25" s="426"/>
      <c r="V25" s="426"/>
      <c r="W25" s="426"/>
      <c r="X25" s="426"/>
      <c r="Y25" s="426"/>
    </row>
    <row r="26" spans="1:28" x14ac:dyDescent="0.25">
      <c r="A26" s="354" t="s">
        <v>1353</v>
      </c>
      <c r="B26" s="354"/>
      <c r="C26" s="354"/>
      <c r="D26" s="354"/>
      <c r="E26" s="354"/>
      <c r="F26" s="354"/>
      <c r="G26" s="354"/>
      <c r="H26" s="354"/>
      <c r="I26" s="354"/>
      <c r="J26" s="354"/>
      <c r="K26" s="354"/>
      <c r="L26" s="354"/>
      <c r="M26" s="354"/>
      <c r="N26" s="354"/>
      <c r="O26" s="354"/>
      <c r="P26" s="354"/>
      <c r="Q26" s="426"/>
      <c r="R26" s="426"/>
      <c r="S26" s="426"/>
      <c r="T26" s="426"/>
      <c r="U26" s="426"/>
      <c r="V26" s="426"/>
      <c r="W26" s="426"/>
      <c r="X26" s="426"/>
      <c r="Y26" s="426"/>
    </row>
    <row r="27" spans="1:28" x14ac:dyDescent="0.25">
      <c r="A27" s="354" t="s">
        <v>1354</v>
      </c>
      <c r="B27" s="59"/>
      <c r="C27" s="59"/>
      <c r="D27" s="59"/>
      <c r="E27" s="59"/>
      <c r="F27" s="59"/>
      <c r="G27" s="59"/>
      <c r="H27" s="59"/>
      <c r="I27" s="59"/>
      <c r="J27" s="59"/>
      <c r="K27" s="59"/>
      <c r="L27" s="59"/>
      <c r="M27" s="59"/>
      <c r="N27" s="59"/>
      <c r="O27" s="59"/>
      <c r="P27" s="59"/>
      <c r="Q27" s="426"/>
      <c r="R27" s="426"/>
      <c r="S27" s="426"/>
      <c r="T27" s="426"/>
      <c r="U27" s="426"/>
      <c r="V27" s="426"/>
      <c r="W27" s="426"/>
      <c r="X27" s="426"/>
      <c r="Y27" s="426"/>
    </row>
    <row r="28" spans="1:28" x14ac:dyDescent="0.25">
      <c r="A28" s="245"/>
      <c r="B28" s="245"/>
      <c r="C28" s="245"/>
      <c r="D28" s="245"/>
      <c r="E28" s="245"/>
      <c r="F28" s="245"/>
      <c r="G28" s="245"/>
      <c r="H28" s="245"/>
      <c r="I28" s="245"/>
      <c r="J28" s="245"/>
      <c r="K28" s="245"/>
      <c r="L28" s="245"/>
      <c r="M28" s="245"/>
      <c r="N28" s="245"/>
      <c r="O28" s="245"/>
      <c r="P28" s="245"/>
      <c r="Q28" s="242"/>
      <c r="R28" s="242"/>
      <c r="S28" s="242"/>
      <c r="T28" s="426"/>
      <c r="U28" s="426"/>
      <c r="V28" s="426"/>
      <c r="W28" s="426"/>
      <c r="X28" s="426"/>
      <c r="Y28" s="426"/>
    </row>
    <row r="29" spans="1:28" x14ac:dyDescent="0.25">
      <c r="A29" s="59"/>
      <c r="B29" s="59"/>
      <c r="C29" s="59"/>
      <c r="D29" s="59"/>
      <c r="E29" s="59"/>
      <c r="F29" s="59"/>
      <c r="G29" s="59"/>
      <c r="H29" s="59"/>
      <c r="I29" s="59"/>
      <c r="J29" s="59"/>
      <c r="K29" s="59"/>
      <c r="L29" s="59"/>
      <c r="M29" s="59"/>
      <c r="N29" s="59"/>
      <c r="O29" s="59"/>
      <c r="P29" s="59"/>
      <c r="Q29" s="426"/>
      <c r="R29" s="426"/>
      <c r="S29" s="426"/>
      <c r="T29" s="426"/>
      <c r="U29" s="426"/>
      <c r="V29" s="426"/>
      <c r="W29" s="426"/>
      <c r="X29" s="426"/>
      <c r="Y29" s="426"/>
    </row>
    <row r="30" spans="1:28" x14ac:dyDescent="0.25">
      <c r="A30" s="59"/>
      <c r="B30" s="59"/>
      <c r="C30" s="59"/>
      <c r="D30" s="59"/>
      <c r="E30" s="59"/>
      <c r="F30" s="59"/>
      <c r="G30" s="59"/>
      <c r="H30" s="59"/>
      <c r="I30" s="59"/>
      <c r="J30" s="59"/>
      <c r="K30" s="59"/>
      <c r="L30" s="59"/>
      <c r="M30" s="59"/>
      <c r="N30" s="59"/>
      <c r="O30" s="59"/>
      <c r="P30" s="59"/>
      <c r="Q30" s="426"/>
      <c r="R30" s="426"/>
      <c r="S30" s="426"/>
      <c r="T30" s="426"/>
      <c r="U30" s="426"/>
      <c r="V30" s="426"/>
      <c r="W30" s="426"/>
      <c r="X30" s="426"/>
      <c r="Y30" s="426"/>
    </row>
    <row r="31" spans="1:28" x14ac:dyDescent="0.25">
      <c r="A31" s="59"/>
      <c r="B31" s="59"/>
      <c r="C31" s="59"/>
      <c r="D31" s="59"/>
      <c r="E31" s="59"/>
      <c r="F31" s="59"/>
      <c r="G31" s="59"/>
      <c r="H31" s="59"/>
      <c r="I31" s="59"/>
      <c r="J31" s="59"/>
      <c r="K31" s="59"/>
      <c r="L31" s="59"/>
      <c r="M31" s="59"/>
      <c r="N31" s="59"/>
      <c r="O31" s="59"/>
      <c r="P31" s="59"/>
      <c r="Q31" s="426"/>
      <c r="R31" s="426"/>
      <c r="S31" s="426"/>
      <c r="T31" s="426"/>
      <c r="U31" s="426"/>
      <c r="V31" s="426"/>
      <c r="W31" s="426"/>
      <c r="X31" s="426"/>
      <c r="Y31" s="426"/>
    </row>
    <row r="32" spans="1:28" x14ac:dyDescent="0.25">
      <c r="A32" s="59"/>
      <c r="B32" s="59"/>
      <c r="C32" s="59"/>
      <c r="D32" s="59"/>
      <c r="E32" s="59"/>
      <c r="F32" s="59"/>
      <c r="G32" s="59"/>
      <c r="H32" s="59"/>
      <c r="I32" s="59"/>
      <c r="J32" s="59"/>
      <c r="K32" s="59"/>
      <c r="L32" s="59"/>
      <c r="M32" s="59"/>
      <c r="N32" s="59"/>
      <c r="O32" s="59"/>
      <c r="P32" s="59"/>
      <c r="Q32" s="426"/>
      <c r="R32" s="426"/>
      <c r="S32" s="426"/>
      <c r="T32" s="426"/>
      <c r="U32" s="426"/>
      <c r="V32" s="426"/>
      <c r="W32" s="426"/>
      <c r="X32" s="426"/>
      <c r="Y32" s="426"/>
    </row>
    <row r="33" spans="1:25" x14ac:dyDescent="0.25">
      <c r="A33" s="59"/>
      <c r="B33" s="59"/>
      <c r="C33" s="59"/>
      <c r="D33" s="59"/>
      <c r="E33" s="59"/>
      <c r="F33" s="59"/>
      <c r="G33" s="59"/>
      <c r="H33" s="59"/>
      <c r="I33" s="59"/>
      <c r="J33" s="59"/>
      <c r="K33" s="59"/>
      <c r="L33" s="59"/>
      <c r="M33" s="59"/>
      <c r="N33" s="59"/>
      <c r="O33" s="59"/>
      <c r="P33" s="59"/>
      <c r="Q33" s="426"/>
      <c r="R33" s="426"/>
      <c r="S33" s="426"/>
      <c r="T33" s="426"/>
      <c r="U33" s="426"/>
      <c r="V33" s="426"/>
      <c r="W33" s="426"/>
      <c r="X33" s="426"/>
      <c r="Y33" s="426"/>
    </row>
    <row r="34" spans="1:25" x14ac:dyDescent="0.25">
      <c r="A34" s="59"/>
      <c r="B34" s="59"/>
      <c r="C34" s="59"/>
      <c r="D34" s="59"/>
      <c r="E34" s="59"/>
      <c r="F34" s="59"/>
      <c r="G34" s="59"/>
      <c r="H34" s="59"/>
      <c r="I34" s="59"/>
      <c r="J34" s="59"/>
      <c r="K34" s="59"/>
      <c r="L34" s="59"/>
      <c r="M34" s="59"/>
      <c r="N34" s="59"/>
      <c r="O34" s="59"/>
      <c r="P34" s="59"/>
      <c r="Q34" s="426"/>
      <c r="R34" s="426"/>
      <c r="S34" s="426"/>
      <c r="T34" s="426"/>
      <c r="U34" s="426"/>
      <c r="V34" s="426"/>
      <c r="W34" s="426"/>
      <c r="X34" s="426"/>
      <c r="Y34" s="426"/>
    </row>
    <row r="35" spans="1:25" x14ac:dyDescent="0.25">
      <c r="A35" s="59"/>
      <c r="B35" s="59"/>
      <c r="C35" s="59"/>
      <c r="D35" s="59"/>
      <c r="E35" s="59"/>
      <c r="F35" s="59"/>
      <c r="G35" s="59"/>
      <c r="H35" s="59"/>
      <c r="I35" s="59"/>
      <c r="J35" s="59"/>
      <c r="K35" s="59"/>
      <c r="L35" s="59"/>
      <c r="M35" s="59"/>
      <c r="N35" s="59"/>
      <c r="O35" s="59"/>
      <c r="P35" s="59"/>
      <c r="Q35" s="426"/>
      <c r="R35" s="426"/>
      <c r="S35" s="426"/>
      <c r="T35" s="426"/>
      <c r="U35" s="426"/>
      <c r="V35" s="426"/>
      <c r="W35" s="426"/>
      <c r="X35" s="426"/>
      <c r="Y35" s="426"/>
    </row>
    <row r="36" spans="1:25" x14ac:dyDescent="0.25">
      <c r="A36" s="59"/>
      <c r="B36" s="59"/>
      <c r="C36" s="59"/>
      <c r="D36" s="59"/>
      <c r="E36" s="59"/>
      <c r="F36" s="59"/>
      <c r="G36" s="59"/>
      <c r="H36" s="59"/>
      <c r="I36" s="59"/>
      <c r="J36" s="59"/>
      <c r="K36" s="59"/>
      <c r="L36" s="59"/>
      <c r="M36" s="59"/>
      <c r="N36" s="59"/>
      <c r="O36" s="59"/>
      <c r="P36" s="59"/>
      <c r="Q36" s="426"/>
      <c r="R36" s="426"/>
      <c r="S36" s="426"/>
      <c r="T36" s="426"/>
      <c r="U36" s="426"/>
      <c r="V36" s="426"/>
      <c r="W36" s="426"/>
      <c r="X36" s="426"/>
      <c r="Y36" s="426"/>
    </row>
    <row r="37" spans="1:25" x14ac:dyDescent="0.25">
      <c r="A37" s="59"/>
      <c r="B37" s="59"/>
      <c r="C37" s="59"/>
      <c r="D37" s="59"/>
      <c r="E37" s="59"/>
      <c r="F37" s="59"/>
      <c r="G37" s="59"/>
      <c r="H37" s="59"/>
      <c r="I37" s="59"/>
      <c r="J37" s="59"/>
      <c r="K37" s="59"/>
      <c r="L37" s="59"/>
      <c r="M37" s="59"/>
      <c r="N37" s="59"/>
      <c r="O37" s="59"/>
      <c r="P37" s="59"/>
      <c r="Q37" s="426"/>
      <c r="R37" s="426"/>
      <c r="S37" s="426"/>
      <c r="T37" s="426"/>
      <c r="U37" s="426"/>
      <c r="V37" s="426"/>
      <c r="W37" s="426"/>
      <c r="X37" s="426"/>
      <c r="Y37" s="426"/>
    </row>
    <row r="38" spans="1:25" x14ac:dyDescent="0.25">
      <c r="A38" s="59"/>
      <c r="B38" s="59"/>
      <c r="C38" s="59"/>
      <c r="D38" s="59"/>
      <c r="E38" s="59"/>
      <c r="F38" s="59"/>
      <c r="G38" s="59"/>
      <c r="H38" s="59"/>
      <c r="I38" s="59"/>
      <c r="J38" s="59"/>
      <c r="K38" s="59"/>
      <c r="L38" s="59"/>
      <c r="M38" s="59"/>
      <c r="N38" s="59"/>
      <c r="O38" s="59"/>
      <c r="P38" s="59"/>
      <c r="Q38" s="426"/>
      <c r="R38" s="426"/>
      <c r="S38" s="426"/>
      <c r="T38" s="426"/>
      <c r="U38" s="426"/>
      <c r="V38" s="426"/>
      <c r="W38" s="426"/>
      <c r="X38" s="426"/>
      <c r="Y38" s="426"/>
    </row>
    <row r="39" spans="1:25" x14ac:dyDescent="0.25">
      <c r="A39" s="59"/>
      <c r="B39" s="59"/>
      <c r="C39" s="59"/>
      <c r="D39" s="59"/>
      <c r="E39" s="59"/>
      <c r="F39" s="59"/>
      <c r="G39" s="59"/>
      <c r="H39" s="59"/>
      <c r="I39" s="59"/>
      <c r="J39" s="59"/>
      <c r="K39" s="59"/>
      <c r="L39" s="59"/>
      <c r="M39" s="59"/>
      <c r="N39" s="59"/>
      <c r="O39" s="59"/>
      <c r="P39" s="59"/>
      <c r="Q39" s="426"/>
      <c r="R39" s="426"/>
      <c r="S39" s="426"/>
      <c r="T39" s="426"/>
      <c r="U39" s="426"/>
      <c r="V39" s="426"/>
      <c r="W39" s="426"/>
      <c r="X39" s="426"/>
      <c r="Y39" s="426"/>
    </row>
    <row r="40" spans="1:25" x14ac:dyDescent="0.25">
      <c r="A40" s="59"/>
      <c r="B40" s="59"/>
      <c r="C40" s="59"/>
      <c r="D40" s="59"/>
      <c r="E40" s="59"/>
      <c r="F40" s="59"/>
      <c r="G40" s="59"/>
      <c r="H40" s="59"/>
      <c r="I40" s="59"/>
      <c r="J40" s="59"/>
      <c r="K40" s="59"/>
      <c r="L40" s="59"/>
      <c r="M40" s="59"/>
      <c r="N40" s="59"/>
      <c r="O40" s="59"/>
      <c r="P40" s="59"/>
      <c r="Q40" s="426"/>
      <c r="R40" s="426"/>
      <c r="S40" s="426"/>
      <c r="T40" s="426"/>
      <c r="U40" s="426"/>
      <c r="V40" s="426"/>
      <c r="W40" s="426"/>
      <c r="X40" s="426"/>
      <c r="Y40" s="426"/>
    </row>
    <row r="41" spans="1:25" x14ac:dyDescent="0.25">
      <c r="A41" s="59"/>
      <c r="B41" s="59"/>
      <c r="C41" s="59"/>
      <c r="D41" s="59"/>
      <c r="E41" s="59"/>
      <c r="F41" s="59"/>
      <c r="G41" s="59"/>
      <c r="H41" s="59"/>
      <c r="I41" s="59"/>
      <c r="J41" s="59"/>
      <c r="K41" s="59"/>
      <c r="L41" s="59"/>
      <c r="M41" s="59"/>
      <c r="N41" s="59"/>
      <c r="O41" s="59"/>
      <c r="P41" s="59"/>
      <c r="Q41" s="426"/>
      <c r="R41" s="426"/>
      <c r="S41" s="426"/>
      <c r="T41" s="426"/>
      <c r="U41" s="426"/>
      <c r="V41" s="426"/>
      <c r="W41" s="426"/>
      <c r="X41" s="426"/>
      <c r="Y41" s="426"/>
    </row>
    <row r="42" spans="1:25" x14ac:dyDescent="0.25">
      <c r="A42" s="59"/>
      <c r="B42" s="59"/>
      <c r="C42" s="59"/>
      <c r="D42" s="59"/>
      <c r="E42" s="59"/>
      <c r="F42" s="59"/>
      <c r="G42" s="59"/>
      <c r="H42" s="59"/>
      <c r="I42" s="59"/>
      <c r="J42" s="59"/>
      <c r="K42" s="59"/>
      <c r="L42" s="59"/>
      <c r="M42" s="59"/>
      <c r="N42" s="59"/>
      <c r="O42" s="59"/>
      <c r="P42" s="59"/>
      <c r="Q42" s="426"/>
      <c r="R42" s="426"/>
      <c r="S42" s="426"/>
      <c r="T42" s="426"/>
      <c r="U42" s="426"/>
      <c r="V42" s="426"/>
      <c r="W42" s="426"/>
      <c r="X42" s="426"/>
      <c r="Y42" s="426"/>
    </row>
    <row r="43" spans="1:25" x14ac:dyDescent="0.25">
      <c r="A43" s="59"/>
      <c r="B43" s="59"/>
      <c r="C43" s="59"/>
      <c r="D43" s="59"/>
      <c r="E43" s="59"/>
      <c r="F43" s="59"/>
      <c r="G43" s="59"/>
      <c r="H43" s="59"/>
      <c r="I43" s="59"/>
      <c r="J43" s="59"/>
      <c r="K43" s="59"/>
      <c r="L43" s="59"/>
      <c r="M43" s="59"/>
      <c r="N43" s="59"/>
      <c r="O43" s="59"/>
      <c r="P43" s="59"/>
      <c r="Q43" s="426"/>
      <c r="R43" s="426"/>
      <c r="S43" s="426"/>
      <c r="T43" s="426"/>
      <c r="U43" s="426"/>
      <c r="V43" s="426"/>
      <c r="W43" s="426"/>
      <c r="X43" s="426"/>
      <c r="Y43" s="426"/>
    </row>
    <row r="44" spans="1:25" x14ac:dyDescent="0.25">
      <c r="A44" s="59"/>
      <c r="B44" s="59"/>
      <c r="C44" s="59"/>
      <c r="D44" s="59"/>
      <c r="E44" s="59"/>
      <c r="F44" s="59"/>
      <c r="G44" s="59"/>
      <c r="H44" s="59"/>
      <c r="I44" s="59"/>
      <c r="J44" s="59"/>
      <c r="K44" s="59"/>
      <c r="L44" s="59"/>
      <c r="M44" s="59"/>
      <c r="N44" s="59"/>
      <c r="O44" s="59"/>
      <c r="P44" s="59"/>
      <c r="Q44" s="426"/>
      <c r="R44" s="426"/>
      <c r="S44" s="426"/>
      <c r="T44" s="426"/>
      <c r="U44" s="426"/>
      <c r="V44" s="426"/>
      <c r="W44" s="426"/>
      <c r="X44" s="426"/>
      <c r="Y44" s="426"/>
    </row>
    <row r="45" spans="1:25" x14ac:dyDescent="0.25">
      <c r="A45" s="59"/>
      <c r="B45" s="59"/>
      <c r="C45" s="59"/>
      <c r="D45" s="59"/>
      <c r="E45" s="59"/>
      <c r="F45" s="59"/>
      <c r="G45" s="59"/>
      <c r="H45" s="59"/>
      <c r="I45" s="59"/>
      <c r="J45" s="59"/>
      <c r="K45" s="59"/>
      <c r="L45" s="59"/>
      <c r="M45" s="59"/>
      <c r="N45" s="59"/>
      <c r="O45" s="59"/>
      <c r="P45" s="59"/>
      <c r="Q45" s="426"/>
      <c r="R45" s="426"/>
      <c r="S45" s="426"/>
      <c r="T45" s="426"/>
      <c r="U45" s="426"/>
      <c r="V45" s="426"/>
      <c r="W45" s="426"/>
      <c r="X45" s="426"/>
      <c r="Y45" s="426"/>
    </row>
    <row r="46" spans="1:25" x14ac:dyDescent="0.25">
      <c r="A46" s="59"/>
      <c r="B46" s="59"/>
      <c r="C46" s="59"/>
      <c r="D46" s="59"/>
      <c r="E46" s="59"/>
      <c r="F46" s="59"/>
      <c r="G46" s="59"/>
      <c r="H46" s="59"/>
      <c r="I46" s="59"/>
      <c r="J46" s="59"/>
      <c r="K46" s="59"/>
      <c r="L46" s="59"/>
      <c r="M46" s="59"/>
      <c r="N46" s="59"/>
      <c r="O46" s="59"/>
      <c r="P46" s="59"/>
      <c r="Q46" s="426"/>
      <c r="R46" s="426"/>
      <c r="S46" s="426"/>
      <c r="T46" s="426"/>
      <c r="U46" s="426"/>
      <c r="V46" s="426"/>
      <c r="W46" s="426"/>
      <c r="X46" s="426"/>
      <c r="Y46" s="426"/>
    </row>
    <row r="47" spans="1:25" x14ac:dyDescent="0.25">
      <c r="A47" s="59"/>
      <c r="B47" s="59"/>
      <c r="C47" s="59"/>
      <c r="D47" s="59"/>
      <c r="E47" s="59"/>
      <c r="F47" s="59"/>
      <c r="G47" s="59"/>
      <c r="H47" s="59"/>
      <c r="I47" s="59"/>
      <c r="J47" s="59"/>
      <c r="K47" s="59"/>
      <c r="L47" s="59"/>
      <c r="M47" s="59"/>
      <c r="N47" s="59"/>
      <c r="O47" s="59"/>
      <c r="P47" s="59"/>
      <c r="Q47" s="426"/>
      <c r="R47" s="426"/>
      <c r="S47" s="426"/>
      <c r="T47" s="426"/>
      <c r="U47" s="426"/>
      <c r="V47" s="426"/>
      <c r="W47" s="426"/>
      <c r="X47" s="426"/>
      <c r="Y47" s="426"/>
    </row>
    <row r="48" spans="1:25" x14ac:dyDescent="0.25">
      <c r="A48" s="59"/>
      <c r="B48" s="59"/>
      <c r="C48" s="59"/>
      <c r="D48" s="59"/>
      <c r="E48" s="59"/>
      <c r="F48" s="59"/>
      <c r="G48" s="59"/>
      <c r="H48" s="59"/>
      <c r="I48" s="59"/>
      <c r="J48" s="59"/>
      <c r="K48" s="59"/>
      <c r="L48" s="59"/>
      <c r="M48" s="59"/>
      <c r="N48" s="59"/>
      <c r="O48" s="59"/>
      <c r="P48" s="59"/>
      <c r="Q48" s="426"/>
      <c r="R48" s="426"/>
      <c r="S48" s="426"/>
      <c r="T48" s="426"/>
      <c r="U48" s="426"/>
      <c r="V48" s="426"/>
      <c r="W48" s="426"/>
      <c r="X48" s="426"/>
      <c r="Y48" s="426"/>
    </row>
    <row r="49" spans="1:25" x14ac:dyDescent="0.25">
      <c r="A49" s="59"/>
      <c r="B49" s="59"/>
      <c r="C49" s="59"/>
      <c r="D49" s="59"/>
      <c r="E49" s="59"/>
      <c r="F49" s="59"/>
      <c r="G49" s="59"/>
      <c r="H49" s="59"/>
      <c r="I49" s="59"/>
      <c r="J49" s="59"/>
      <c r="K49" s="59"/>
      <c r="L49" s="59"/>
      <c r="M49" s="59"/>
      <c r="N49" s="59"/>
      <c r="O49" s="59"/>
      <c r="P49" s="59"/>
      <c r="Q49" s="426"/>
      <c r="R49" s="426"/>
      <c r="S49" s="426"/>
      <c r="T49" s="426"/>
      <c r="U49" s="426"/>
      <c r="V49" s="426"/>
      <c r="W49" s="426"/>
      <c r="X49" s="426"/>
      <c r="Y49" s="426"/>
    </row>
    <row r="50" spans="1:25" x14ac:dyDescent="0.25">
      <c r="A50" s="59"/>
      <c r="B50" s="59"/>
      <c r="C50" s="59"/>
      <c r="D50" s="59"/>
      <c r="E50" s="59"/>
      <c r="F50" s="59"/>
      <c r="G50" s="59"/>
      <c r="H50" s="59"/>
      <c r="I50" s="59"/>
      <c r="J50" s="59"/>
      <c r="K50" s="59"/>
      <c r="L50" s="59"/>
      <c r="M50" s="59"/>
      <c r="N50" s="59"/>
      <c r="O50" s="59"/>
      <c r="P50" s="59"/>
      <c r="Q50" s="426"/>
      <c r="R50" s="426"/>
      <c r="S50" s="426"/>
      <c r="T50" s="426"/>
      <c r="U50" s="426"/>
      <c r="V50" s="426"/>
      <c r="W50" s="426"/>
      <c r="X50" s="426"/>
      <c r="Y50" s="426"/>
    </row>
    <row r="51" spans="1:25" x14ac:dyDescent="0.25">
      <c r="A51" s="59"/>
      <c r="B51" s="59"/>
      <c r="C51" s="59"/>
      <c r="D51" s="59"/>
      <c r="E51" s="59"/>
      <c r="F51" s="59"/>
      <c r="G51" s="59"/>
      <c r="H51" s="59"/>
      <c r="I51" s="59"/>
      <c r="J51" s="59"/>
      <c r="K51" s="59"/>
      <c r="L51" s="59"/>
      <c r="M51" s="59"/>
      <c r="N51" s="59"/>
      <c r="O51" s="59"/>
      <c r="P51" s="59"/>
      <c r="Q51" s="426"/>
      <c r="R51" s="426"/>
      <c r="S51" s="426"/>
      <c r="T51" s="426"/>
      <c r="U51" s="426"/>
      <c r="V51" s="426"/>
      <c r="W51" s="426"/>
      <c r="X51" s="426"/>
      <c r="Y51" s="426"/>
    </row>
  </sheetData>
  <mergeCells count="18">
    <mergeCell ref="A7:Y7"/>
    <mergeCell ref="A5:R5"/>
    <mergeCell ref="U13:V14"/>
    <mergeCell ref="W13:W14"/>
    <mergeCell ref="X13:Y14"/>
    <mergeCell ref="S13:T14"/>
    <mergeCell ref="A13:A15"/>
    <mergeCell ref="Q13:R14"/>
    <mergeCell ref="B13:N13"/>
    <mergeCell ref="O13:P14"/>
    <mergeCell ref="A8:Y8"/>
    <mergeCell ref="A9:Y9"/>
    <mergeCell ref="A10:Y10"/>
    <mergeCell ref="A2:Y2"/>
    <mergeCell ref="A1:Y1"/>
    <mergeCell ref="A4:Y4"/>
    <mergeCell ref="A6:Y6"/>
    <mergeCell ref="A3:Y3"/>
  </mergeCells>
  <pageMargins left="0.70866141732283472" right="0.70866141732283472" top="0.74803149606299213" bottom="0.74803149606299213" header="0.31496062992125984" footer="0.31496062992125984"/>
  <pageSetup paperSize="9" scale="68"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opLeftCell="A35" workbookViewId="0">
      <selection activeCell="AM4" sqref="AM4"/>
    </sheetView>
  </sheetViews>
  <sheetFormatPr defaultRowHeight="15" x14ac:dyDescent="0.25"/>
  <cols>
    <col min="1" max="1" width="31.28515625" customWidth="1"/>
    <col min="9" max="9" width="14.7109375" customWidth="1"/>
    <col min="10" max="10" width="20.28515625" customWidth="1"/>
    <col min="18" max="18" width="16.5703125" customWidth="1"/>
    <col min="19" max="19" width="18" customWidth="1"/>
    <col min="20" max="20" width="11.7109375" customWidth="1"/>
    <col min="21" max="21" width="19.28515625" customWidth="1"/>
    <col min="25" max="25" width="7.42578125" customWidth="1"/>
    <col min="26" max="26" width="7.5703125" customWidth="1"/>
    <col min="27" max="27" width="7.42578125" customWidth="1"/>
    <col min="28" max="28" width="7.140625" customWidth="1"/>
    <col min="29" max="30" width="6.7109375" customWidth="1"/>
    <col min="31" max="31" width="7.42578125" customWidth="1"/>
    <col min="32" max="32" width="7.28515625" customWidth="1"/>
    <col min="33" max="33" width="7.5703125" customWidth="1"/>
    <col min="34" max="34" width="7.42578125" customWidth="1"/>
    <col min="35" max="35" width="8.28515625" customWidth="1"/>
    <col min="36" max="36" width="7.7109375" customWidth="1"/>
  </cols>
  <sheetData>
    <row r="1" spans="1:37" ht="22.15" customHeight="1" x14ac:dyDescent="0.25">
      <c r="A1" s="1359" t="s">
        <v>1355</v>
      </c>
      <c r="B1" s="1606"/>
      <c r="C1" s="1606"/>
      <c r="D1" s="1606"/>
      <c r="E1" s="1606"/>
      <c r="F1" s="1606"/>
      <c r="G1" s="1606"/>
      <c r="H1" s="344"/>
      <c r="I1" s="344"/>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1:37" ht="20.25" customHeight="1" x14ac:dyDescent="0.25">
      <c r="A2" s="1359" t="s">
        <v>1356</v>
      </c>
      <c r="B2" s="1359"/>
      <c r="C2" s="1359"/>
      <c r="D2" s="1359"/>
      <c r="E2" s="1359"/>
      <c r="F2" s="1359"/>
      <c r="G2" s="1359"/>
      <c r="H2" s="1359"/>
      <c r="I2" s="1359"/>
      <c r="J2" s="13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row>
    <row r="3" spans="1:37" ht="21" customHeight="1" x14ac:dyDescent="0.25">
      <c r="A3" s="1359" t="s">
        <v>1357</v>
      </c>
      <c r="B3" s="1359"/>
      <c r="C3" s="1359"/>
      <c r="D3" s="1359"/>
      <c r="E3" s="1359"/>
      <c r="F3" s="1359"/>
      <c r="G3" s="1359"/>
      <c r="H3" s="425"/>
      <c r="I3" s="425"/>
      <c r="J3" s="405"/>
      <c r="K3" s="405"/>
      <c r="L3" s="405"/>
      <c r="M3" s="405"/>
      <c r="N3" s="405"/>
      <c r="O3" s="59"/>
      <c r="P3" s="59"/>
      <c r="Q3" s="59"/>
      <c r="R3" s="59"/>
      <c r="S3" s="59"/>
      <c r="T3" s="59"/>
      <c r="U3" s="59"/>
      <c r="V3" s="59"/>
      <c r="W3" s="59"/>
      <c r="X3" s="59"/>
      <c r="Y3" s="59"/>
      <c r="Z3" s="59"/>
      <c r="AA3" s="59"/>
      <c r="AB3" s="59"/>
      <c r="AC3" s="59"/>
      <c r="AD3" s="59"/>
      <c r="AE3" s="59"/>
      <c r="AF3" s="59"/>
      <c r="AG3" s="59"/>
      <c r="AH3" s="59"/>
      <c r="AI3" s="59"/>
      <c r="AJ3" s="59"/>
      <c r="AK3" s="59"/>
    </row>
    <row r="4" spans="1:37" ht="18" customHeight="1" x14ac:dyDescent="0.25">
      <c r="A4" s="1359" t="s">
        <v>1358</v>
      </c>
      <c r="B4" s="1359"/>
      <c r="C4" s="1359"/>
      <c r="D4" s="1359"/>
      <c r="E4" s="1359"/>
      <c r="F4" s="1359"/>
      <c r="G4" s="1359"/>
      <c r="H4" s="1359"/>
      <c r="I4" s="1359"/>
      <c r="J4" s="1359"/>
      <c r="K4" s="1359"/>
      <c r="L4" s="1359"/>
      <c r="M4" s="1359"/>
      <c r="N4" s="1359"/>
      <c r="O4" s="59"/>
      <c r="P4" s="59"/>
      <c r="Q4" s="59"/>
      <c r="R4" s="59"/>
      <c r="S4" s="59"/>
      <c r="T4" s="59"/>
      <c r="U4" s="59"/>
      <c r="V4" s="59"/>
      <c r="W4" s="59"/>
      <c r="X4" s="59"/>
      <c r="Y4" s="59"/>
      <c r="Z4" s="59"/>
      <c r="AA4" s="59"/>
      <c r="AB4" s="59"/>
      <c r="AC4" s="59"/>
      <c r="AD4" s="59"/>
      <c r="AE4" s="59"/>
      <c r="AF4" s="59"/>
      <c r="AG4" s="59"/>
      <c r="AH4" s="59"/>
      <c r="AI4" s="59"/>
      <c r="AJ4" s="59"/>
      <c r="AK4" s="59"/>
    </row>
    <row r="5" spans="1:37" ht="24.6" customHeight="1" x14ac:dyDescent="0.25">
      <c r="A5" s="462"/>
      <c r="B5" s="462"/>
      <c r="C5" s="462"/>
      <c r="D5" s="462"/>
      <c r="E5" s="462"/>
      <c r="F5" s="462"/>
      <c r="G5" s="462"/>
      <c r="H5" s="344"/>
      <c r="I5" s="344"/>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row>
    <row r="6" spans="1:37" ht="42.6" customHeight="1" x14ac:dyDescent="0.25">
      <c r="A6" s="1545" t="s">
        <v>1359</v>
      </c>
      <c r="B6" s="1545"/>
      <c r="C6" s="1545"/>
      <c r="D6" s="1545"/>
      <c r="E6" s="1545"/>
      <c r="F6" s="1545"/>
      <c r="G6" s="463"/>
      <c r="H6" s="59"/>
      <c r="I6" s="227" t="s">
        <v>1360</v>
      </c>
      <c r="J6" s="464"/>
      <c r="K6" s="464"/>
      <c r="L6" s="464"/>
      <c r="M6" s="464"/>
      <c r="N6" s="59"/>
      <c r="O6" s="59"/>
      <c r="P6" s="59"/>
      <c r="Q6" s="1610" t="s">
        <v>1361</v>
      </c>
      <c r="R6" s="1610"/>
      <c r="S6" s="1610"/>
      <c r="T6" s="1610"/>
      <c r="U6" s="1610"/>
      <c r="V6" s="59"/>
      <c r="W6" s="59"/>
      <c r="X6" s="1609" t="s">
        <v>1362</v>
      </c>
      <c r="Y6" s="1609"/>
      <c r="Z6" s="1609"/>
      <c r="AA6" s="1609"/>
      <c r="AB6" s="1609"/>
      <c r="AC6" s="1609"/>
      <c r="AD6" s="1609"/>
      <c r="AE6" s="1609"/>
      <c r="AF6" s="1609"/>
      <c r="AG6" s="1609"/>
      <c r="AH6" s="1609"/>
      <c r="AI6" s="1609"/>
      <c r="AJ6" s="1609"/>
      <c r="AK6" s="59"/>
    </row>
    <row r="7" spans="1:37" ht="33" customHeight="1" x14ac:dyDescent="0.25">
      <c r="A7" s="326" t="s">
        <v>1363</v>
      </c>
      <c r="B7" s="1288" t="s">
        <v>267</v>
      </c>
      <c r="C7" s="1607"/>
      <c r="D7" s="1607"/>
      <c r="E7" s="1607"/>
      <c r="F7" s="1608"/>
      <c r="G7" s="59"/>
      <c r="H7" s="59"/>
      <c r="I7" s="1467" t="s">
        <v>267</v>
      </c>
      <c r="J7" s="465" t="s">
        <v>1364</v>
      </c>
      <c r="K7" s="1467" t="s">
        <v>1365</v>
      </c>
      <c r="L7" s="1467"/>
      <c r="M7" s="1467"/>
      <c r="N7" s="1467"/>
      <c r="O7" s="59"/>
      <c r="P7" s="59"/>
      <c r="Q7" s="1467" t="s">
        <v>1366</v>
      </c>
      <c r="R7" s="1467" t="s">
        <v>267</v>
      </c>
      <c r="S7" s="1467" t="s">
        <v>1367</v>
      </c>
      <c r="T7" s="189" t="s">
        <v>1368</v>
      </c>
      <c r="U7" s="1467" t="s">
        <v>1369</v>
      </c>
      <c r="V7" s="59"/>
      <c r="W7" s="59"/>
      <c r="X7" s="175" t="s">
        <v>1363</v>
      </c>
      <c r="Y7" s="1466" t="s">
        <v>1370</v>
      </c>
      <c r="Z7" s="1466"/>
      <c r="AA7" s="1466"/>
      <c r="AB7" s="1466" t="s">
        <v>1371</v>
      </c>
      <c r="AC7" s="1466"/>
      <c r="AD7" s="1466"/>
      <c r="AE7" s="1466" t="s">
        <v>1372</v>
      </c>
      <c r="AF7" s="1466"/>
      <c r="AG7" s="1466"/>
      <c r="AH7" s="1466" t="s">
        <v>274</v>
      </c>
      <c r="AI7" s="1466"/>
      <c r="AJ7" s="1466"/>
      <c r="AK7" s="59"/>
    </row>
    <row r="8" spans="1:37" x14ac:dyDescent="0.25">
      <c r="A8" s="192" t="s">
        <v>1373</v>
      </c>
      <c r="B8" s="192" t="s">
        <v>1374</v>
      </c>
      <c r="C8" s="192" t="s">
        <v>572</v>
      </c>
      <c r="D8" s="192" t="s">
        <v>282</v>
      </c>
      <c r="E8" s="192" t="s">
        <v>283</v>
      </c>
      <c r="F8" s="192" t="s">
        <v>284</v>
      </c>
      <c r="G8" s="59"/>
      <c r="H8" s="59"/>
      <c r="I8" s="1467"/>
      <c r="J8" s="465" t="s">
        <v>1375</v>
      </c>
      <c r="K8" s="189" t="s">
        <v>1376</v>
      </c>
      <c r="L8" s="189" t="s">
        <v>1377</v>
      </c>
      <c r="M8" s="189" t="s">
        <v>1378</v>
      </c>
      <c r="N8" s="189" t="s">
        <v>1379</v>
      </c>
      <c r="O8" s="59"/>
      <c r="P8" s="59"/>
      <c r="Q8" s="1467"/>
      <c r="R8" s="1467"/>
      <c r="S8" s="1467"/>
      <c r="T8" s="189" t="s">
        <v>1380</v>
      </c>
      <c r="U8" s="1467"/>
      <c r="V8" s="59"/>
      <c r="W8" s="59"/>
      <c r="X8" s="493" t="s">
        <v>267</v>
      </c>
      <c r="Y8" s="418" t="s">
        <v>1381</v>
      </c>
      <c r="Z8" s="418" t="s">
        <v>1382</v>
      </c>
      <c r="AA8" s="418" t="s">
        <v>274</v>
      </c>
      <c r="AB8" s="418" t="s">
        <v>1381</v>
      </c>
      <c r="AC8" s="418" t="s">
        <v>1382</v>
      </c>
      <c r="AD8" s="418" t="s">
        <v>274</v>
      </c>
      <c r="AE8" s="418" t="s">
        <v>1381</v>
      </c>
      <c r="AF8" s="418" t="s">
        <v>1382</v>
      </c>
      <c r="AG8" s="418" t="s">
        <v>274</v>
      </c>
      <c r="AH8" s="418" t="s">
        <v>1381</v>
      </c>
      <c r="AI8" s="418" t="s">
        <v>1382</v>
      </c>
      <c r="AJ8" s="418" t="s">
        <v>274</v>
      </c>
      <c r="AK8" s="59"/>
    </row>
    <row r="9" spans="1:37" ht="25.5" x14ac:dyDescent="0.25">
      <c r="A9" s="410" t="s">
        <v>1383</v>
      </c>
      <c r="B9" s="466">
        <v>15</v>
      </c>
      <c r="C9" s="466">
        <v>4</v>
      </c>
      <c r="D9" s="466">
        <v>6</v>
      </c>
      <c r="E9" s="466">
        <v>49</v>
      </c>
      <c r="F9" s="466">
        <v>6</v>
      </c>
      <c r="G9" s="59"/>
      <c r="H9" s="59"/>
      <c r="I9" s="396" t="s">
        <v>313</v>
      </c>
      <c r="J9" s="467">
        <v>202</v>
      </c>
      <c r="K9" s="467">
        <v>39</v>
      </c>
      <c r="L9" s="467">
        <v>63</v>
      </c>
      <c r="M9" s="467">
        <v>26</v>
      </c>
      <c r="N9" s="467">
        <v>16</v>
      </c>
      <c r="O9" s="59"/>
      <c r="P9" s="59"/>
      <c r="Q9" s="318">
        <v>1</v>
      </c>
      <c r="R9" s="468" t="s">
        <v>281</v>
      </c>
      <c r="S9" s="469" t="s">
        <v>1384</v>
      </c>
      <c r="T9" s="470">
        <v>9.91</v>
      </c>
      <c r="U9" s="471" t="s">
        <v>1385</v>
      </c>
      <c r="V9" s="59"/>
      <c r="W9" s="59"/>
      <c r="X9" s="175" t="s">
        <v>284</v>
      </c>
      <c r="Y9" s="472">
        <v>1</v>
      </c>
      <c r="Z9" s="472">
        <v>12</v>
      </c>
      <c r="AA9" s="472">
        <v>13</v>
      </c>
      <c r="AB9" s="472">
        <v>12</v>
      </c>
      <c r="AC9" s="472">
        <v>2</v>
      </c>
      <c r="AD9" s="472">
        <v>14</v>
      </c>
      <c r="AE9" s="472">
        <v>40</v>
      </c>
      <c r="AF9" s="472">
        <v>0</v>
      </c>
      <c r="AG9" s="472">
        <v>40</v>
      </c>
      <c r="AH9" s="472">
        <v>53</v>
      </c>
      <c r="AI9" s="472">
        <v>14</v>
      </c>
      <c r="AJ9" s="472">
        <v>67</v>
      </c>
      <c r="AK9" s="59"/>
    </row>
    <row r="10" spans="1:37" ht="24" x14ac:dyDescent="0.25">
      <c r="A10" s="355" t="s">
        <v>1386</v>
      </c>
      <c r="B10" s="327">
        <v>12</v>
      </c>
      <c r="C10" s="327">
        <v>4</v>
      </c>
      <c r="D10" s="327">
        <v>5</v>
      </c>
      <c r="E10" s="327">
        <v>37</v>
      </c>
      <c r="F10" s="327">
        <v>6</v>
      </c>
      <c r="G10" s="59"/>
      <c r="H10" s="59"/>
      <c r="I10" s="396" t="s">
        <v>281</v>
      </c>
      <c r="J10" s="467">
        <v>27</v>
      </c>
      <c r="K10" s="467">
        <v>8</v>
      </c>
      <c r="L10" s="467">
        <v>2</v>
      </c>
      <c r="M10" s="467">
        <v>4</v>
      </c>
      <c r="N10" s="467">
        <v>4</v>
      </c>
      <c r="O10" s="59"/>
      <c r="P10" s="59"/>
      <c r="Q10" s="473">
        <v>2</v>
      </c>
      <c r="R10" s="468" t="s">
        <v>281</v>
      </c>
      <c r="S10" s="469" t="s">
        <v>1387</v>
      </c>
      <c r="T10" s="470">
        <v>8.9890000000000008</v>
      </c>
      <c r="U10" s="471" t="s">
        <v>1385</v>
      </c>
      <c r="V10" s="59"/>
      <c r="W10" s="59"/>
      <c r="X10" s="175" t="s">
        <v>283</v>
      </c>
      <c r="Y10" s="472">
        <v>6</v>
      </c>
      <c r="Z10" s="472">
        <v>3</v>
      </c>
      <c r="AA10" s="472">
        <v>9</v>
      </c>
      <c r="AB10" s="472">
        <v>0</v>
      </c>
      <c r="AC10" s="472">
        <v>0</v>
      </c>
      <c r="AD10" s="472">
        <v>0</v>
      </c>
      <c r="AE10" s="472">
        <v>0</v>
      </c>
      <c r="AF10" s="472">
        <v>0</v>
      </c>
      <c r="AG10" s="472">
        <v>0</v>
      </c>
      <c r="AH10" s="472">
        <v>6</v>
      </c>
      <c r="AI10" s="472">
        <v>3</v>
      </c>
      <c r="AJ10" s="472">
        <v>9</v>
      </c>
      <c r="AK10" s="59"/>
    </row>
    <row r="11" spans="1:37" ht="24.75" customHeight="1" x14ac:dyDescent="0.25">
      <c r="A11" s="355" t="s">
        <v>1388</v>
      </c>
      <c r="B11" s="327">
        <v>1</v>
      </c>
      <c r="C11" s="327">
        <v>0</v>
      </c>
      <c r="D11" s="327">
        <v>0</v>
      </c>
      <c r="E11" s="327">
        <v>3</v>
      </c>
      <c r="F11" s="327">
        <v>0</v>
      </c>
      <c r="G11" s="59"/>
      <c r="H11" s="59"/>
      <c r="I11" s="396" t="s">
        <v>282</v>
      </c>
      <c r="J11" s="467">
        <v>40</v>
      </c>
      <c r="K11" s="467">
        <v>3</v>
      </c>
      <c r="L11" s="467">
        <v>3</v>
      </c>
      <c r="M11" s="398"/>
      <c r="N11" s="467">
        <v>2</v>
      </c>
      <c r="O11" s="59"/>
      <c r="P11" s="59"/>
      <c r="Q11" s="1617">
        <v>3</v>
      </c>
      <c r="R11" s="1618" t="s">
        <v>313</v>
      </c>
      <c r="S11" s="1619" t="s">
        <v>1389</v>
      </c>
      <c r="T11" s="1620">
        <v>6.9539999999999997</v>
      </c>
      <c r="U11" s="471" t="s">
        <v>1390</v>
      </c>
      <c r="V11" s="59"/>
      <c r="W11" s="59"/>
      <c r="X11" s="494" t="s">
        <v>323</v>
      </c>
      <c r="Y11" s="474">
        <v>7</v>
      </c>
      <c r="Z11" s="474">
        <v>15</v>
      </c>
      <c r="AA11" s="474">
        <v>22</v>
      </c>
      <c r="AB11" s="474">
        <v>12</v>
      </c>
      <c r="AC11" s="474">
        <v>2</v>
      </c>
      <c r="AD11" s="474">
        <v>14</v>
      </c>
      <c r="AE11" s="474">
        <v>40</v>
      </c>
      <c r="AF11" s="474">
        <v>0</v>
      </c>
      <c r="AG11" s="474">
        <v>40</v>
      </c>
      <c r="AH11" s="474">
        <v>59</v>
      </c>
      <c r="AI11" s="474">
        <v>17</v>
      </c>
      <c r="AJ11" s="474">
        <v>76</v>
      </c>
      <c r="AK11" s="59"/>
    </row>
    <row r="12" spans="1:37" ht="27" customHeight="1" x14ac:dyDescent="0.25">
      <c r="A12" s="355" t="s">
        <v>1391</v>
      </c>
      <c r="B12" s="327">
        <v>2</v>
      </c>
      <c r="C12" s="327">
        <v>0</v>
      </c>
      <c r="D12" s="327">
        <v>1</v>
      </c>
      <c r="E12" s="327">
        <v>9</v>
      </c>
      <c r="F12" s="327">
        <v>0</v>
      </c>
      <c r="G12" s="59"/>
      <c r="H12" s="59"/>
      <c r="I12" s="396" t="s">
        <v>283</v>
      </c>
      <c r="J12" s="467">
        <v>94</v>
      </c>
      <c r="K12" s="467">
        <v>28</v>
      </c>
      <c r="L12" s="467">
        <v>19</v>
      </c>
      <c r="M12" s="467">
        <v>11</v>
      </c>
      <c r="N12" s="467">
        <v>13</v>
      </c>
      <c r="O12" s="59"/>
      <c r="P12" s="59"/>
      <c r="Q12" s="1617"/>
      <c r="R12" s="1618"/>
      <c r="S12" s="1619"/>
      <c r="T12" s="1620"/>
      <c r="U12" s="471" t="s">
        <v>1392</v>
      </c>
      <c r="V12" s="59"/>
      <c r="W12" s="59"/>
      <c r="X12" s="59"/>
      <c r="Y12" s="59"/>
      <c r="Z12" s="59"/>
      <c r="AA12" s="59"/>
      <c r="AB12" s="59"/>
      <c r="AC12" s="59"/>
      <c r="AD12" s="59"/>
      <c r="AE12" s="59"/>
      <c r="AF12" s="59"/>
      <c r="AG12" s="59"/>
      <c r="AH12" s="59"/>
      <c r="AI12" s="59"/>
      <c r="AJ12" s="59"/>
      <c r="AK12" s="59"/>
    </row>
    <row r="13" spans="1:37" x14ac:dyDescent="0.25">
      <c r="A13" s="410" t="s">
        <v>1393</v>
      </c>
      <c r="B13" s="466">
        <v>48</v>
      </c>
      <c r="C13" s="466">
        <v>7</v>
      </c>
      <c r="D13" s="466">
        <v>17</v>
      </c>
      <c r="E13" s="466">
        <v>73</v>
      </c>
      <c r="F13" s="466">
        <v>16</v>
      </c>
      <c r="G13" s="59"/>
      <c r="H13" s="59"/>
      <c r="I13" s="396" t="s">
        <v>284</v>
      </c>
      <c r="J13" s="467">
        <v>49</v>
      </c>
      <c r="K13" s="467">
        <v>2</v>
      </c>
      <c r="L13" s="467">
        <v>9</v>
      </c>
      <c r="M13" s="467">
        <v>9</v>
      </c>
      <c r="N13" s="467">
        <v>4</v>
      </c>
      <c r="O13" s="59"/>
      <c r="P13" s="59"/>
      <c r="Q13" s="318">
        <v>4</v>
      </c>
      <c r="R13" s="468" t="s">
        <v>313</v>
      </c>
      <c r="S13" s="469" t="s">
        <v>1394</v>
      </c>
      <c r="T13" s="470">
        <v>6.8529999999999998</v>
      </c>
      <c r="U13" s="471" t="s">
        <v>1395</v>
      </c>
      <c r="V13" s="59"/>
      <c r="W13" s="59"/>
      <c r="X13" s="59"/>
      <c r="Y13" s="59"/>
      <c r="Z13" s="59"/>
      <c r="AA13" s="59"/>
      <c r="AB13" s="59"/>
      <c r="AC13" s="59"/>
      <c r="AD13" s="59"/>
      <c r="AE13" s="59"/>
      <c r="AF13" s="59"/>
      <c r="AG13" s="59"/>
      <c r="AH13" s="59"/>
      <c r="AI13" s="59"/>
      <c r="AJ13" s="59"/>
      <c r="AK13" s="59"/>
    </row>
    <row r="14" spans="1:37" ht="31.15" customHeight="1" x14ac:dyDescent="0.25">
      <c r="A14" s="355" t="s">
        <v>1396</v>
      </c>
      <c r="B14" s="327">
        <v>29</v>
      </c>
      <c r="C14" s="327">
        <v>4</v>
      </c>
      <c r="D14" s="327">
        <v>10</v>
      </c>
      <c r="E14" s="327">
        <v>25</v>
      </c>
      <c r="F14" s="327">
        <v>6</v>
      </c>
      <c r="G14" s="59"/>
      <c r="H14" s="59"/>
      <c r="I14" s="475" t="s">
        <v>323</v>
      </c>
      <c r="J14" s="476">
        <v>412</v>
      </c>
      <c r="K14" s="476">
        <v>80</v>
      </c>
      <c r="L14" s="476">
        <v>96</v>
      </c>
      <c r="M14" s="476">
        <v>50</v>
      </c>
      <c r="N14" s="476">
        <v>39</v>
      </c>
      <c r="O14" s="59"/>
      <c r="P14" s="59"/>
      <c r="Q14" s="473">
        <v>5</v>
      </c>
      <c r="R14" s="468" t="s">
        <v>313</v>
      </c>
      <c r="S14" s="469" t="s">
        <v>1397</v>
      </c>
      <c r="T14" s="470">
        <v>5.9240000000000004</v>
      </c>
      <c r="U14" s="471" t="s">
        <v>1398</v>
      </c>
      <c r="V14" s="59"/>
      <c r="W14" s="59"/>
      <c r="X14" s="59"/>
      <c r="Y14" s="59"/>
      <c r="Z14" s="59"/>
      <c r="AA14" s="59"/>
      <c r="AB14" s="59"/>
      <c r="AC14" s="59"/>
      <c r="AD14" s="59"/>
      <c r="AE14" s="59"/>
      <c r="AF14" s="59"/>
      <c r="AG14" s="59"/>
      <c r="AH14" s="59"/>
      <c r="AI14" s="59"/>
      <c r="AJ14" s="59"/>
      <c r="AK14" s="59"/>
    </row>
    <row r="15" spans="1:37" ht="39.75" customHeight="1" x14ac:dyDescent="0.25">
      <c r="A15" s="355" t="s">
        <v>1399</v>
      </c>
      <c r="B15" s="327">
        <v>3</v>
      </c>
      <c r="C15" s="327">
        <v>0</v>
      </c>
      <c r="D15" s="327">
        <v>1</v>
      </c>
      <c r="E15" s="327">
        <v>12</v>
      </c>
      <c r="F15" s="327">
        <v>2</v>
      </c>
      <c r="G15" s="59"/>
      <c r="H15" s="59"/>
      <c r="I15" s="1613" t="s">
        <v>1400</v>
      </c>
      <c r="J15" s="1613"/>
      <c r="K15" s="1613"/>
      <c r="L15" s="1613"/>
      <c r="M15" s="1613"/>
      <c r="N15" s="1613"/>
      <c r="O15" s="59"/>
      <c r="P15" s="59"/>
      <c r="Q15" s="473">
        <v>6</v>
      </c>
      <c r="R15" s="468" t="s">
        <v>313</v>
      </c>
      <c r="S15" s="469" t="s">
        <v>1401</v>
      </c>
      <c r="T15" s="470">
        <v>5.8819999999999997</v>
      </c>
      <c r="U15" s="471" t="s">
        <v>1402</v>
      </c>
      <c r="V15" s="59"/>
      <c r="W15" s="59"/>
      <c r="X15" s="59"/>
      <c r="Y15" s="59"/>
      <c r="Z15" s="59"/>
      <c r="AA15" s="59"/>
      <c r="AB15" s="59"/>
      <c r="AC15" s="59"/>
      <c r="AD15" s="59"/>
      <c r="AE15" s="59"/>
      <c r="AF15" s="59"/>
      <c r="AG15" s="59"/>
      <c r="AH15" s="59"/>
      <c r="AI15" s="59"/>
      <c r="AJ15" s="59"/>
      <c r="AK15" s="59"/>
    </row>
    <row r="16" spans="1:37" ht="31.15" customHeight="1" x14ac:dyDescent="0.25">
      <c r="A16" s="355" t="s">
        <v>1403</v>
      </c>
      <c r="B16" s="327">
        <v>3</v>
      </c>
      <c r="C16" s="327">
        <v>0</v>
      </c>
      <c r="D16" s="327">
        <v>0</v>
      </c>
      <c r="E16" s="327">
        <v>2</v>
      </c>
      <c r="F16" s="327">
        <v>0</v>
      </c>
      <c r="G16" s="59"/>
      <c r="H16" s="59"/>
      <c r="I16" s="59" t="s">
        <v>1404</v>
      </c>
      <c r="J16" s="477"/>
      <c r="K16" s="477"/>
      <c r="L16" s="477"/>
      <c r="M16" s="477"/>
      <c r="N16" s="477"/>
      <c r="O16" s="59"/>
      <c r="P16" s="59"/>
      <c r="Q16" s="473">
        <v>7</v>
      </c>
      <c r="R16" s="468" t="s">
        <v>313</v>
      </c>
      <c r="S16" s="469" t="s">
        <v>1405</v>
      </c>
      <c r="T16" s="470">
        <v>5.8659999999999997</v>
      </c>
      <c r="U16" s="471" t="s">
        <v>1406</v>
      </c>
      <c r="V16" s="59"/>
      <c r="W16" s="59"/>
      <c r="X16" s="59"/>
      <c r="Y16" s="59"/>
      <c r="Z16" s="59"/>
      <c r="AA16" s="59"/>
      <c r="AB16" s="59"/>
      <c r="AC16" s="59"/>
      <c r="AD16" s="59"/>
      <c r="AE16" s="59"/>
      <c r="AF16" s="59"/>
      <c r="AG16" s="59"/>
      <c r="AH16" s="59"/>
      <c r="AI16" s="59"/>
      <c r="AJ16" s="59"/>
      <c r="AK16" s="59"/>
    </row>
    <row r="17" spans="1:37" ht="31.15" customHeight="1" x14ac:dyDescent="0.25">
      <c r="A17" s="355" t="s">
        <v>1407</v>
      </c>
      <c r="B17" s="327">
        <v>10</v>
      </c>
      <c r="C17" s="327">
        <v>1</v>
      </c>
      <c r="D17" s="327">
        <v>1</v>
      </c>
      <c r="E17" s="327">
        <v>11</v>
      </c>
      <c r="F17" s="327">
        <v>3</v>
      </c>
      <c r="G17" s="59"/>
      <c r="H17" s="59"/>
      <c r="I17" s="478"/>
      <c r="J17" s="478"/>
      <c r="K17" s="478"/>
      <c r="L17" s="478"/>
      <c r="M17" s="478"/>
      <c r="N17" s="478"/>
      <c r="O17" s="478"/>
      <c r="P17" s="478"/>
      <c r="Q17" s="473">
        <v>8</v>
      </c>
      <c r="R17" s="468" t="s">
        <v>313</v>
      </c>
      <c r="S17" s="469" t="s">
        <v>1408</v>
      </c>
      <c r="T17" s="479" t="s">
        <v>1409</v>
      </c>
      <c r="U17" s="471" t="s">
        <v>1410</v>
      </c>
      <c r="V17" s="59"/>
      <c r="W17" s="59"/>
      <c r="X17" s="59"/>
      <c r="Y17" s="59"/>
      <c r="Z17" s="59"/>
      <c r="AA17" s="59"/>
      <c r="AB17" s="59"/>
      <c r="AC17" s="59"/>
      <c r="AD17" s="59"/>
      <c r="AE17" s="59"/>
      <c r="AF17" s="59"/>
      <c r="AG17" s="59"/>
      <c r="AH17" s="59"/>
      <c r="AI17" s="59"/>
      <c r="AJ17" s="59"/>
      <c r="AK17" s="59"/>
    </row>
    <row r="18" spans="1:37" ht="31.15" customHeight="1" x14ac:dyDescent="0.25">
      <c r="A18" s="355" t="s">
        <v>1411</v>
      </c>
      <c r="B18" s="327">
        <v>0</v>
      </c>
      <c r="C18" s="327">
        <v>0</v>
      </c>
      <c r="D18" s="327">
        <v>0</v>
      </c>
      <c r="E18" s="327">
        <v>6</v>
      </c>
      <c r="F18" s="327">
        <v>0</v>
      </c>
      <c r="G18" s="59"/>
      <c r="H18" s="59"/>
      <c r="I18" s="480"/>
      <c r="J18" s="59"/>
      <c r="K18" s="59"/>
      <c r="L18" s="59"/>
      <c r="M18" s="59"/>
      <c r="N18" s="59"/>
      <c r="O18" s="59"/>
      <c r="P18" s="59"/>
      <c r="Q18" s="473">
        <v>9</v>
      </c>
      <c r="R18" s="468" t="s">
        <v>281</v>
      </c>
      <c r="S18" s="469" t="s">
        <v>1412</v>
      </c>
      <c r="T18" s="470">
        <v>5.8369999999999997</v>
      </c>
      <c r="U18" s="471" t="s">
        <v>1413</v>
      </c>
      <c r="V18" s="59"/>
      <c r="W18" s="59"/>
      <c r="X18" s="59"/>
      <c r="Y18" s="59"/>
      <c r="Z18" s="59"/>
      <c r="AA18" s="59"/>
      <c r="AB18" s="59"/>
      <c r="AC18" s="59"/>
      <c r="AD18" s="59"/>
      <c r="AE18" s="59"/>
      <c r="AF18" s="59"/>
      <c r="AG18" s="59"/>
      <c r="AH18" s="59"/>
      <c r="AI18" s="59"/>
      <c r="AJ18" s="59"/>
      <c r="AK18" s="59"/>
    </row>
    <row r="19" spans="1:37" ht="34.5" customHeight="1" x14ac:dyDescent="0.25">
      <c r="A19" s="355" t="s">
        <v>1414</v>
      </c>
      <c r="B19" s="327">
        <v>0</v>
      </c>
      <c r="C19" s="327">
        <v>0</v>
      </c>
      <c r="D19" s="327">
        <v>0</v>
      </c>
      <c r="E19" s="327">
        <v>0</v>
      </c>
      <c r="F19" s="327">
        <v>0</v>
      </c>
      <c r="G19" s="59"/>
      <c r="H19" s="59"/>
      <c r="I19" s="59"/>
      <c r="J19" s="481"/>
      <c r="K19" s="481"/>
      <c r="L19" s="481"/>
      <c r="M19" s="481"/>
      <c r="N19" s="481"/>
      <c r="O19" s="481"/>
      <c r="P19" s="481"/>
      <c r="Q19" s="318">
        <v>10</v>
      </c>
      <c r="R19" s="468" t="s">
        <v>313</v>
      </c>
      <c r="S19" s="469" t="s">
        <v>1415</v>
      </c>
      <c r="T19" s="470">
        <v>5.3019999999999996</v>
      </c>
      <c r="U19" s="471" t="s">
        <v>1416</v>
      </c>
      <c r="V19" s="59"/>
      <c r="W19" s="59"/>
      <c r="X19" s="59"/>
      <c r="Y19" s="59"/>
      <c r="Z19" s="59"/>
      <c r="AA19" s="59"/>
      <c r="AB19" s="59"/>
      <c r="AC19" s="59"/>
      <c r="AD19" s="59"/>
      <c r="AE19" s="59"/>
      <c r="AF19" s="59"/>
      <c r="AG19" s="59"/>
      <c r="AH19" s="59"/>
      <c r="AI19" s="59"/>
      <c r="AJ19" s="59"/>
      <c r="AK19" s="59"/>
    </row>
    <row r="20" spans="1:37" ht="44.25" customHeight="1" x14ac:dyDescent="0.25">
      <c r="A20" s="355" t="s">
        <v>1417</v>
      </c>
      <c r="B20" s="327">
        <v>0</v>
      </c>
      <c r="C20" s="327">
        <v>0</v>
      </c>
      <c r="D20" s="327">
        <v>0</v>
      </c>
      <c r="E20" s="327">
        <v>0</v>
      </c>
      <c r="F20" s="327">
        <v>0</v>
      </c>
      <c r="G20" s="59"/>
      <c r="H20" s="59"/>
      <c r="I20" s="1611" t="s">
        <v>1418</v>
      </c>
      <c r="J20" s="1611"/>
      <c r="K20" s="1611"/>
      <c r="L20" s="1611"/>
      <c r="M20" s="1611"/>
      <c r="N20" s="1611"/>
      <c r="O20" s="1611"/>
      <c r="P20" s="59"/>
      <c r="Q20" s="473">
        <v>11</v>
      </c>
      <c r="R20" s="468" t="s">
        <v>313</v>
      </c>
      <c r="S20" s="469" t="s">
        <v>1419</v>
      </c>
      <c r="T20" s="470">
        <v>5.0949999999999998</v>
      </c>
      <c r="U20" s="471" t="s">
        <v>1420</v>
      </c>
      <c r="V20" s="59"/>
      <c r="W20" s="59"/>
      <c r="X20" s="59"/>
      <c r="Y20" s="59"/>
      <c r="Z20" s="59"/>
      <c r="AA20" s="59"/>
      <c r="AB20" s="59"/>
      <c r="AC20" s="59"/>
      <c r="AD20" s="59"/>
      <c r="AE20" s="59"/>
      <c r="AF20" s="59"/>
      <c r="AG20" s="59"/>
      <c r="AH20" s="59"/>
      <c r="AI20" s="59"/>
      <c r="AJ20" s="59"/>
      <c r="AK20" s="59"/>
    </row>
    <row r="21" spans="1:37" ht="54" customHeight="1" x14ac:dyDescent="0.25">
      <c r="A21" s="355" t="s">
        <v>1421</v>
      </c>
      <c r="B21" s="327">
        <v>0</v>
      </c>
      <c r="C21" s="327">
        <v>0</v>
      </c>
      <c r="D21" s="327">
        <v>2</v>
      </c>
      <c r="E21" s="327">
        <v>0</v>
      </c>
      <c r="F21" s="327">
        <v>0</v>
      </c>
      <c r="G21" s="59"/>
      <c r="H21" s="59"/>
      <c r="I21" s="482" t="s">
        <v>1422</v>
      </c>
      <c r="J21" s="483" t="s">
        <v>1374</v>
      </c>
      <c r="K21" s="483" t="s">
        <v>281</v>
      </c>
      <c r="L21" s="483" t="s">
        <v>282</v>
      </c>
      <c r="M21" s="483" t="s">
        <v>283</v>
      </c>
      <c r="N21" s="483" t="s">
        <v>284</v>
      </c>
      <c r="O21" s="483" t="s">
        <v>323</v>
      </c>
      <c r="P21" s="59"/>
      <c r="Q21" s="473">
        <v>12</v>
      </c>
      <c r="R21" s="468" t="s">
        <v>313</v>
      </c>
      <c r="S21" s="469" t="s">
        <v>1423</v>
      </c>
      <c r="T21" s="470">
        <v>5.0789999999999997</v>
      </c>
      <c r="U21" s="471" t="s">
        <v>1402</v>
      </c>
      <c r="V21" s="59"/>
      <c r="W21" s="59"/>
      <c r="X21" s="59"/>
      <c r="Y21" s="59"/>
      <c r="Z21" s="59"/>
      <c r="AA21" s="59"/>
      <c r="AB21" s="59"/>
      <c r="AC21" s="59"/>
      <c r="AD21" s="59"/>
      <c r="AE21" s="59"/>
      <c r="AF21" s="59"/>
      <c r="AG21" s="59"/>
      <c r="AH21" s="59"/>
      <c r="AI21" s="59"/>
      <c r="AJ21" s="59"/>
      <c r="AK21" s="59"/>
    </row>
    <row r="22" spans="1:37" ht="38.25" customHeight="1" x14ac:dyDescent="0.25">
      <c r="A22" s="355" t="s">
        <v>1424</v>
      </c>
      <c r="B22" s="327">
        <v>3</v>
      </c>
      <c r="C22" s="327">
        <v>2</v>
      </c>
      <c r="D22" s="327">
        <v>3</v>
      </c>
      <c r="E22" s="327">
        <v>17</v>
      </c>
      <c r="F22" s="327">
        <v>5</v>
      </c>
      <c r="G22" s="59"/>
      <c r="H22" s="59"/>
      <c r="I22" s="482" t="s">
        <v>1425</v>
      </c>
      <c r="J22" s="484">
        <v>107</v>
      </c>
      <c r="K22" s="484">
        <v>43</v>
      </c>
      <c r="L22" s="484">
        <v>37</v>
      </c>
      <c r="M22" s="484">
        <v>176</v>
      </c>
      <c r="N22" s="484">
        <v>87</v>
      </c>
      <c r="O22" s="484">
        <v>450</v>
      </c>
      <c r="P22" s="59"/>
      <c r="Q22" s="59"/>
      <c r="R22" s="59"/>
      <c r="S22" s="59"/>
      <c r="T22" s="59"/>
      <c r="U22" s="59"/>
      <c r="V22" s="59"/>
      <c r="W22" s="59"/>
      <c r="X22" s="59"/>
      <c r="Y22" s="59"/>
      <c r="Z22" s="59"/>
      <c r="AA22" s="59"/>
      <c r="AB22" s="59"/>
      <c r="AC22" s="59"/>
      <c r="AD22" s="59"/>
      <c r="AE22" s="59"/>
      <c r="AF22" s="59"/>
      <c r="AG22" s="59"/>
      <c r="AH22" s="59"/>
      <c r="AI22" s="59"/>
      <c r="AJ22" s="59"/>
      <c r="AK22" s="59"/>
    </row>
    <row r="23" spans="1:37" ht="48.75" customHeight="1" x14ac:dyDescent="0.25">
      <c r="A23" s="410" t="s">
        <v>1426</v>
      </c>
      <c r="B23" s="466">
        <v>202</v>
      </c>
      <c r="C23" s="466">
        <v>27</v>
      </c>
      <c r="D23" s="466">
        <v>40</v>
      </c>
      <c r="E23" s="466">
        <v>94</v>
      </c>
      <c r="F23" s="466">
        <v>49</v>
      </c>
      <c r="G23" s="59"/>
      <c r="H23" s="59"/>
      <c r="I23" s="482" t="s">
        <v>1427</v>
      </c>
      <c r="J23" s="485" t="s">
        <v>1428</v>
      </c>
      <c r="K23" s="485" t="s">
        <v>1429</v>
      </c>
      <c r="L23" s="485" t="s">
        <v>1430</v>
      </c>
      <c r="M23" s="485" t="s">
        <v>1431</v>
      </c>
      <c r="N23" s="485" t="s">
        <v>1432</v>
      </c>
      <c r="O23" s="485" t="s">
        <v>1433</v>
      </c>
      <c r="P23" s="59"/>
      <c r="Q23" s="59"/>
      <c r="R23" s="59"/>
      <c r="S23" s="59"/>
      <c r="T23" s="59"/>
      <c r="U23" s="59"/>
      <c r="V23" s="59"/>
      <c r="W23" s="59"/>
      <c r="X23" s="59"/>
      <c r="Y23" s="59"/>
      <c r="Z23" s="59"/>
      <c r="AA23" s="59"/>
      <c r="AB23" s="59"/>
      <c r="AC23" s="59"/>
      <c r="AD23" s="59"/>
      <c r="AE23" s="59"/>
      <c r="AF23" s="59"/>
      <c r="AG23" s="59"/>
      <c r="AH23" s="59"/>
      <c r="AI23" s="59"/>
      <c r="AJ23" s="59"/>
      <c r="AK23" s="59"/>
    </row>
    <row r="24" spans="1:37" ht="25.5" x14ac:dyDescent="0.25">
      <c r="A24" s="355" t="s">
        <v>1434</v>
      </c>
      <c r="B24" s="327">
        <v>127</v>
      </c>
      <c r="C24" s="327">
        <v>5</v>
      </c>
      <c r="D24" s="327">
        <v>8</v>
      </c>
      <c r="E24" s="327">
        <v>13</v>
      </c>
      <c r="F24" s="327">
        <v>7</v>
      </c>
      <c r="G24" s="59"/>
      <c r="H24" s="59"/>
      <c r="I24" s="482" t="s">
        <v>1435</v>
      </c>
      <c r="J24" s="485" t="s">
        <v>1436</v>
      </c>
      <c r="K24" s="485" t="s">
        <v>1437</v>
      </c>
      <c r="L24" s="485" t="s">
        <v>1438</v>
      </c>
      <c r="M24" s="485" t="s">
        <v>1439</v>
      </c>
      <c r="N24" s="485" t="s">
        <v>1440</v>
      </c>
      <c r="O24" s="485" t="s">
        <v>1441</v>
      </c>
      <c r="P24" s="59"/>
      <c r="Q24" s="59"/>
      <c r="R24" s="59"/>
      <c r="S24" s="59"/>
      <c r="T24" s="59"/>
      <c r="U24" s="59"/>
      <c r="V24" s="59"/>
      <c r="W24" s="59"/>
      <c r="X24" s="59"/>
      <c r="Y24" s="59"/>
      <c r="Z24" s="59"/>
      <c r="AA24" s="59"/>
      <c r="AB24" s="59"/>
      <c r="AC24" s="59"/>
      <c r="AD24" s="59"/>
      <c r="AE24" s="59"/>
      <c r="AF24" s="59"/>
      <c r="AG24" s="59"/>
      <c r="AH24" s="59"/>
      <c r="AI24" s="59"/>
      <c r="AJ24" s="59"/>
      <c r="AK24" s="59"/>
    </row>
    <row r="25" spans="1:37" ht="51" customHeight="1" x14ac:dyDescent="0.25">
      <c r="A25" s="355" t="s">
        <v>1442</v>
      </c>
      <c r="B25" s="327">
        <v>0</v>
      </c>
      <c r="C25" s="327">
        <v>0</v>
      </c>
      <c r="D25" s="327">
        <v>0</v>
      </c>
      <c r="E25" s="327">
        <v>0</v>
      </c>
      <c r="F25" s="327">
        <v>0</v>
      </c>
      <c r="G25" s="59"/>
      <c r="H25" s="59"/>
      <c r="I25" s="482" t="s">
        <v>1443</v>
      </c>
      <c r="J25" s="485" t="s">
        <v>1444</v>
      </c>
      <c r="K25" s="485" t="s">
        <v>1445</v>
      </c>
      <c r="L25" s="485" t="s">
        <v>1446</v>
      </c>
      <c r="M25" s="485" t="s">
        <v>1447</v>
      </c>
      <c r="N25" s="485" t="s">
        <v>1448</v>
      </c>
      <c r="O25" s="485" t="s">
        <v>1449</v>
      </c>
      <c r="P25" s="59"/>
      <c r="Q25" s="59"/>
      <c r="R25" s="59"/>
      <c r="S25" s="59"/>
      <c r="T25" s="59"/>
      <c r="U25" s="59"/>
      <c r="V25" s="59"/>
      <c r="W25" s="59"/>
      <c r="X25" s="59"/>
      <c r="Y25" s="59"/>
      <c r="Z25" s="59"/>
      <c r="AA25" s="59"/>
      <c r="AB25" s="59"/>
      <c r="AC25" s="59"/>
      <c r="AD25" s="59"/>
      <c r="AE25" s="59"/>
      <c r="AF25" s="59"/>
      <c r="AG25" s="59"/>
      <c r="AH25" s="59"/>
      <c r="AI25" s="59"/>
      <c r="AJ25" s="59"/>
      <c r="AK25" s="59"/>
    </row>
    <row r="26" spans="1:37" ht="25.5" x14ac:dyDescent="0.25">
      <c r="A26" s="355" t="s">
        <v>1450</v>
      </c>
      <c r="B26" s="327">
        <v>0</v>
      </c>
      <c r="C26" s="327">
        <v>0</v>
      </c>
      <c r="D26" s="327">
        <v>0</v>
      </c>
      <c r="E26" s="327">
        <v>0</v>
      </c>
      <c r="F26" s="327">
        <v>0</v>
      </c>
      <c r="G26" s="59"/>
      <c r="H26" s="59"/>
      <c r="I26" s="482" t="s">
        <v>574</v>
      </c>
      <c r="J26" s="485" t="s">
        <v>1451</v>
      </c>
      <c r="K26" s="485" t="s">
        <v>1452</v>
      </c>
      <c r="L26" s="485" t="s">
        <v>1453</v>
      </c>
      <c r="M26" s="485" t="s">
        <v>1454</v>
      </c>
      <c r="N26" s="485" t="s">
        <v>1455</v>
      </c>
      <c r="O26" s="485" t="s">
        <v>1456</v>
      </c>
      <c r="P26" s="59"/>
      <c r="Q26" s="59"/>
      <c r="R26" s="59"/>
      <c r="S26" s="59"/>
      <c r="T26" s="59"/>
      <c r="U26" s="59"/>
      <c r="V26" s="59"/>
      <c r="W26" s="59"/>
      <c r="X26" s="59"/>
      <c r="Y26" s="59"/>
      <c r="Z26" s="59"/>
      <c r="AA26" s="59"/>
      <c r="AB26" s="59"/>
      <c r="AC26" s="59"/>
      <c r="AD26" s="59"/>
      <c r="AE26" s="59"/>
      <c r="AF26" s="59"/>
      <c r="AG26" s="59"/>
      <c r="AH26" s="59"/>
      <c r="AI26" s="59"/>
      <c r="AJ26" s="59"/>
      <c r="AK26" s="59"/>
    </row>
    <row r="27" spans="1:37" ht="24" x14ac:dyDescent="0.25">
      <c r="A27" s="355" t="s">
        <v>1457</v>
      </c>
      <c r="B27" s="327">
        <v>0</v>
      </c>
      <c r="C27" s="327">
        <v>0</v>
      </c>
      <c r="D27" s="327">
        <v>0</v>
      </c>
      <c r="E27" s="327">
        <v>0</v>
      </c>
      <c r="F27" s="327">
        <v>0</v>
      </c>
      <c r="G27" s="59"/>
      <c r="H27" s="59"/>
      <c r="I27" s="482" t="s">
        <v>1458</v>
      </c>
      <c r="J27" s="486" t="s">
        <v>1459</v>
      </c>
      <c r="K27" s="486" t="s">
        <v>1460</v>
      </c>
      <c r="L27" s="486" t="s">
        <v>1461</v>
      </c>
      <c r="M27" s="486" t="s">
        <v>1462</v>
      </c>
      <c r="N27" s="486" t="s">
        <v>1463</v>
      </c>
      <c r="O27" s="486" t="s">
        <v>1464</v>
      </c>
      <c r="P27" s="59"/>
      <c r="Q27" s="59"/>
      <c r="R27" s="59"/>
      <c r="S27" s="59"/>
      <c r="T27" s="59"/>
      <c r="U27" s="59"/>
      <c r="V27" s="59"/>
      <c r="W27" s="59"/>
      <c r="X27" s="59"/>
      <c r="Y27" s="59"/>
      <c r="Z27" s="59"/>
      <c r="AA27" s="59"/>
      <c r="AB27" s="59"/>
      <c r="AC27" s="59"/>
      <c r="AD27" s="59"/>
      <c r="AE27" s="59"/>
      <c r="AF27" s="59"/>
      <c r="AG27" s="59"/>
      <c r="AH27" s="59"/>
      <c r="AI27" s="59"/>
      <c r="AJ27" s="59"/>
      <c r="AK27" s="59"/>
    </row>
    <row r="28" spans="1:37" ht="60" x14ac:dyDescent="0.25">
      <c r="A28" s="355" t="s">
        <v>1465</v>
      </c>
      <c r="B28" s="327">
        <v>0</v>
      </c>
      <c r="C28" s="327">
        <v>0</v>
      </c>
      <c r="D28" s="327">
        <v>0</v>
      </c>
      <c r="E28" s="327">
        <v>0</v>
      </c>
      <c r="F28" s="327">
        <v>0</v>
      </c>
      <c r="G28" s="59"/>
      <c r="H28" s="59"/>
      <c r="I28" s="487" t="s">
        <v>1466</v>
      </c>
      <c r="J28" s="488" t="s">
        <v>1467</v>
      </c>
      <c r="K28" s="488" t="s">
        <v>1468</v>
      </c>
      <c r="L28" s="488" t="s">
        <v>1469</v>
      </c>
      <c r="M28" s="488" t="s">
        <v>1470</v>
      </c>
      <c r="N28" s="488" t="s">
        <v>1471</v>
      </c>
      <c r="O28" s="488" t="s">
        <v>1472</v>
      </c>
      <c r="P28" s="59"/>
      <c r="Q28" s="59"/>
      <c r="R28" s="59"/>
      <c r="S28" s="59"/>
      <c r="T28" s="59"/>
      <c r="U28" s="59"/>
      <c r="V28" s="59"/>
      <c r="W28" s="59"/>
      <c r="X28" s="59"/>
      <c r="Y28" s="59"/>
      <c r="Z28" s="59"/>
      <c r="AA28" s="59"/>
      <c r="AB28" s="59"/>
      <c r="AC28" s="59"/>
      <c r="AD28" s="59"/>
      <c r="AE28" s="59"/>
      <c r="AF28" s="59"/>
      <c r="AG28" s="59"/>
      <c r="AH28" s="59"/>
      <c r="AI28" s="59"/>
      <c r="AJ28" s="59"/>
      <c r="AK28" s="59"/>
    </row>
    <row r="29" spans="1:37" ht="38.25" x14ac:dyDescent="0.25">
      <c r="A29" s="355" t="s">
        <v>1473</v>
      </c>
      <c r="B29" s="327">
        <v>75</v>
      </c>
      <c r="C29" s="327">
        <v>22</v>
      </c>
      <c r="D29" s="327">
        <v>32</v>
      </c>
      <c r="E29" s="327">
        <v>80</v>
      </c>
      <c r="F29" s="327">
        <v>42</v>
      </c>
      <c r="G29" s="59"/>
      <c r="H29" s="59"/>
      <c r="I29" s="480"/>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row>
    <row r="30" spans="1:37" ht="38.25" x14ac:dyDescent="0.25">
      <c r="A30" s="355" t="s">
        <v>1474</v>
      </c>
      <c r="B30" s="327">
        <v>0</v>
      </c>
      <c r="C30" s="327">
        <v>0</v>
      </c>
      <c r="D30" s="327">
        <v>0</v>
      </c>
      <c r="E30" s="327">
        <v>1</v>
      </c>
      <c r="F30" s="327">
        <v>0</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1:37" ht="28.5" customHeight="1" x14ac:dyDescent="0.25">
      <c r="A31" s="410" t="s">
        <v>1475</v>
      </c>
      <c r="B31" s="466">
        <v>194</v>
      </c>
      <c r="C31" s="466">
        <v>96</v>
      </c>
      <c r="D31" s="466">
        <v>171</v>
      </c>
      <c r="E31" s="466">
        <v>643</v>
      </c>
      <c r="F31" s="466">
        <v>294</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1:37" ht="53.45" customHeight="1" x14ac:dyDescent="0.25">
      <c r="A32" s="355" t="s">
        <v>1476</v>
      </c>
      <c r="B32" s="327">
        <v>35</v>
      </c>
      <c r="C32" s="327">
        <v>0</v>
      </c>
      <c r="D32" s="327">
        <v>0</v>
      </c>
      <c r="E32" s="327">
        <v>1</v>
      </c>
      <c r="F32" s="327">
        <v>3</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1:37" x14ac:dyDescent="0.25">
      <c r="A33" s="355" t="s">
        <v>1477</v>
      </c>
      <c r="B33" s="327">
        <v>159</v>
      </c>
      <c r="C33" s="327">
        <v>96</v>
      </c>
      <c r="D33" s="327">
        <v>171</v>
      </c>
      <c r="E33" s="327">
        <v>632</v>
      </c>
      <c r="F33" s="327">
        <v>291</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1:37" ht="33" customHeight="1" x14ac:dyDescent="0.25">
      <c r="A34" s="489" t="s">
        <v>1478</v>
      </c>
      <c r="B34" s="466">
        <v>459</v>
      </c>
      <c r="C34" s="466">
        <v>134</v>
      </c>
      <c r="D34" s="466">
        <v>234</v>
      </c>
      <c r="E34" s="466">
        <v>849</v>
      </c>
      <c r="F34" s="466">
        <v>365</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row>
    <row r="35" spans="1:37" ht="49.9" customHeight="1" x14ac:dyDescent="0.25">
      <c r="A35" s="410" t="s">
        <v>1479</v>
      </c>
      <c r="B35" s="466">
        <v>2319</v>
      </c>
      <c r="C35" s="466">
        <v>423</v>
      </c>
      <c r="D35" s="466">
        <v>532</v>
      </c>
      <c r="E35" s="466">
        <v>260</v>
      </c>
      <c r="F35" s="466">
        <v>237</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row>
    <row r="36" spans="1:37"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row>
    <row r="37" spans="1:37"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row>
    <row r="38" spans="1:37" ht="15.75" x14ac:dyDescent="0.25">
      <c r="A38" s="227" t="s">
        <v>1480</v>
      </c>
      <c r="B38" s="227"/>
      <c r="C38" s="227"/>
      <c r="D38" s="227"/>
      <c r="E38" s="227"/>
      <c r="F38" s="227"/>
      <c r="G38" s="227"/>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1:37" x14ac:dyDescent="0.25">
      <c r="A39" s="415"/>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1:37" ht="37.5" customHeight="1" x14ac:dyDescent="0.25">
      <c r="A40" s="1612" t="s">
        <v>1481</v>
      </c>
      <c r="B40" s="1614" t="s">
        <v>1427</v>
      </c>
      <c r="C40" s="1614" t="s">
        <v>1435</v>
      </c>
      <c r="D40" s="1614" t="s">
        <v>1443</v>
      </c>
      <c r="E40" s="1615" t="s">
        <v>1482</v>
      </c>
      <c r="F40" s="1616" t="s">
        <v>1483</v>
      </c>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1:37" x14ac:dyDescent="0.25">
      <c r="A41" s="1612"/>
      <c r="B41" s="1614"/>
      <c r="C41" s="1614"/>
      <c r="D41" s="1614"/>
      <c r="E41" s="1615"/>
      <c r="F41" s="1616"/>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1:37" x14ac:dyDescent="0.25">
      <c r="A42" s="490">
        <v>2016</v>
      </c>
      <c r="B42" s="491">
        <v>70</v>
      </c>
      <c r="C42" s="492">
        <v>157</v>
      </c>
      <c r="D42" s="491">
        <v>121</v>
      </c>
      <c r="E42" s="491">
        <v>223</v>
      </c>
      <c r="F42" s="491">
        <v>1438</v>
      </c>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1:37" x14ac:dyDescent="0.25">
      <c r="A43" s="490">
        <v>2017</v>
      </c>
      <c r="B43" s="491">
        <v>102</v>
      </c>
      <c r="C43" s="492">
        <v>125</v>
      </c>
      <c r="D43" s="491">
        <v>227</v>
      </c>
      <c r="E43" s="491">
        <v>120</v>
      </c>
      <c r="F43" s="491">
        <v>1677</v>
      </c>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1:37" x14ac:dyDescent="0.25">
      <c r="A44" s="490">
        <v>2018</v>
      </c>
      <c r="B44" s="491">
        <v>121</v>
      </c>
      <c r="C44" s="492">
        <v>110</v>
      </c>
      <c r="D44" s="491">
        <v>213</v>
      </c>
      <c r="E44" s="491">
        <v>65</v>
      </c>
      <c r="F44" s="491">
        <v>1980</v>
      </c>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1:37" x14ac:dyDescent="0.25">
      <c r="A45" s="490">
        <v>2019</v>
      </c>
      <c r="B45" s="491">
        <v>82</v>
      </c>
      <c r="C45" s="492">
        <v>85</v>
      </c>
      <c r="D45" s="491">
        <v>279</v>
      </c>
      <c r="E45" s="491">
        <v>70</v>
      </c>
      <c r="F45" s="491">
        <v>2504</v>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row>
    <row r="46" spans="1:37" x14ac:dyDescent="0.25">
      <c r="A46" s="490">
        <v>2020</v>
      </c>
      <c r="B46" s="491">
        <v>67</v>
      </c>
      <c r="C46" s="492">
        <v>144</v>
      </c>
      <c r="D46" s="491">
        <v>335</v>
      </c>
      <c r="E46" s="491">
        <v>72</v>
      </c>
      <c r="F46" s="491">
        <v>3310</v>
      </c>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row>
    <row r="47" spans="1:37" x14ac:dyDescent="0.25">
      <c r="A47" s="490">
        <v>2021</v>
      </c>
      <c r="B47" s="491">
        <v>80</v>
      </c>
      <c r="C47" s="492">
        <v>161</v>
      </c>
      <c r="D47" s="491">
        <v>412</v>
      </c>
      <c r="E47" s="491">
        <v>39</v>
      </c>
      <c r="F47" s="491">
        <v>3771</v>
      </c>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row>
    <row r="48" spans="1:37"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sheetData>
  <mergeCells count="30">
    <mergeCell ref="Q11:Q12"/>
    <mergeCell ref="R11:R12"/>
    <mergeCell ref="S11:S12"/>
    <mergeCell ref="T11:T12"/>
    <mergeCell ref="Q7:Q8"/>
    <mergeCell ref="R7:R8"/>
    <mergeCell ref="S7:S8"/>
    <mergeCell ref="I20:O20"/>
    <mergeCell ref="A40:A41"/>
    <mergeCell ref="I7:I8"/>
    <mergeCell ref="K7:N7"/>
    <mergeCell ref="I15:N15"/>
    <mergeCell ref="B40:B41"/>
    <mergeCell ref="C40:C41"/>
    <mergeCell ref="D40:D41"/>
    <mergeCell ref="E40:E41"/>
    <mergeCell ref="F40:F41"/>
    <mergeCell ref="Y7:AA7"/>
    <mergeCell ref="AB7:AD7"/>
    <mergeCell ref="A1:G1"/>
    <mergeCell ref="A6:F6"/>
    <mergeCell ref="A3:G3"/>
    <mergeCell ref="B7:F7"/>
    <mergeCell ref="A4:N4"/>
    <mergeCell ref="A2:J2"/>
    <mergeCell ref="X6:AJ6"/>
    <mergeCell ref="Q6:U6"/>
    <mergeCell ref="AE7:AG7"/>
    <mergeCell ref="AH7:AJ7"/>
    <mergeCell ref="U7:U8"/>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opLeftCell="A14" zoomScale="98" zoomScaleNormal="98" workbookViewId="0">
      <selection activeCell="AK11" sqref="AK11"/>
    </sheetView>
  </sheetViews>
  <sheetFormatPr defaultColWidth="9.140625" defaultRowHeight="15" x14ac:dyDescent="0.25"/>
  <cols>
    <col min="1" max="1" width="32" customWidth="1"/>
    <col min="3" max="3" width="14.28515625" customWidth="1"/>
    <col min="4" max="4" width="15.28515625" customWidth="1"/>
    <col min="5" max="5" width="14.5703125" customWidth="1"/>
    <col min="6" max="6" width="15.140625" customWidth="1"/>
    <col min="7" max="7" width="14.140625" customWidth="1"/>
    <col min="8" max="8" width="12.140625" customWidth="1"/>
    <col min="9" max="9" width="13.7109375" customWidth="1"/>
    <col min="10" max="10" width="12.85546875" customWidth="1"/>
    <col min="11" max="11" width="15" customWidth="1"/>
    <col min="12" max="12" width="14.85546875" customWidth="1"/>
    <col min="13" max="13" width="25.28515625" customWidth="1"/>
    <col min="14" max="15" width="22.42578125" customWidth="1"/>
    <col min="16" max="16" width="15.42578125" customWidth="1"/>
    <col min="17" max="17" width="14.140625" customWidth="1"/>
    <col min="18" max="18" width="15.28515625" customWidth="1"/>
    <col min="19" max="19" width="14.7109375" customWidth="1"/>
    <col min="20" max="20" width="14.42578125" customWidth="1"/>
    <col min="21" max="21" width="15.5703125" customWidth="1"/>
    <col min="22" max="22" width="15.85546875" customWidth="1"/>
    <col min="23" max="24" width="13.85546875" customWidth="1"/>
    <col min="25" max="25" width="15.7109375" customWidth="1"/>
    <col min="26" max="26" width="15.42578125" customWidth="1"/>
    <col min="27" max="27" width="15" customWidth="1"/>
    <col min="28" max="28" width="14.5703125" customWidth="1"/>
    <col min="29" max="29" width="13.5703125" customWidth="1"/>
    <col min="30" max="30" width="29.7109375" customWidth="1"/>
    <col min="31" max="31" width="15.42578125" customWidth="1"/>
    <col min="32" max="32" width="15.140625" customWidth="1"/>
    <col min="33" max="33" width="14" customWidth="1"/>
    <col min="34" max="34" width="14.140625" customWidth="1"/>
    <col min="35" max="35" width="26.7109375" customWidth="1"/>
    <col min="36" max="36" width="30" customWidth="1"/>
    <col min="37" max="37" width="28.85546875" customWidth="1"/>
    <col min="38" max="38" width="27" customWidth="1"/>
    <col min="39" max="39" width="31.7109375" customWidth="1"/>
  </cols>
  <sheetData>
    <row r="1" spans="1:37" ht="21.6" customHeight="1" x14ac:dyDescent="0.25">
      <c r="A1" s="379" t="s">
        <v>1484</v>
      </c>
      <c r="B1" s="59"/>
      <c r="C1" s="59"/>
      <c r="D1" s="59"/>
      <c r="E1" s="59"/>
      <c r="F1" s="59"/>
      <c r="G1" s="59"/>
      <c r="H1" s="59"/>
      <c r="I1" s="59"/>
    </row>
    <row r="2" spans="1:37" ht="30.6" customHeight="1" x14ac:dyDescent="0.25">
      <c r="A2" s="1359" t="s">
        <v>1485</v>
      </c>
      <c r="B2" s="1359"/>
      <c r="C2" s="1359"/>
      <c r="D2" s="1359"/>
      <c r="E2" s="1359"/>
      <c r="F2" s="1359"/>
      <c r="G2" s="1359"/>
      <c r="H2" s="1359"/>
      <c r="I2" s="1359"/>
      <c r="J2" s="36"/>
      <c r="K2" s="36"/>
      <c r="L2" s="36"/>
      <c r="M2" s="36"/>
    </row>
    <row r="3" spans="1:37" ht="30.6" customHeight="1" x14ac:dyDescent="0.25">
      <c r="A3" s="1359" t="s">
        <v>1486</v>
      </c>
      <c r="B3" s="1359"/>
      <c r="C3" s="1359"/>
      <c r="D3" s="1359"/>
      <c r="E3" s="1359"/>
      <c r="F3" s="1359"/>
      <c r="G3" s="1359"/>
      <c r="H3" s="1359"/>
      <c r="I3" s="1359"/>
      <c r="J3" s="36"/>
      <c r="K3" s="36"/>
      <c r="L3" s="36"/>
      <c r="M3" s="36"/>
    </row>
    <row r="4" spans="1:37" ht="21" customHeight="1" x14ac:dyDescent="0.25">
      <c r="A4" s="1359" t="s">
        <v>1487</v>
      </c>
      <c r="B4" s="1359"/>
      <c r="C4" s="1359"/>
      <c r="D4" s="1359"/>
      <c r="E4" s="1359"/>
      <c r="F4" s="1359"/>
      <c r="G4" s="1359"/>
      <c r="H4" s="89"/>
      <c r="I4" s="89"/>
      <c r="J4" s="36"/>
      <c r="K4" s="36"/>
      <c r="L4" s="36"/>
      <c r="M4" s="36"/>
    </row>
    <row r="5" spans="1:37" ht="22.5" customHeight="1" x14ac:dyDescent="0.25">
      <c r="A5" s="1359" t="s">
        <v>1488</v>
      </c>
      <c r="B5" s="1359"/>
      <c r="C5" s="1359"/>
      <c r="D5" s="1359"/>
      <c r="E5" s="1359"/>
      <c r="F5" s="1359"/>
      <c r="G5" s="1359"/>
      <c r="H5" s="1359"/>
      <c r="I5" s="1359"/>
      <c r="J5" s="36"/>
      <c r="K5" s="36"/>
      <c r="L5" s="36"/>
      <c r="M5" s="36"/>
    </row>
    <row r="6" spans="1:37" ht="45.75" customHeight="1" x14ac:dyDescent="0.25">
      <c r="A6" s="1359" t="s">
        <v>1489</v>
      </c>
      <c r="B6" s="1359"/>
      <c r="C6" s="1359"/>
      <c r="D6" s="1359"/>
      <c r="E6" s="1359"/>
      <c r="F6" s="1359"/>
      <c r="G6" s="1359"/>
      <c r="H6" s="1359"/>
      <c r="I6" s="1359"/>
      <c r="J6" s="36"/>
      <c r="K6" s="36"/>
      <c r="L6" s="36"/>
      <c r="M6" s="36"/>
    </row>
    <row r="8" spans="1:37" ht="15.75" x14ac:dyDescent="0.25">
      <c r="A8" s="496" t="s">
        <v>1490</v>
      </c>
      <c r="C8" s="495"/>
    </row>
    <row r="9" spans="1:37" ht="27" customHeight="1" x14ac:dyDescent="0.25">
      <c r="A9" s="334" t="s">
        <v>1491</v>
      </c>
      <c r="B9" s="1671" t="s">
        <v>2</v>
      </c>
      <c r="C9" s="1669" t="s">
        <v>347</v>
      </c>
      <c r="D9" s="1669"/>
      <c r="E9" s="498" t="s">
        <v>348</v>
      </c>
      <c r="F9" s="498"/>
      <c r="G9" s="1640" t="s">
        <v>355</v>
      </c>
      <c r="H9" s="1640"/>
      <c r="I9" s="1669" t="s">
        <v>352</v>
      </c>
      <c r="J9" s="1669"/>
      <c r="K9" s="1629" t="s">
        <v>354</v>
      </c>
      <c r="L9" s="1629"/>
      <c r="M9" s="225" t="s">
        <v>1308</v>
      </c>
      <c r="N9" s="1665" t="s">
        <v>350</v>
      </c>
      <c r="O9" s="1665"/>
      <c r="P9" s="1640" t="s">
        <v>351</v>
      </c>
      <c r="Q9" s="1640"/>
      <c r="R9" s="1652" t="s">
        <v>353</v>
      </c>
      <c r="S9" s="1652"/>
      <c r="T9" s="500" t="s">
        <v>363</v>
      </c>
      <c r="U9" s="500"/>
      <c r="V9" s="542" t="s">
        <v>356</v>
      </c>
      <c r="W9" s="542"/>
      <c r="X9" s="1645" t="s">
        <v>358</v>
      </c>
      <c r="Y9" s="1645"/>
      <c r="Z9" s="498" t="s">
        <v>362</v>
      </c>
      <c r="AA9" s="498"/>
      <c r="AB9" s="1640" t="s">
        <v>365</v>
      </c>
      <c r="AC9" s="1640"/>
      <c r="AD9" s="499" t="s">
        <v>349</v>
      </c>
      <c r="AE9" s="1669" t="s">
        <v>361</v>
      </c>
      <c r="AF9" s="1669"/>
      <c r="AG9" s="1629" t="s">
        <v>359</v>
      </c>
      <c r="AH9" s="1629"/>
      <c r="AI9" s="225" t="s">
        <v>1309</v>
      </c>
      <c r="AJ9" s="498" t="s">
        <v>1492</v>
      </c>
      <c r="AK9" s="59"/>
    </row>
    <row r="10" spans="1:37" ht="42.75" customHeight="1" x14ac:dyDescent="0.25">
      <c r="A10" s="334" t="s">
        <v>1493</v>
      </c>
      <c r="B10" s="1671"/>
      <c r="C10" s="1636" t="s">
        <v>347</v>
      </c>
      <c r="D10" s="1636"/>
      <c r="E10" s="501" t="s">
        <v>1494</v>
      </c>
      <c r="F10" s="501"/>
      <c r="G10" s="502" t="s">
        <v>561</v>
      </c>
      <c r="H10" s="502"/>
      <c r="I10" s="1660" t="s">
        <v>1495</v>
      </c>
      <c r="J10" s="1660"/>
      <c r="K10" s="1658" t="s">
        <v>1495</v>
      </c>
      <c r="L10" s="1658"/>
      <c r="M10" s="503" t="s">
        <v>1495</v>
      </c>
      <c r="N10" s="1666" t="s">
        <v>1496</v>
      </c>
      <c r="O10" s="1666"/>
      <c r="P10" s="1663" t="s">
        <v>708</v>
      </c>
      <c r="Q10" s="1663"/>
      <c r="R10" s="1653" t="s">
        <v>634</v>
      </c>
      <c r="S10" s="1653"/>
      <c r="T10" s="1660" t="s">
        <v>637</v>
      </c>
      <c r="U10" s="1660"/>
      <c r="V10" s="1631" t="s">
        <v>1497</v>
      </c>
      <c r="W10" s="1631"/>
      <c r="X10" s="1646" t="s">
        <v>1495</v>
      </c>
      <c r="Y10" s="1646"/>
      <c r="Z10" s="1677" t="s">
        <v>1498</v>
      </c>
      <c r="AA10" s="1677"/>
      <c r="AB10" s="1641" t="s">
        <v>1495</v>
      </c>
      <c r="AC10" s="1641"/>
      <c r="AD10" s="505" t="s">
        <v>1495</v>
      </c>
      <c r="AE10" s="1635" t="s">
        <v>1495</v>
      </c>
      <c r="AF10" s="1635"/>
      <c r="AG10" s="1630" t="s">
        <v>1499</v>
      </c>
      <c r="AH10" s="1630"/>
      <c r="AI10" s="503" t="s">
        <v>1495</v>
      </c>
      <c r="AJ10" s="506" t="s">
        <v>1495</v>
      </c>
      <c r="AK10" s="59"/>
    </row>
    <row r="11" spans="1:37" ht="30.6" customHeight="1" x14ac:dyDescent="0.25">
      <c r="A11" s="334" t="s">
        <v>1500</v>
      </c>
      <c r="B11" s="1671"/>
      <c r="C11" s="1635" t="s">
        <v>1501</v>
      </c>
      <c r="D11" s="1635"/>
      <c r="E11" s="1637" t="s">
        <v>1501</v>
      </c>
      <c r="F11" s="1637"/>
      <c r="G11" s="1663" t="s">
        <v>1501</v>
      </c>
      <c r="H11" s="1663"/>
      <c r="I11" s="1660" t="s">
        <v>1501</v>
      </c>
      <c r="J11" s="1660"/>
      <c r="K11" s="1658" t="s">
        <v>1501</v>
      </c>
      <c r="L11" s="1658"/>
      <c r="M11" s="503" t="s">
        <v>1495</v>
      </c>
      <c r="N11" s="1667" t="s">
        <v>1501</v>
      </c>
      <c r="O11" s="1667"/>
      <c r="P11" s="1663" t="s">
        <v>1501</v>
      </c>
      <c r="Q11" s="1663"/>
      <c r="R11" s="1653" t="s">
        <v>1501</v>
      </c>
      <c r="S11" s="1653"/>
      <c r="T11" s="1660" t="s">
        <v>1501</v>
      </c>
      <c r="U11" s="1660"/>
      <c r="V11" s="1631" t="s">
        <v>1501</v>
      </c>
      <c r="W11" s="1631"/>
      <c r="X11" s="1646" t="s">
        <v>1495</v>
      </c>
      <c r="Y11" s="1646"/>
      <c r="Z11" s="1637" t="s">
        <v>1501</v>
      </c>
      <c r="AA11" s="1637"/>
      <c r="AB11" s="1641" t="s">
        <v>1501</v>
      </c>
      <c r="AC11" s="1641"/>
      <c r="AD11" s="505" t="s">
        <v>1495</v>
      </c>
      <c r="AE11" s="1635" t="s">
        <v>1501</v>
      </c>
      <c r="AF11" s="1635"/>
      <c r="AG11" s="1631" t="s">
        <v>1501</v>
      </c>
      <c r="AH11" s="1631"/>
      <c r="AI11" s="503" t="s">
        <v>1495</v>
      </c>
      <c r="AJ11" s="506" t="s">
        <v>1495</v>
      </c>
      <c r="AK11" s="59"/>
    </row>
    <row r="12" spans="1:37" ht="30.6" customHeight="1" x14ac:dyDescent="0.25">
      <c r="A12" s="334" t="s">
        <v>1502</v>
      </c>
      <c r="B12" s="1671"/>
      <c r="C12" s="1635" t="s">
        <v>1501</v>
      </c>
      <c r="D12" s="1635"/>
      <c r="E12" s="1637" t="s">
        <v>1501</v>
      </c>
      <c r="F12" s="1637"/>
      <c r="G12" s="1663" t="s">
        <v>1501</v>
      </c>
      <c r="H12" s="1663"/>
      <c r="I12" s="1660" t="s">
        <v>1501</v>
      </c>
      <c r="J12" s="1660"/>
      <c r="K12" s="1658" t="s">
        <v>1501</v>
      </c>
      <c r="L12" s="1658"/>
      <c r="M12" s="503" t="s">
        <v>1501</v>
      </c>
      <c r="N12" s="1667" t="s">
        <v>1501</v>
      </c>
      <c r="O12" s="1667"/>
      <c r="P12" s="1663" t="s">
        <v>1501</v>
      </c>
      <c r="Q12" s="1663"/>
      <c r="R12" s="1653" t="s">
        <v>1501</v>
      </c>
      <c r="S12" s="1653"/>
      <c r="T12" s="1660" t="s">
        <v>1501</v>
      </c>
      <c r="U12" s="1660"/>
      <c r="V12" s="1631" t="s">
        <v>1501</v>
      </c>
      <c r="W12" s="1631"/>
      <c r="X12" s="1646" t="s">
        <v>1501</v>
      </c>
      <c r="Y12" s="1646"/>
      <c r="Z12" s="1637" t="s">
        <v>1501</v>
      </c>
      <c r="AA12" s="1637"/>
      <c r="AB12" s="1641" t="s">
        <v>1501</v>
      </c>
      <c r="AC12" s="1641"/>
      <c r="AD12" s="505" t="s">
        <v>1501</v>
      </c>
      <c r="AE12" s="1635" t="s">
        <v>1501</v>
      </c>
      <c r="AF12" s="1635"/>
      <c r="AG12" s="1631" t="s">
        <v>1501</v>
      </c>
      <c r="AH12" s="1631"/>
      <c r="AI12" s="503" t="s">
        <v>1495</v>
      </c>
      <c r="AJ12" s="506" t="s">
        <v>1495</v>
      </c>
      <c r="AK12" s="59"/>
    </row>
    <row r="13" spans="1:37" ht="30.6" customHeight="1" x14ac:dyDescent="0.25">
      <c r="A13" s="334" t="s">
        <v>1503</v>
      </c>
      <c r="B13" s="1671"/>
      <c r="C13" s="1635" t="s">
        <v>1501</v>
      </c>
      <c r="D13" s="1635"/>
      <c r="E13" s="1637" t="s">
        <v>1501</v>
      </c>
      <c r="F13" s="1637"/>
      <c r="G13" s="1663" t="s">
        <v>1501</v>
      </c>
      <c r="H13" s="1663"/>
      <c r="I13" s="1660" t="s">
        <v>1501</v>
      </c>
      <c r="J13" s="1660"/>
      <c r="K13" s="1658" t="s">
        <v>1501</v>
      </c>
      <c r="L13" s="1658"/>
      <c r="M13" s="503" t="s">
        <v>1501</v>
      </c>
      <c r="N13" s="1667" t="s">
        <v>1501</v>
      </c>
      <c r="O13" s="1667"/>
      <c r="P13" s="1663" t="s">
        <v>1501</v>
      </c>
      <c r="Q13" s="1663"/>
      <c r="R13" s="1653" t="s">
        <v>1501</v>
      </c>
      <c r="S13" s="1653"/>
      <c r="T13" s="1660" t="s">
        <v>1501</v>
      </c>
      <c r="U13" s="1660"/>
      <c r="V13" s="1631" t="s">
        <v>1501</v>
      </c>
      <c r="W13" s="1631"/>
      <c r="X13" s="1646" t="s">
        <v>1501</v>
      </c>
      <c r="Y13" s="1646"/>
      <c r="Z13" s="1637" t="s">
        <v>1501</v>
      </c>
      <c r="AA13" s="1637"/>
      <c r="AB13" s="1641" t="s">
        <v>1501</v>
      </c>
      <c r="AC13" s="1641"/>
      <c r="AD13" s="505" t="s">
        <v>1504</v>
      </c>
      <c r="AE13" s="1635" t="s">
        <v>1501</v>
      </c>
      <c r="AF13" s="1635"/>
      <c r="AG13" s="1631" t="s">
        <v>1501</v>
      </c>
      <c r="AH13" s="1631"/>
      <c r="AI13" s="503" t="s">
        <v>1504</v>
      </c>
      <c r="AJ13" s="506" t="s">
        <v>1504</v>
      </c>
      <c r="AK13" s="59"/>
    </row>
    <row r="14" spans="1:37" ht="30.6" customHeight="1" x14ac:dyDescent="0.25">
      <c r="A14" s="334" t="s">
        <v>1505</v>
      </c>
      <c r="B14" s="1671"/>
      <c r="C14" s="1636" t="s">
        <v>1506</v>
      </c>
      <c r="D14" s="1636"/>
      <c r="E14" s="1644" t="s">
        <v>1507</v>
      </c>
      <c r="F14" s="1637"/>
      <c r="G14" s="1670" t="s">
        <v>1508</v>
      </c>
      <c r="H14" s="1670"/>
      <c r="I14" s="1661" t="s">
        <v>1509</v>
      </c>
      <c r="J14" s="1661"/>
      <c r="K14" s="1659" t="s">
        <v>1510</v>
      </c>
      <c r="L14" s="1659"/>
      <c r="M14" s="508" t="s">
        <v>1511</v>
      </c>
      <c r="N14" s="1668" t="s">
        <v>1512</v>
      </c>
      <c r="O14" s="1668"/>
      <c r="P14" s="1664" t="s">
        <v>1512</v>
      </c>
      <c r="Q14" s="1664"/>
      <c r="R14" s="1654" t="s">
        <v>1513</v>
      </c>
      <c r="S14" s="1654"/>
      <c r="T14" s="1661" t="s">
        <v>1514</v>
      </c>
      <c r="U14" s="1661"/>
      <c r="V14" s="1651" t="s">
        <v>1515</v>
      </c>
      <c r="W14" s="1651"/>
      <c r="X14" s="1647" t="s">
        <v>1512</v>
      </c>
      <c r="Y14" s="1647"/>
      <c r="Z14" s="1643" t="s">
        <v>1516</v>
      </c>
      <c r="AA14" s="1643"/>
      <c r="AB14" s="1642" t="s">
        <v>365</v>
      </c>
      <c r="AC14" s="1642"/>
      <c r="AD14" s="509" t="s">
        <v>349</v>
      </c>
      <c r="AE14" s="1636" t="s">
        <v>1517</v>
      </c>
      <c r="AF14" s="1636"/>
      <c r="AG14" s="1632" t="s">
        <v>1517</v>
      </c>
      <c r="AH14" s="1632"/>
      <c r="AI14" s="510" t="s">
        <v>1518</v>
      </c>
      <c r="AJ14" s="504" t="s">
        <v>1518</v>
      </c>
      <c r="AK14" s="59"/>
    </row>
    <row r="15" spans="1:37" x14ac:dyDescent="0.25">
      <c r="A15" s="334" t="s">
        <v>1148</v>
      </c>
      <c r="B15" s="1671"/>
      <c r="C15" s="1635" t="s">
        <v>313</v>
      </c>
      <c r="D15" s="1635"/>
      <c r="E15" s="1637" t="s">
        <v>313</v>
      </c>
      <c r="F15" s="1637"/>
      <c r="G15" s="1663" t="s">
        <v>313</v>
      </c>
      <c r="H15" s="1663"/>
      <c r="I15" s="1660" t="s">
        <v>313</v>
      </c>
      <c r="J15" s="1660"/>
      <c r="K15" s="1658" t="s">
        <v>313</v>
      </c>
      <c r="L15" s="1658"/>
      <c r="M15" s="503" t="s">
        <v>313</v>
      </c>
      <c r="N15" s="507" t="s">
        <v>1519</v>
      </c>
      <c r="O15" s="507" t="s">
        <v>282</v>
      </c>
      <c r="P15" s="1663" t="s">
        <v>283</v>
      </c>
      <c r="Q15" s="1663"/>
      <c r="R15" s="1653" t="s">
        <v>283</v>
      </c>
      <c r="S15" s="1653"/>
      <c r="T15" s="1660" t="s">
        <v>283</v>
      </c>
      <c r="U15" s="1660"/>
      <c r="V15" s="1631" t="s">
        <v>283</v>
      </c>
      <c r="W15" s="1631"/>
      <c r="X15" s="1646" t="s">
        <v>283</v>
      </c>
      <c r="Y15" s="1646"/>
      <c r="Z15" s="1644" t="s">
        <v>1520</v>
      </c>
      <c r="AA15" s="1644"/>
      <c r="AB15" s="1641" t="s">
        <v>284</v>
      </c>
      <c r="AC15" s="1641"/>
      <c r="AD15" s="505" t="s">
        <v>1521</v>
      </c>
      <c r="AE15" s="1635" t="s">
        <v>281</v>
      </c>
      <c r="AF15" s="1635"/>
      <c r="AG15" s="1631" t="s">
        <v>281</v>
      </c>
      <c r="AH15" s="1631"/>
      <c r="AI15" s="503" t="s">
        <v>281</v>
      </c>
      <c r="AJ15" s="506" t="s">
        <v>281</v>
      </c>
      <c r="AK15" s="59"/>
    </row>
    <row r="16" spans="1:37" ht="91.5" customHeight="1" x14ac:dyDescent="0.25">
      <c r="A16" s="511" t="s">
        <v>1522</v>
      </c>
      <c r="B16" s="1671"/>
      <c r="C16" s="1674"/>
      <c r="D16" s="1674"/>
      <c r="E16" s="1678"/>
      <c r="F16" s="1678"/>
      <c r="G16" s="1663" t="s">
        <v>1523</v>
      </c>
      <c r="H16" s="1663"/>
      <c r="I16" s="1660"/>
      <c r="J16" s="1660"/>
      <c r="K16" s="1658"/>
      <c r="L16" s="1658"/>
      <c r="M16" s="512"/>
      <c r="N16" s="513" t="s">
        <v>1524</v>
      </c>
      <c r="O16" s="513" t="s">
        <v>1525</v>
      </c>
      <c r="P16" s="1662" t="s">
        <v>1526</v>
      </c>
      <c r="Q16" s="1662"/>
      <c r="R16" s="1655" t="s">
        <v>1527</v>
      </c>
      <c r="S16" s="1656"/>
      <c r="T16" s="1650" t="s">
        <v>1528</v>
      </c>
      <c r="U16" s="1650"/>
      <c r="V16" s="1633" t="s">
        <v>1529</v>
      </c>
      <c r="W16" s="1633"/>
      <c r="X16" s="1648" t="s">
        <v>1530</v>
      </c>
      <c r="Y16" s="1648"/>
      <c r="Z16" s="1637"/>
      <c r="AA16" s="1637"/>
      <c r="AB16" s="1641"/>
      <c r="AC16" s="1641"/>
      <c r="AD16" s="514" t="s">
        <v>1531</v>
      </c>
      <c r="AE16" s="1627" t="s">
        <v>1532</v>
      </c>
      <c r="AF16" s="1627"/>
      <c r="AG16" s="1633" t="s">
        <v>1533</v>
      </c>
      <c r="AH16" s="1633"/>
      <c r="AI16" s="515" t="s">
        <v>1534</v>
      </c>
      <c r="AJ16" s="516" t="s">
        <v>1535</v>
      </c>
      <c r="AK16" s="59"/>
    </row>
    <row r="17" spans="1:37" ht="51" customHeight="1" x14ac:dyDescent="0.25">
      <c r="A17" s="517" t="s">
        <v>1536</v>
      </c>
      <c r="B17" s="1671"/>
      <c r="C17" s="1628" t="s">
        <v>1537</v>
      </c>
      <c r="D17" s="1628"/>
      <c r="E17" s="1638" t="s">
        <v>1537</v>
      </c>
      <c r="F17" s="1638"/>
      <c r="G17" s="1639" t="s">
        <v>1537</v>
      </c>
      <c r="H17" s="1639"/>
      <c r="I17" s="1628" t="s">
        <v>1537</v>
      </c>
      <c r="J17" s="1628"/>
      <c r="K17" s="1634" t="s">
        <v>1537</v>
      </c>
      <c r="L17" s="1634"/>
      <c r="M17" s="522" t="s">
        <v>1537</v>
      </c>
      <c r="N17" s="1638" t="s">
        <v>1537</v>
      </c>
      <c r="O17" s="1638"/>
      <c r="P17" s="1639" t="s">
        <v>1537</v>
      </c>
      <c r="Q17" s="1639"/>
      <c r="R17" s="1657" t="s">
        <v>1537</v>
      </c>
      <c r="S17" s="1657"/>
      <c r="T17" s="1628" t="s">
        <v>1537</v>
      </c>
      <c r="U17" s="1628"/>
      <c r="V17" s="1634" t="s">
        <v>1537</v>
      </c>
      <c r="W17" s="1634"/>
      <c r="X17" s="1649" t="s">
        <v>1537</v>
      </c>
      <c r="Y17" s="1649"/>
      <c r="Z17" s="1638" t="s">
        <v>1537</v>
      </c>
      <c r="AA17" s="1638"/>
      <c r="AB17" s="1639" t="s">
        <v>1537</v>
      </c>
      <c r="AC17" s="1639"/>
      <c r="AD17" s="523" t="s">
        <v>1537</v>
      </c>
      <c r="AE17" s="1628" t="s">
        <v>1537</v>
      </c>
      <c r="AF17" s="1628"/>
      <c r="AG17" s="1634" t="s">
        <v>1537</v>
      </c>
      <c r="AH17" s="1634"/>
      <c r="AI17" s="522" t="s">
        <v>1537</v>
      </c>
      <c r="AJ17" s="519" t="s">
        <v>1537</v>
      </c>
      <c r="AK17" s="59"/>
    </row>
    <row r="18" spans="1:37" x14ac:dyDescent="0.25">
      <c r="A18" s="517" t="s">
        <v>1538</v>
      </c>
      <c r="B18" s="497"/>
      <c r="C18" s="518" t="s">
        <v>1539</v>
      </c>
      <c r="D18" s="518" t="s">
        <v>1540</v>
      </c>
      <c r="E18" s="519" t="s">
        <v>1539</v>
      </c>
      <c r="F18" s="519" t="s">
        <v>1540</v>
      </c>
      <c r="G18" s="520" t="s">
        <v>1539</v>
      </c>
      <c r="H18" s="520" t="s">
        <v>1540</v>
      </c>
      <c r="I18" s="518" t="s">
        <v>1539</v>
      </c>
      <c r="J18" s="518" t="s">
        <v>1540</v>
      </c>
      <c r="K18" s="521" t="s">
        <v>1539</v>
      </c>
      <c r="L18" s="521" t="s">
        <v>1540</v>
      </c>
      <c r="M18" s="522" t="s">
        <v>1539</v>
      </c>
      <c r="N18" s="519" t="s">
        <v>1539</v>
      </c>
      <c r="O18" s="519" t="s">
        <v>1540</v>
      </c>
      <c r="P18" s="520" t="s">
        <v>1539</v>
      </c>
      <c r="Q18" s="520" t="s">
        <v>1540</v>
      </c>
      <c r="R18" s="523" t="s">
        <v>1539</v>
      </c>
      <c r="S18" s="523" t="s">
        <v>1540</v>
      </c>
      <c r="T18" s="518" t="s">
        <v>1539</v>
      </c>
      <c r="U18" s="518" t="s">
        <v>1540</v>
      </c>
      <c r="V18" s="521" t="s">
        <v>1539</v>
      </c>
      <c r="W18" s="521" t="s">
        <v>1540</v>
      </c>
      <c r="X18" s="522" t="s">
        <v>1539</v>
      </c>
      <c r="Y18" s="522" t="s">
        <v>1540</v>
      </c>
      <c r="Z18" s="519" t="s">
        <v>1539</v>
      </c>
      <c r="AA18" s="519" t="s">
        <v>1540</v>
      </c>
      <c r="AB18" s="520" t="s">
        <v>1539</v>
      </c>
      <c r="AC18" s="520" t="s">
        <v>1540</v>
      </c>
      <c r="AD18" s="523" t="s">
        <v>1539</v>
      </c>
      <c r="AE18" s="518" t="s">
        <v>1539</v>
      </c>
      <c r="AF18" s="518" t="s">
        <v>1540</v>
      </c>
      <c r="AG18" s="521" t="s">
        <v>1539</v>
      </c>
      <c r="AH18" s="521" t="s">
        <v>1540</v>
      </c>
      <c r="AI18" s="522" t="s">
        <v>1539</v>
      </c>
      <c r="AJ18" s="519" t="s">
        <v>1539</v>
      </c>
      <c r="AK18" s="59"/>
    </row>
    <row r="19" spans="1:37" ht="39" customHeight="1" x14ac:dyDescent="0.25">
      <c r="A19" s="524" t="s">
        <v>1383</v>
      </c>
      <c r="B19" s="1671" t="s">
        <v>1541</v>
      </c>
      <c r="C19" s="525">
        <v>11</v>
      </c>
      <c r="D19" s="525">
        <v>2</v>
      </c>
      <c r="E19" s="526">
        <v>21</v>
      </c>
      <c r="F19" s="526">
        <v>4</v>
      </c>
      <c r="G19" s="216">
        <v>1</v>
      </c>
      <c r="H19" s="216">
        <v>0</v>
      </c>
      <c r="I19" s="216">
        <v>0</v>
      </c>
      <c r="J19" s="216">
        <v>0</v>
      </c>
      <c r="K19" s="216">
        <v>1</v>
      </c>
      <c r="L19" s="216">
        <v>0</v>
      </c>
      <c r="M19" s="216">
        <v>9</v>
      </c>
      <c r="N19" s="216">
        <v>70</v>
      </c>
      <c r="O19" s="216">
        <v>6</v>
      </c>
      <c r="P19" s="216">
        <v>51</v>
      </c>
      <c r="Q19" s="216">
        <v>1</v>
      </c>
      <c r="R19" s="216">
        <v>39</v>
      </c>
      <c r="S19" s="216">
        <v>1</v>
      </c>
      <c r="T19" s="216">
        <v>9</v>
      </c>
      <c r="U19" s="216">
        <v>9</v>
      </c>
      <c r="V19" s="216">
        <v>22</v>
      </c>
      <c r="W19" s="216">
        <v>4</v>
      </c>
      <c r="X19" s="216">
        <v>5</v>
      </c>
      <c r="Y19" s="216">
        <v>0</v>
      </c>
      <c r="Z19" s="216">
        <v>106</v>
      </c>
      <c r="AA19" s="216">
        <v>11</v>
      </c>
      <c r="AB19" s="216">
        <v>11</v>
      </c>
      <c r="AC19" s="216">
        <v>1</v>
      </c>
      <c r="AD19" s="216">
        <v>2</v>
      </c>
      <c r="AE19" s="216">
        <v>32</v>
      </c>
      <c r="AF19" s="216">
        <v>1</v>
      </c>
      <c r="AG19" s="216">
        <v>14</v>
      </c>
      <c r="AH19" s="216">
        <v>1</v>
      </c>
      <c r="AI19" s="216">
        <v>0</v>
      </c>
      <c r="AJ19" s="216">
        <v>7</v>
      </c>
      <c r="AK19" s="59"/>
    </row>
    <row r="20" spans="1:37" ht="36" customHeight="1" x14ac:dyDescent="0.25">
      <c r="A20" s="524" t="s">
        <v>1393</v>
      </c>
      <c r="B20" s="1671"/>
      <c r="C20" s="525">
        <v>16</v>
      </c>
      <c r="D20" s="525">
        <v>2</v>
      </c>
      <c r="E20" s="526">
        <v>21</v>
      </c>
      <c r="F20" s="526">
        <v>6</v>
      </c>
      <c r="G20" s="216">
        <v>18</v>
      </c>
      <c r="H20" s="216">
        <v>1</v>
      </c>
      <c r="I20" s="216">
        <v>6</v>
      </c>
      <c r="J20" s="216">
        <v>0</v>
      </c>
      <c r="K20" s="216">
        <v>38</v>
      </c>
      <c r="L20" s="216">
        <v>5</v>
      </c>
      <c r="M20" s="216">
        <v>30</v>
      </c>
      <c r="N20" s="216">
        <v>193</v>
      </c>
      <c r="O20" s="216">
        <v>11</v>
      </c>
      <c r="P20" s="216">
        <v>48</v>
      </c>
      <c r="Q20" s="216">
        <v>6</v>
      </c>
      <c r="R20" s="216">
        <v>46</v>
      </c>
      <c r="S20" s="216">
        <v>3</v>
      </c>
      <c r="T20" s="216">
        <v>19</v>
      </c>
      <c r="U20" s="216">
        <v>2</v>
      </c>
      <c r="V20" s="216">
        <v>44</v>
      </c>
      <c r="W20" s="216">
        <v>6</v>
      </c>
      <c r="X20" s="216">
        <v>9</v>
      </c>
      <c r="Y20" s="216">
        <v>1</v>
      </c>
      <c r="Z20" s="216">
        <v>216</v>
      </c>
      <c r="AA20" s="216">
        <v>18</v>
      </c>
      <c r="AB20" s="216">
        <v>17</v>
      </c>
      <c r="AC20" s="216">
        <v>2</v>
      </c>
      <c r="AD20" s="216">
        <v>10</v>
      </c>
      <c r="AE20" s="216">
        <v>25</v>
      </c>
      <c r="AF20" s="216">
        <v>2</v>
      </c>
      <c r="AG20" s="216">
        <v>9</v>
      </c>
      <c r="AH20" s="216">
        <v>0</v>
      </c>
      <c r="AI20" s="216">
        <v>0</v>
      </c>
      <c r="AJ20" s="216">
        <v>36</v>
      </c>
      <c r="AK20" s="59"/>
    </row>
    <row r="21" spans="1:37" ht="51.6" customHeight="1" x14ac:dyDescent="0.25">
      <c r="A21" s="524" t="s">
        <v>1426</v>
      </c>
      <c r="B21" s="1671"/>
      <c r="C21" s="525">
        <v>148</v>
      </c>
      <c r="D21" s="525">
        <v>41</v>
      </c>
      <c r="E21" s="526">
        <v>145</v>
      </c>
      <c r="F21" s="526">
        <v>34</v>
      </c>
      <c r="G21" s="216">
        <v>47</v>
      </c>
      <c r="H21" s="216">
        <v>1</v>
      </c>
      <c r="I21" s="216">
        <v>53</v>
      </c>
      <c r="J21" s="216">
        <v>6</v>
      </c>
      <c r="K21" s="216">
        <v>56</v>
      </c>
      <c r="L21" s="216">
        <v>7</v>
      </c>
      <c r="M21" s="216">
        <v>60</v>
      </c>
      <c r="N21" s="216">
        <v>161</v>
      </c>
      <c r="O21" s="216">
        <v>24</v>
      </c>
      <c r="P21" s="216">
        <v>109</v>
      </c>
      <c r="Q21" s="216">
        <v>3</v>
      </c>
      <c r="R21" s="216">
        <v>158</v>
      </c>
      <c r="S21" s="216">
        <v>20</v>
      </c>
      <c r="T21" s="216">
        <v>7</v>
      </c>
      <c r="U21" s="216">
        <v>0</v>
      </c>
      <c r="V21" s="216">
        <v>46</v>
      </c>
      <c r="W21" s="216">
        <v>2</v>
      </c>
      <c r="X21" s="216">
        <v>2</v>
      </c>
      <c r="Y21" s="216">
        <v>0</v>
      </c>
      <c r="Z21" s="216">
        <v>346</v>
      </c>
      <c r="AA21" s="216">
        <v>49</v>
      </c>
      <c r="AB21" s="216">
        <v>39</v>
      </c>
      <c r="AC21" s="216">
        <v>11</v>
      </c>
      <c r="AD21" s="216">
        <v>15</v>
      </c>
      <c r="AE21" s="216">
        <v>25</v>
      </c>
      <c r="AF21" s="216">
        <v>3</v>
      </c>
      <c r="AG21" s="216">
        <v>77</v>
      </c>
      <c r="AH21" s="216">
        <v>2</v>
      </c>
      <c r="AI21" s="216">
        <v>12</v>
      </c>
      <c r="AJ21" s="216">
        <v>24</v>
      </c>
      <c r="AK21" s="59"/>
    </row>
    <row r="22" spans="1:37" ht="24" customHeight="1" x14ac:dyDescent="0.25">
      <c r="A22" s="524" t="s">
        <v>1475</v>
      </c>
      <c r="B22" s="1671"/>
      <c r="C22" s="525">
        <v>229</v>
      </c>
      <c r="D22" s="525">
        <v>97</v>
      </c>
      <c r="E22" s="526">
        <v>357</v>
      </c>
      <c r="F22" s="526">
        <v>105</v>
      </c>
      <c r="G22" s="216">
        <v>45</v>
      </c>
      <c r="H22" s="216">
        <v>8</v>
      </c>
      <c r="I22" s="216">
        <v>95</v>
      </c>
      <c r="J22" s="216">
        <v>32</v>
      </c>
      <c r="K22" s="216">
        <v>95</v>
      </c>
      <c r="L22" s="216">
        <v>27</v>
      </c>
      <c r="M22" s="216">
        <v>340</v>
      </c>
      <c r="N22" s="216">
        <v>1977</v>
      </c>
      <c r="O22" s="216">
        <v>521</v>
      </c>
      <c r="P22" s="216">
        <v>208</v>
      </c>
      <c r="Q22" s="216">
        <v>10</v>
      </c>
      <c r="R22" s="216">
        <v>243</v>
      </c>
      <c r="S22" s="216">
        <v>24</v>
      </c>
      <c r="T22" s="216">
        <v>35</v>
      </c>
      <c r="U22" s="216">
        <v>11</v>
      </c>
      <c r="V22" s="216">
        <v>493</v>
      </c>
      <c r="W22" s="216">
        <v>166</v>
      </c>
      <c r="X22" s="216">
        <v>150</v>
      </c>
      <c r="Y22" s="216">
        <v>20</v>
      </c>
      <c r="Z22" s="216">
        <v>2467</v>
      </c>
      <c r="AA22" s="216">
        <v>695</v>
      </c>
      <c r="AB22" s="216">
        <v>291</v>
      </c>
      <c r="AC22" s="216">
        <v>14</v>
      </c>
      <c r="AD22" s="216">
        <v>179</v>
      </c>
      <c r="AE22" s="216">
        <v>154</v>
      </c>
      <c r="AF22" s="216">
        <v>40</v>
      </c>
      <c r="AG22" s="216">
        <v>327</v>
      </c>
      <c r="AH22" s="216">
        <v>96</v>
      </c>
      <c r="AI22" s="216">
        <v>33</v>
      </c>
      <c r="AJ22" s="216">
        <v>342</v>
      </c>
      <c r="AK22" s="59"/>
    </row>
    <row r="23" spans="1:37" ht="63" customHeight="1" x14ac:dyDescent="0.25">
      <c r="A23" s="527" t="s">
        <v>1476</v>
      </c>
      <c r="B23" s="1671"/>
      <c r="C23" s="528">
        <v>8</v>
      </c>
      <c r="D23" s="528">
        <v>3</v>
      </c>
      <c r="E23" s="526">
        <v>55</v>
      </c>
      <c r="F23" s="526">
        <v>34</v>
      </c>
      <c r="G23" s="216">
        <v>8</v>
      </c>
      <c r="H23" s="216">
        <v>1</v>
      </c>
      <c r="I23" s="216">
        <v>66</v>
      </c>
      <c r="J23" s="216">
        <v>19</v>
      </c>
      <c r="K23" s="216">
        <v>72</v>
      </c>
      <c r="L23" s="216">
        <v>21</v>
      </c>
      <c r="M23" s="216">
        <v>110</v>
      </c>
      <c r="N23" s="216">
        <v>43</v>
      </c>
      <c r="O23" s="216">
        <v>6</v>
      </c>
      <c r="P23" s="216">
        <v>8</v>
      </c>
      <c r="Q23" s="216">
        <v>0</v>
      </c>
      <c r="R23" s="216">
        <v>3</v>
      </c>
      <c r="S23" s="216">
        <v>0</v>
      </c>
      <c r="T23" s="216">
        <v>44</v>
      </c>
      <c r="U23" s="216">
        <v>14</v>
      </c>
      <c r="V23" s="216">
        <v>34</v>
      </c>
      <c r="W23" s="216">
        <v>14</v>
      </c>
      <c r="X23" s="216">
        <v>1</v>
      </c>
      <c r="Y23" s="216">
        <v>0</v>
      </c>
      <c r="Z23" s="216">
        <v>271</v>
      </c>
      <c r="AA23" s="216">
        <v>89</v>
      </c>
      <c r="AB23" s="216">
        <v>0</v>
      </c>
      <c r="AC23" s="216">
        <v>0</v>
      </c>
      <c r="AD23" s="216">
        <v>31</v>
      </c>
      <c r="AE23" s="216">
        <v>9</v>
      </c>
      <c r="AF23" s="216">
        <v>2</v>
      </c>
      <c r="AG23" s="216">
        <v>22</v>
      </c>
      <c r="AH23" s="216">
        <v>11</v>
      </c>
      <c r="AI23" s="216">
        <v>4</v>
      </c>
      <c r="AJ23" s="216">
        <v>1</v>
      </c>
      <c r="AK23" s="59"/>
    </row>
    <row r="24" spans="1:37" ht="19.899999999999999" customHeight="1" x14ac:dyDescent="0.25">
      <c r="A24" s="527" t="s">
        <v>1477</v>
      </c>
      <c r="B24" s="1671"/>
      <c r="C24" s="528">
        <v>221</v>
      </c>
      <c r="D24" s="528">
        <v>94</v>
      </c>
      <c r="E24" s="526">
        <v>302</v>
      </c>
      <c r="F24" s="526">
        <v>71</v>
      </c>
      <c r="G24" s="216">
        <v>37</v>
      </c>
      <c r="H24" s="216">
        <v>7</v>
      </c>
      <c r="I24" s="216">
        <v>29</v>
      </c>
      <c r="J24" s="216">
        <v>13</v>
      </c>
      <c r="K24" s="216">
        <v>23</v>
      </c>
      <c r="L24" s="216">
        <v>6</v>
      </c>
      <c r="M24" s="216">
        <v>230</v>
      </c>
      <c r="N24" s="216">
        <v>1934</v>
      </c>
      <c r="O24" s="216">
        <v>515</v>
      </c>
      <c r="P24" s="216">
        <v>200</v>
      </c>
      <c r="Q24" s="216">
        <v>0</v>
      </c>
      <c r="R24" s="216">
        <v>240</v>
      </c>
      <c r="S24" s="216">
        <v>24</v>
      </c>
      <c r="T24" s="216">
        <v>281</v>
      </c>
      <c r="U24" s="216">
        <v>73</v>
      </c>
      <c r="V24" s="216">
        <v>459</v>
      </c>
      <c r="W24" s="216">
        <v>152</v>
      </c>
      <c r="X24" s="216">
        <v>149</v>
      </c>
      <c r="Y24" s="216">
        <v>0</v>
      </c>
      <c r="Z24" s="216">
        <v>2196</v>
      </c>
      <c r="AA24" s="216">
        <v>606</v>
      </c>
      <c r="AB24" s="216">
        <v>291</v>
      </c>
      <c r="AC24" s="216">
        <v>14</v>
      </c>
      <c r="AD24" s="216">
        <v>148</v>
      </c>
      <c r="AE24" s="216">
        <v>145</v>
      </c>
      <c r="AF24" s="216">
        <v>38</v>
      </c>
      <c r="AG24" s="216">
        <v>305</v>
      </c>
      <c r="AH24" s="216">
        <v>85</v>
      </c>
      <c r="AI24" s="216">
        <v>29</v>
      </c>
      <c r="AJ24" s="216">
        <v>341</v>
      </c>
      <c r="AK24" s="59"/>
    </row>
    <row r="25" spans="1:37" ht="21.6" customHeight="1" x14ac:dyDescent="0.25">
      <c r="A25" s="529" t="s">
        <v>1478</v>
      </c>
      <c r="B25" s="1671"/>
      <c r="C25" s="530">
        <v>404</v>
      </c>
      <c r="D25" s="530">
        <v>142</v>
      </c>
      <c r="E25" s="217">
        <v>544</v>
      </c>
      <c r="F25" s="217">
        <v>149</v>
      </c>
      <c r="G25" s="217">
        <v>111</v>
      </c>
      <c r="H25" s="217">
        <v>10</v>
      </c>
      <c r="I25" s="217">
        <v>154</v>
      </c>
      <c r="J25" s="217">
        <v>38</v>
      </c>
      <c r="K25" s="217">
        <v>187</v>
      </c>
      <c r="L25" s="217">
        <v>39</v>
      </c>
      <c r="M25" s="217">
        <v>439</v>
      </c>
      <c r="N25" s="217">
        <v>2401</v>
      </c>
      <c r="O25" s="217">
        <v>562</v>
      </c>
      <c r="P25" s="217">
        <v>1107</v>
      </c>
      <c r="Q25" s="217">
        <v>274</v>
      </c>
      <c r="R25" s="217">
        <v>926</v>
      </c>
      <c r="S25" s="217">
        <v>192</v>
      </c>
      <c r="T25" s="217">
        <v>360</v>
      </c>
      <c r="U25" s="217">
        <v>98</v>
      </c>
      <c r="V25" s="217">
        <v>605</v>
      </c>
      <c r="W25" s="217">
        <v>178</v>
      </c>
      <c r="X25" s="217">
        <v>167</v>
      </c>
      <c r="Y25" s="217">
        <v>21</v>
      </c>
      <c r="Z25" s="217">
        <v>3406</v>
      </c>
      <c r="AA25" s="217">
        <v>862</v>
      </c>
      <c r="AB25" s="217">
        <v>358</v>
      </c>
      <c r="AC25" s="217">
        <v>92</v>
      </c>
      <c r="AD25" s="217">
        <v>206</v>
      </c>
      <c r="AE25" s="217">
        <v>236</v>
      </c>
      <c r="AF25" s="217">
        <v>46</v>
      </c>
      <c r="AG25" s="217">
        <v>427</v>
      </c>
      <c r="AH25" s="217">
        <v>99</v>
      </c>
      <c r="AI25" s="217">
        <v>45</v>
      </c>
      <c r="AJ25" s="217">
        <v>409</v>
      </c>
      <c r="AK25" s="59"/>
    </row>
    <row r="26" spans="1:37" ht="25.5" customHeight="1" x14ac:dyDescent="0.25">
      <c r="A26" s="531" t="s">
        <v>1542</v>
      </c>
      <c r="B26" s="1672" t="s">
        <v>1543</v>
      </c>
      <c r="C26" s="1625">
        <v>259</v>
      </c>
      <c r="D26" s="1626"/>
      <c r="E26" s="1623">
        <v>794</v>
      </c>
      <c r="F26" s="1624"/>
      <c r="G26" s="1623">
        <v>205</v>
      </c>
      <c r="H26" s="1624"/>
      <c r="I26" s="1623">
        <v>75</v>
      </c>
      <c r="J26" s="1624"/>
      <c r="K26" s="1623">
        <v>111</v>
      </c>
      <c r="L26" s="1624"/>
      <c r="M26" s="532">
        <v>287</v>
      </c>
      <c r="N26" s="1145">
        <v>982</v>
      </c>
      <c r="O26" s="1146"/>
      <c r="P26" s="1623">
        <v>761</v>
      </c>
      <c r="Q26" s="1624"/>
      <c r="R26" s="1623">
        <v>355</v>
      </c>
      <c r="S26" s="1624"/>
      <c r="T26" s="1623">
        <v>235</v>
      </c>
      <c r="U26" s="1624"/>
      <c r="V26" s="1623">
        <v>445</v>
      </c>
      <c r="W26" s="1624"/>
      <c r="X26" s="1623">
        <v>48</v>
      </c>
      <c r="Y26" s="1624"/>
      <c r="Z26" s="1623">
        <v>2074</v>
      </c>
      <c r="AA26" s="1624"/>
      <c r="AB26" s="1623">
        <v>211</v>
      </c>
      <c r="AC26" s="1624"/>
      <c r="AD26" s="533">
        <v>162</v>
      </c>
      <c r="AE26" s="1623">
        <v>110</v>
      </c>
      <c r="AF26" s="1624"/>
      <c r="AG26" s="1623">
        <v>311</v>
      </c>
      <c r="AH26" s="1624"/>
      <c r="AI26" s="533">
        <v>69</v>
      </c>
      <c r="AJ26" s="533">
        <v>94</v>
      </c>
      <c r="AK26" s="59"/>
    </row>
    <row r="27" spans="1:37" ht="38.25" x14ac:dyDescent="0.25">
      <c r="A27" s="534" t="s">
        <v>1544</v>
      </c>
      <c r="B27" s="1673"/>
      <c r="C27" s="1675">
        <v>249</v>
      </c>
      <c r="D27" s="1676"/>
      <c r="E27" s="1621">
        <v>754</v>
      </c>
      <c r="F27" s="1622"/>
      <c r="G27" s="1621">
        <v>143</v>
      </c>
      <c r="H27" s="1622"/>
      <c r="I27" s="1621">
        <v>0</v>
      </c>
      <c r="J27" s="1622"/>
      <c r="K27" s="1621">
        <v>105</v>
      </c>
      <c r="L27" s="1622"/>
      <c r="M27" s="535">
        <v>178</v>
      </c>
      <c r="N27" s="1147">
        <v>203</v>
      </c>
      <c r="O27" s="536"/>
      <c r="P27" s="1621">
        <v>459</v>
      </c>
      <c r="Q27" s="1622"/>
      <c r="R27" s="1621">
        <v>156</v>
      </c>
      <c r="S27" s="1622"/>
      <c r="T27" s="1621">
        <v>95</v>
      </c>
      <c r="U27" s="1622"/>
      <c r="V27" s="1621">
        <v>197</v>
      </c>
      <c r="W27" s="1622"/>
      <c r="X27" s="1621">
        <v>4</v>
      </c>
      <c r="Y27" s="1622"/>
      <c r="Z27" s="1621">
        <v>1064</v>
      </c>
      <c r="AA27" s="1622"/>
      <c r="AB27" s="1621">
        <v>110</v>
      </c>
      <c r="AC27" s="1622"/>
      <c r="AD27" s="537">
        <v>84</v>
      </c>
      <c r="AE27" s="1621">
        <v>42</v>
      </c>
      <c r="AF27" s="1622"/>
      <c r="AG27" s="1621">
        <v>273</v>
      </c>
      <c r="AH27" s="1622"/>
      <c r="AI27" s="537">
        <v>68</v>
      </c>
      <c r="AJ27" s="537">
        <v>60</v>
      </c>
      <c r="AK27" s="59"/>
    </row>
    <row r="28" spans="1:37" ht="49.5" customHeight="1" x14ac:dyDescent="0.25">
      <c r="A28" s="538" t="s">
        <v>1545</v>
      </c>
      <c r="B28" s="539" t="s">
        <v>1546</v>
      </c>
      <c r="C28" s="1679">
        <v>145</v>
      </c>
      <c r="D28" s="1680"/>
      <c r="E28" s="1679">
        <v>41</v>
      </c>
      <c r="F28" s="1680"/>
      <c r="G28" s="1679">
        <v>41</v>
      </c>
      <c r="H28" s="1680"/>
      <c r="I28" s="1679">
        <v>43</v>
      </c>
      <c r="J28" s="1680"/>
      <c r="K28" s="1679">
        <v>41</v>
      </c>
      <c r="L28" s="1680"/>
      <c r="M28" s="411">
        <v>36</v>
      </c>
      <c r="N28" s="1681">
        <v>204</v>
      </c>
      <c r="O28" s="1682"/>
      <c r="P28" s="1679">
        <v>59</v>
      </c>
      <c r="Q28" s="1680"/>
      <c r="R28" s="1679">
        <v>64</v>
      </c>
      <c r="S28" s="1680"/>
      <c r="T28" s="1679">
        <v>28</v>
      </c>
      <c r="U28" s="1680"/>
      <c r="V28" s="1679">
        <v>51</v>
      </c>
      <c r="W28" s="1680"/>
      <c r="X28" s="1679">
        <v>2</v>
      </c>
      <c r="Y28" s="1680"/>
      <c r="Z28" s="1679">
        <v>388</v>
      </c>
      <c r="AA28" s="1680"/>
      <c r="AB28" s="1681">
        <v>44</v>
      </c>
      <c r="AC28" s="1682"/>
      <c r="AD28" s="540" t="s">
        <v>1547</v>
      </c>
      <c r="AE28" s="1679">
        <v>10</v>
      </c>
      <c r="AF28" s="1680"/>
      <c r="AG28" s="1679">
        <v>41</v>
      </c>
      <c r="AH28" s="1680"/>
      <c r="AI28" s="541">
        <v>9</v>
      </c>
      <c r="AJ28" s="541">
        <v>15</v>
      </c>
      <c r="AK28" s="59"/>
    </row>
    <row r="29" spans="1:37"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row>
    <row r="30" spans="1:37"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1:37"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1:37"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1:37"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1:37"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row>
    <row r="35" spans="1:37"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row>
  </sheetData>
  <mergeCells count="178">
    <mergeCell ref="X28:Y28"/>
    <mergeCell ref="Z28:AA28"/>
    <mergeCell ref="AB28:AC28"/>
    <mergeCell ref="AE28:AF28"/>
    <mergeCell ref="AG28:AH28"/>
    <mergeCell ref="C28:D28"/>
    <mergeCell ref="E28:F28"/>
    <mergeCell ref="G28:H28"/>
    <mergeCell ref="I28:J28"/>
    <mergeCell ref="K28:L28"/>
    <mergeCell ref="P28:Q28"/>
    <mergeCell ref="R28:S28"/>
    <mergeCell ref="T28:U28"/>
    <mergeCell ref="V28:W28"/>
    <mergeCell ref="N28:O28"/>
    <mergeCell ref="AE9:AF9"/>
    <mergeCell ref="AE10:AF10"/>
    <mergeCell ref="P9:Q9"/>
    <mergeCell ref="P10:Q10"/>
    <mergeCell ref="C10:D10"/>
    <mergeCell ref="A4:G4"/>
    <mergeCell ref="B9:B17"/>
    <mergeCell ref="C9:D9"/>
    <mergeCell ref="R26:S26"/>
    <mergeCell ref="X26:Y26"/>
    <mergeCell ref="AE26:AF26"/>
    <mergeCell ref="B19:B25"/>
    <mergeCell ref="B26:B27"/>
    <mergeCell ref="C14:D14"/>
    <mergeCell ref="C15:D15"/>
    <mergeCell ref="C16:D16"/>
    <mergeCell ref="C17:D17"/>
    <mergeCell ref="C27:D27"/>
    <mergeCell ref="T10:U10"/>
    <mergeCell ref="Z10:AA10"/>
    <mergeCell ref="E14:F14"/>
    <mergeCell ref="E15:F15"/>
    <mergeCell ref="E16:F16"/>
    <mergeCell ref="E17:F17"/>
    <mergeCell ref="C11:D11"/>
    <mergeCell ref="C12:D12"/>
    <mergeCell ref="C13:D13"/>
    <mergeCell ref="E11:F11"/>
    <mergeCell ref="E12:F12"/>
    <mergeCell ref="E13:F13"/>
    <mergeCell ref="G13:H13"/>
    <mergeCell ref="G12:H12"/>
    <mergeCell ref="G11:H11"/>
    <mergeCell ref="N9:O9"/>
    <mergeCell ref="N10:O10"/>
    <mergeCell ref="N11:O11"/>
    <mergeCell ref="N12:O12"/>
    <mergeCell ref="N13:O13"/>
    <mergeCell ref="N14:O14"/>
    <mergeCell ref="N17:O17"/>
    <mergeCell ref="G9:H9"/>
    <mergeCell ref="I9:J9"/>
    <mergeCell ref="I11:J11"/>
    <mergeCell ref="I12:J12"/>
    <mergeCell ref="I13:J13"/>
    <mergeCell ref="I10:J10"/>
    <mergeCell ref="G17:H17"/>
    <mergeCell ref="G16:H16"/>
    <mergeCell ref="G15:H15"/>
    <mergeCell ref="G14:H14"/>
    <mergeCell ref="I15:J15"/>
    <mergeCell ref="I14:J14"/>
    <mergeCell ref="I16:J16"/>
    <mergeCell ref="I17:J17"/>
    <mergeCell ref="K9:L9"/>
    <mergeCell ref="K10:L10"/>
    <mergeCell ref="K11:L11"/>
    <mergeCell ref="K12:L12"/>
    <mergeCell ref="K13:L13"/>
    <mergeCell ref="K14:L14"/>
    <mergeCell ref="K15:L15"/>
    <mergeCell ref="K16:L16"/>
    <mergeCell ref="K17:L17"/>
    <mergeCell ref="T11:U11"/>
    <mergeCell ref="T12:U12"/>
    <mergeCell ref="T13:U13"/>
    <mergeCell ref="T14:U14"/>
    <mergeCell ref="T15:U15"/>
    <mergeCell ref="P16:Q16"/>
    <mergeCell ref="P17:Q17"/>
    <mergeCell ref="P11:Q11"/>
    <mergeCell ref="P12:Q12"/>
    <mergeCell ref="P13:Q13"/>
    <mergeCell ref="P14:Q14"/>
    <mergeCell ref="P15:Q15"/>
    <mergeCell ref="R9:S9"/>
    <mergeCell ref="R10:S10"/>
    <mergeCell ref="R11:S11"/>
    <mergeCell ref="R12:S12"/>
    <mergeCell ref="R13:S13"/>
    <mergeCell ref="R14:S14"/>
    <mergeCell ref="R15:S15"/>
    <mergeCell ref="R16:S16"/>
    <mergeCell ref="R17:S17"/>
    <mergeCell ref="Z11:AA11"/>
    <mergeCell ref="Z12:AA12"/>
    <mergeCell ref="Z13:AA13"/>
    <mergeCell ref="Z14:AA14"/>
    <mergeCell ref="Z15:AA15"/>
    <mergeCell ref="V17:W17"/>
    <mergeCell ref="T17:U17"/>
    <mergeCell ref="X9:Y9"/>
    <mergeCell ref="X11:Y11"/>
    <mergeCell ref="X12:Y12"/>
    <mergeCell ref="X13:Y13"/>
    <mergeCell ref="X14:Y14"/>
    <mergeCell ref="X15:Y15"/>
    <mergeCell ref="X16:Y16"/>
    <mergeCell ref="X17:Y17"/>
    <mergeCell ref="X10:Y10"/>
    <mergeCell ref="T16:U16"/>
    <mergeCell ref="V10:W10"/>
    <mergeCell ref="V11:W11"/>
    <mergeCell ref="V12:W12"/>
    <mergeCell ref="V13:W13"/>
    <mergeCell ref="V14:W14"/>
    <mergeCell ref="V15:W15"/>
    <mergeCell ref="V16:W16"/>
    <mergeCell ref="AB17:AC17"/>
    <mergeCell ref="AB9:AC9"/>
    <mergeCell ref="AB11:AC11"/>
    <mergeCell ref="AB12:AC12"/>
    <mergeCell ref="AB10:AC10"/>
    <mergeCell ref="AB13:AC13"/>
    <mergeCell ref="AB14:AC14"/>
    <mergeCell ref="AB15:AC15"/>
    <mergeCell ref="AB16:AC16"/>
    <mergeCell ref="A3:I3"/>
    <mergeCell ref="A2:I2"/>
    <mergeCell ref="A5:I5"/>
    <mergeCell ref="A6:I6"/>
    <mergeCell ref="C26:D26"/>
    <mergeCell ref="E26:F26"/>
    <mergeCell ref="AE16:AF16"/>
    <mergeCell ref="AE17:AF17"/>
    <mergeCell ref="AG9:AH9"/>
    <mergeCell ref="AG10:AH10"/>
    <mergeCell ref="AG11:AH11"/>
    <mergeCell ref="AG12:AH12"/>
    <mergeCell ref="AG13:AH13"/>
    <mergeCell ref="AG14:AH14"/>
    <mergeCell ref="AG15:AH15"/>
    <mergeCell ref="AG16:AH16"/>
    <mergeCell ref="AG17:AH17"/>
    <mergeCell ref="AE11:AF11"/>
    <mergeCell ref="AE12:AF12"/>
    <mergeCell ref="AE13:AF13"/>
    <mergeCell ref="AE14:AF14"/>
    <mergeCell ref="AE15:AF15"/>
    <mergeCell ref="Z16:AA16"/>
    <mergeCell ref="Z17:AA17"/>
    <mergeCell ref="K26:L26"/>
    <mergeCell ref="K27:L27"/>
    <mergeCell ref="P26:Q26"/>
    <mergeCell ref="P27:Q27"/>
    <mergeCell ref="E27:F27"/>
    <mergeCell ref="G26:H26"/>
    <mergeCell ref="G27:H27"/>
    <mergeCell ref="I26:J26"/>
    <mergeCell ref="I27:J27"/>
    <mergeCell ref="AE27:AF27"/>
    <mergeCell ref="AG26:AH26"/>
    <mergeCell ref="AG27:AH27"/>
    <mergeCell ref="X27:Y27"/>
    <mergeCell ref="Z26:AA26"/>
    <mergeCell ref="Z27:AA27"/>
    <mergeCell ref="AB26:AC26"/>
    <mergeCell ref="AB27:AC27"/>
    <mergeCell ref="R27:S27"/>
    <mergeCell ref="T26:U26"/>
    <mergeCell ref="T27:U27"/>
    <mergeCell ref="V26:W26"/>
    <mergeCell ref="V27:W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topLeftCell="A17" workbookViewId="0">
      <selection activeCell="L19" sqref="L19"/>
    </sheetView>
  </sheetViews>
  <sheetFormatPr defaultRowHeight="15" x14ac:dyDescent="0.25"/>
  <cols>
    <col min="1" max="1" width="8" customWidth="1"/>
    <col min="2" max="2" width="3.85546875" customWidth="1"/>
    <col min="3" max="3" width="3.5703125" customWidth="1"/>
    <col min="4" max="4" width="8.140625" customWidth="1"/>
    <col min="5" max="5" width="3.7109375" customWidth="1"/>
    <col min="6" max="6" width="3.42578125" customWidth="1"/>
    <col min="7" max="7" width="5.28515625" customWidth="1"/>
    <col min="8" max="8" width="3.85546875" customWidth="1"/>
    <col min="9" max="9" width="3.7109375" customWidth="1"/>
    <col min="10" max="10" width="7.42578125" customWidth="1"/>
    <col min="11" max="11" width="4.140625" customWidth="1"/>
    <col min="12" max="12" width="3.85546875" customWidth="1"/>
    <col min="13" max="13" width="7.140625" customWidth="1"/>
    <col min="14" max="15" width="3.85546875" customWidth="1"/>
    <col min="16" max="16" width="7.7109375" customWidth="1"/>
    <col min="17" max="17" width="4.7109375" customWidth="1"/>
    <col min="18" max="18" width="3.85546875" customWidth="1"/>
    <col min="19" max="19" width="7.28515625" customWidth="1"/>
    <col min="20" max="21" width="4.7109375" customWidth="1"/>
    <col min="22" max="22" width="7.28515625" customWidth="1"/>
    <col min="23" max="24" width="4.7109375" customWidth="1"/>
    <col min="25" max="25" width="9.28515625" customWidth="1"/>
    <col min="26" max="27" width="4.7109375" customWidth="1"/>
    <col min="28" max="28" width="8.42578125" customWidth="1"/>
    <col min="29" max="30" width="4.7109375" customWidth="1"/>
    <col min="31" max="31" width="9.42578125" customWidth="1"/>
    <col min="32" max="33" width="4.7109375" customWidth="1"/>
    <col min="34" max="34" width="7.42578125" customWidth="1"/>
    <col min="35" max="36" width="4.7109375" customWidth="1"/>
    <col min="37" max="37" width="8.42578125" customWidth="1"/>
  </cols>
  <sheetData>
    <row r="1" spans="1:39" ht="18.75" customHeight="1" x14ac:dyDescent="0.25">
      <c r="A1" s="1289" t="s">
        <v>288</v>
      </c>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c r="AK1" s="1289"/>
    </row>
    <row r="2" spans="1:39" ht="15" customHeight="1" x14ac:dyDescent="0.25">
      <c r="A2" s="1290" t="s">
        <v>289</v>
      </c>
      <c r="B2" s="1290"/>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0"/>
      <c r="AJ2" s="1290"/>
      <c r="AK2" s="1290"/>
    </row>
    <row r="3" spans="1:39" ht="22.5" customHeight="1" x14ac:dyDescent="0.25">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row>
    <row r="4" spans="1:39" x14ac:dyDescent="0.25">
      <c r="A4" s="58" t="s">
        <v>290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9"/>
      <c r="AG4" s="59"/>
      <c r="AH4" s="59"/>
      <c r="AI4" s="59"/>
      <c r="AJ4" s="59"/>
      <c r="AK4" s="59"/>
    </row>
    <row r="5" spans="1:39" x14ac:dyDescent="0.25">
      <c r="A5" s="1283" t="s">
        <v>267</v>
      </c>
      <c r="B5" s="1284" t="s">
        <v>268</v>
      </c>
      <c r="C5" s="1284"/>
      <c r="D5" s="1284"/>
      <c r="E5" s="1284"/>
      <c r="F5" s="1284"/>
      <c r="G5" s="1284"/>
      <c r="H5" s="1284"/>
      <c r="I5" s="1284"/>
      <c r="J5" s="1284"/>
      <c r="K5" s="1284" t="s">
        <v>269</v>
      </c>
      <c r="L5" s="1284"/>
      <c r="M5" s="1284"/>
      <c r="N5" s="1284"/>
      <c r="O5" s="1284"/>
      <c r="P5" s="1284"/>
      <c r="Q5" s="1284"/>
      <c r="R5" s="1284"/>
      <c r="S5" s="1284"/>
      <c r="T5" s="1284" t="s">
        <v>270</v>
      </c>
      <c r="U5" s="1284"/>
      <c r="V5" s="1284"/>
      <c r="W5" s="1284"/>
      <c r="X5" s="1284"/>
      <c r="Y5" s="1284"/>
      <c r="Z5" s="1284"/>
      <c r="AA5" s="1284"/>
      <c r="AB5" s="1284"/>
      <c r="AC5" s="1286" t="s">
        <v>271</v>
      </c>
      <c r="AD5" s="1286"/>
      <c r="AE5" s="1286"/>
      <c r="AF5" s="1286"/>
      <c r="AG5" s="1286"/>
      <c r="AH5" s="1286"/>
      <c r="AI5" s="1286"/>
      <c r="AJ5" s="1286"/>
      <c r="AK5" s="1286"/>
    </row>
    <row r="6" spans="1:39" x14ac:dyDescent="0.25">
      <c r="A6" s="1283"/>
      <c r="B6" s="1284" t="s">
        <v>272</v>
      </c>
      <c r="C6" s="1284"/>
      <c r="D6" s="1284"/>
      <c r="E6" s="1284" t="s">
        <v>273</v>
      </c>
      <c r="F6" s="1284"/>
      <c r="G6" s="1284"/>
      <c r="H6" s="1284" t="s">
        <v>274</v>
      </c>
      <c r="I6" s="1284"/>
      <c r="J6" s="1284"/>
      <c r="K6" s="1284" t="s">
        <v>272</v>
      </c>
      <c r="L6" s="1284"/>
      <c r="M6" s="1284"/>
      <c r="N6" s="1284" t="s">
        <v>273</v>
      </c>
      <c r="O6" s="1284"/>
      <c r="P6" s="1284"/>
      <c r="Q6" s="1284" t="s">
        <v>274</v>
      </c>
      <c r="R6" s="1284"/>
      <c r="S6" s="1284"/>
      <c r="T6" s="1284" t="s">
        <v>272</v>
      </c>
      <c r="U6" s="1284"/>
      <c r="V6" s="1284"/>
      <c r="W6" s="1284" t="s">
        <v>273</v>
      </c>
      <c r="X6" s="1284"/>
      <c r="Y6" s="1284"/>
      <c r="Z6" s="1284" t="s">
        <v>274</v>
      </c>
      <c r="AA6" s="1284"/>
      <c r="AB6" s="1284"/>
      <c r="AC6" s="1286" t="s">
        <v>275</v>
      </c>
      <c r="AD6" s="1286"/>
      <c r="AE6" s="1286"/>
      <c r="AF6" s="1286" t="s">
        <v>276</v>
      </c>
      <c r="AG6" s="1286"/>
      <c r="AH6" s="1286"/>
      <c r="AI6" s="1286" t="s">
        <v>274</v>
      </c>
      <c r="AJ6" s="1286"/>
      <c r="AK6" s="1286"/>
    </row>
    <row r="7" spans="1:39" ht="124.5" customHeight="1" x14ac:dyDescent="0.25">
      <c r="A7" s="1283"/>
      <c r="B7" s="567" t="s">
        <v>291</v>
      </c>
      <c r="C7" s="567" t="s">
        <v>292</v>
      </c>
      <c r="D7" s="567" t="s">
        <v>279</v>
      </c>
      <c r="E7" s="567" t="s">
        <v>291</v>
      </c>
      <c r="F7" s="567" t="s">
        <v>292</v>
      </c>
      <c r="G7" s="567" t="s">
        <v>279</v>
      </c>
      <c r="H7" s="567" t="s">
        <v>291</v>
      </c>
      <c r="I7" s="567" t="s">
        <v>292</v>
      </c>
      <c r="J7" s="567" t="s">
        <v>279</v>
      </c>
      <c r="K7" s="567" t="s">
        <v>291</v>
      </c>
      <c r="L7" s="567" t="s">
        <v>292</v>
      </c>
      <c r="M7" s="567" t="s">
        <v>279</v>
      </c>
      <c r="N7" s="567" t="s">
        <v>291</v>
      </c>
      <c r="O7" s="567" t="s">
        <v>292</v>
      </c>
      <c r="P7" s="567" t="s">
        <v>279</v>
      </c>
      <c r="Q7" s="567" t="s">
        <v>291</v>
      </c>
      <c r="R7" s="567" t="s">
        <v>292</v>
      </c>
      <c r="S7" s="567" t="s">
        <v>279</v>
      </c>
      <c r="T7" s="567" t="s">
        <v>291</v>
      </c>
      <c r="U7" s="567" t="s">
        <v>292</v>
      </c>
      <c r="V7" s="567" t="s">
        <v>279</v>
      </c>
      <c r="W7" s="567" t="s">
        <v>291</v>
      </c>
      <c r="X7" s="567" t="s">
        <v>292</v>
      </c>
      <c r="Y7" s="567" t="s">
        <v>279</v>
      </c>
      <c r="Z7" s="567" t="s">
        <v>291</v>
      </c>
      <c r="AA7" s="567" t="s">
        <v>292</v>
      </c>
      <c r="AB7" s="567" t="s">
        <v>279</v>
      </c>
      <c r="AC7" s="567" t="s">
        <v>291</v>
      </c>
      <c r="AD7" s="567" t="s">
        <v>292</v>
      </c>
      <c r="AE7" s="567" t="s">
        <v>279</v>
      </c>
      <c r="AF7" s="567" t="s">
        <v>291</v>
      </c>
      <c r="AG7" s="567" t="s">
        <v>292</v>
      </c>
      <c r="AH7" s="567" t="s">
        <v>279</v>
      </c>
      <c r="AI7" s="567" t="s">
        <v>291</v>
      </c>
      <c r="AJ7" s="567" t="s">
        <v>292</v>
      </c>
      <c r="AK7" s="567" t="s">
        <v>279</v>
      </c>
      <c r="AL7" s="1"/>
      <c r="AM7" s="1"/>
    </row>
    <row r="8" spans="1:39" x14ac:dyDescent="0.25">
      <c r="A8" s="432" t="s">
        <v>280</v>
      </c>
      <c r="B8" s="568">
        <v>0</v>
      </c>
      <c r="C8" s="568">
        <v>0</v>
      </c>
      <c r="D8" s="568">
        <v>0</v>
      </c>
      <c r="E8" s="568">
        <v>0</v>
      </c>
      <c r="F8" s="568">
        <v>0</v>
      </c>
      <c r="G8" s="568">
        <v>0</v>
      </c>
      <c r="H8" s="568">
        <v>0</v>
      </c>
      <c r="I8" s="568">
        <v>0</v>
      </c>
      <c r="J8" s="568">
        <v>0</v>
      </c>
      <c r="K8" s="568">
        <v>0</v>
      </c>
      <c r="L8" s="568">
        <v>0</v>
      </c>
      <c r="M8" s="568">
        <v>0</v>
      </c>
      <c r="N8" s="568">
        <v>0</v>
      </c>
      <c r="O8" s="568">
        <v>0</v>
      </c>
      <c r="P8" s="568">
        <v>0</v>
      </c>
      <c r="Q8" s="568">
        <v>0</v>
      </c>
      <c r="R8" s="568">
        <v>0</v>
      </c>
      <c r="S8" s="568">
        <v>0</v>
      </c>
      <c r="T8" s="568">
        <v>0</v>
      </c>
      <c r="U8" s="568">
        <v>0</v>
      </c>
      <c r="V8" s="568">
        <v>0</v>
      </c>
      <c r="W8" s="568">
        <v>0</v>
      </c>
      <c r="X8" s="568">
        <v>0</v>
      </c>
      <c r="Y8" s="568">
        <v>0</v>
      </c>
      <c r="Z8" s="568">
        <v>0</v>
      </c>
      <c r="AA8" s="568">
        <v>0</v>
      </c>
      <c r="AB8" s="568">
        <v>0</v>
      </c>
      <c r="AC8" s="568">
        <v>0</v>
      </c>
      <c r="AD8" s="568">
        <v>0</v>
      </c>
      <c r="AE8" s="568">
        <v>0</v>
      </c>
      <c r="AF8" s="568">
        <v>0</v>
      </c>
      <c r="AG8" s="568">
        <v>0</v>
      </c>
      <c r="AH8" s="568">
        <v>0</v>
      </c>
      <c r="AI8" s="568">
        <v>0</v>
      </c>
      <c r="AJ8" s="568">
        <v>0</v>
      </c>
      <c r="AK8" s="577">
        <v>0</v>
      </c>
    </row>
    <row r="9" spans="1:39" x14ac:dyDescent="0.25">
      <c r="A9" s="432" t="s">
        <v>281</v>
      </c>
      <c r="B9" s="568">
        <v>0</v>
      </c>
      <c r="C9" s="568">
        <v>0</v>
      </c>
      <c r="D9" s="568">
        <v>0</v>
      </c>
      <c r="E9" s="568">
        <v>0</v>
      </c>
      <c r="F9" s="568">
        <v>0</v>
      </c>
      <c r="G9" s="568">
        <v>0</v>
      </c>
      <c r="H9" s="568">
        <v>0</v>
      </c>
      <c r="I9" s="568">
        <v>0</v>
      </c>
      <c r="J9" s="568">
        <v>0</v>
      </c>
      <c r="K9" s="568">
        <v>0</v>
      </c>
      <c r="L9" s="568">
        <v>0</v>
      </c>
      <c r="M9" s="568">
        <v>0</v>
      </c>
      <c r="N9" s="568">
        <v>0</v>
      </c>
      <c r="O9" s="568">
        <v>0</v>
      </c>
      <c r="P9" s="568">
        <v>0</v>
      </c>
      <c r="Q9" s="568">
        <v>0</v>
      </c>
      <c r="R9" s="568">
        <v>0</v>
      </c>
      <c r="S9" s="568">
        <v>0</v>
      </c>
      <c r="T9" s="568">
        <v>0</v>
      </c>
      <c r="U9" s="568">
        <v>0</v>
      </c>
      <c r="V9" s="568">
        <v>0</v>
      </c>
      <c r="W9" s="568">
        <v>0</v>
      </c>
      <c r="X9" s="568">
        <v>0</v>
      </c>
      <c r="Y9" s="568">
        <v>0</v>
      </c>
      <c r="Z9" s="568">
        <v>0</v>
      </c>
      <c r="AA9" s="568">
        <v>0</v>
      </c>
      <c r="AB9" s="568">
        <v>0</v>
      </c>
      <c r="AC9" s="568">
        <v>0</v>
      </c>
      <c r="AD9" s="568">
        <v>0</v>
      </c>
      <c r="AE9" s="568">
        <v>0</v>
      </c>
      <c r="AF9" s="568">
        <v>0</v>
      </c>
      <c r="AG9" s="568">
        <v>0</v>
      </c>
      <c r="AH9" s="568">
        <v>0</v>
      </c>
      <c r="AI9" s="568">
        <v>0</v>
      </c>
      <c r="AJ9" s="568">
        <v>0</v>
      </c>
      <c r="AK9" s="577">
        <v>0</v>
      </c>
    </row>
    <row r="10" spans="1:39" x14ac:dyDescent="0.25">
      <c r="A10" s="432" t="s">
        <v>282</v>
      </c>
      <c r="B10" s="568">
        <v>6</v>
      </c>
      <c r="C10" s="568">
        <v>1</v>
      </c>
      <c r="D10" s="568">
        <v>16.7</v>
      </c>
      <c r="E10" s="568">
        <v>0</v>
      </c>
      <c r="F10" s="568">
        <v>0</v>
      </c>
      <c r="G10" s="568">
        <v>0</v>
      </c>
      <c r="H10" s="568">
        <v>6</v>
      </c>
      <c r="I10" s="568">
        <v>1</v>
      </c>
      <c r="J10" s="568">
        <v>16.7</v>
      </c>
      <c r="K10" s="568">
        <v>6</v>
      </c>
      <c r="L10" s="568">
        <v>1</v>
      </c>
      <c r="M10" s="568">
        <v>16.7</v>
      </c>
      <c r="N10" s="568">
        <v>1</v>
      </c>
      <c r="O10" s="568">
        <v>0</v>
      </c>
      <c r="P10" s="568">
        <f>O10/N10</f>
        <v>0</v>
      </c>
      <c r="Q10" s="568">
        <v>7</v>
      </c>
      <c r="R10" s="568">
        <v>1</v>
      </c>
      <c r="S10" s="568">
        <v>14.3</v>
      </c>
      <c r="T10" s="178">
        <v>2</v>
      </c>
      <c r="U10" s="178">
        <v>1</v>
      </c>
      <c r="V10" s="178">
        <v>50</v>
      </c>
      <c r="W10" s="178">
        <v>2</v>
      </c>
      <c r="X10" s="178">
        <v>2</v>
      </c>
      <c r="Y10" s="178">
        <v>100</v>
      </c>
      <c r="Z10" s="178">
        <v>4</v>
      </c>
      <c r="AA10" s="178">
        <v>3</v>
      </c>
      <c r="AB10" s="178">
        <v>75</v>
      </c>
      <c r="AC10" s="178">
        <v>14</v>
      </c>
      <c r="AD10" s="178">
        <v>3</v>
      </c>
      <c r="AE10" s="178">
        <v>21.43</v>
      </c>
      <c r="AF10" s="178">
        <v>3</v>
      </c>
      <c r="AG10" s="178">
        <v>2</v>
      </c>
      <c r="AH10" s="178">
        <v>66.7</v>
      </c>
      <c r="AI10" s="178">
        <v>17</v>
      </c>
      <c r="AJ10" s="178">
        <v>5</v>
      </c>
      <c r="AK10" s="444">
        <v>29.4</v>
      </c>
    </row>
    <row r="11" spans="1:39" x14ac:dyDescent="0.25">
      <c r="A11" s="432" t="s">
        <v>283</v>
      </c>
      <c r="B11" s="569">
        <v>0</v>
      </c>
      <c r="C11" s="569">
        <v>0</v>
      </c>
      <c r="D11" s="578">
        <v>0</v>
      </c>
      <c r="E11" s="569">
        <v>0</v>
      </c>
      <c r="F11" s="569">
        <v>0</v>
      </c>
      <c r="G11" s="578">
        <v>0</v>
      </c>
      <c r="H11" s="569">
        <v>0</v>
      </c>
      <c r="I11" s="569">
        <v>0</v>
      </c>
      <c r="J11" s="578">
        <v>0</v>
      </c>
      <c r="K11" s="569">
        <v>0</v>
      </c>
      <c r="L11" s="569">
        <v>0</v>
      </c>
      <c r="M11" s="578">
        <v>0</v>
      </c>
      <c r="N11" s="569">
        <v>0</v>
      </c>
      <c r="O11" s="569">
        <v>0</v>
      </c>
      <c r="P11" s="578">
        <v>0</v>
      </c>
      <c r="Q11" s="569">
        <v>0</v>
      </c>
      <c r="R11" s="569">
        <v>0</v>
      </c>
      <c r="S11" s="578">
        <v>0</v>
      </c>
      <c r="T11" s="178">
        <v>0</v>
      </c>
      <c r="U11" s="178">
        <v>0</v>
      </c>
      <c r="V11" s="568">
        <v>0</v>
      </c>
      <c r="W11" s="178">
        <v>0</v>
      </c>
      <c r="X11" s="178">
        <v>0</v>
      </c>
      <c r="Y11" s="568">
        <v>0</v>
      </c>
      <c r="Z11" s="568">
        <v>0</v>
      </c>
      <c r="AA11" s="178">
        <v>0</v>
      </c>
      <c r="AB11" s="568">
        <v>0</v>
      </c>
      <c r="AC11" s="178">
        <v>0</v>
      </c>
      <c r="AD11" s="178">
        <v>0</v>
      </c>
      <c r="AE11" s="568">
        <v>0</v>
      </c>
      <c r="AF11" s="178">
        <v>0</v>
      </c>
      <c r="AG11" s="178">
        <v>0</v>
      </c>
      <c r="AH11" s="568">
        <v>0</v>
      </c>
      <c r="AI11" s="178">
        <v>0</v>
      </c>
      <c r="AJ11" s="178">
        <v>0</v>
      </c>
      <c r="AK11" s="577">
        <v>0</v>
      </c>
    </row>
    <row r="12" spans="1:39" x14ac:dyDescent="0.25">
      <c r="A12" s="432" t="s">
        <v>284</v>
      </c>
      <c r="B12" s="569">
        <v>0</v>
      </c>
      <c r="C12" s="569">
        <v>0</v>
      </c>
      <c r="D12" s="578">
        <v>0</v>
      </c>
      <c r="E12" s="569">
        <v>0</v>
      </c>
      <c r="F12" s="569">
        <v>0</v>
      </c>
      <c r="G12" s="578">
        <v>0</v>
      </c>
      <c r="H12" s="569">
        <v>0</v>
      </c>
      <c r="I12" s="569">
        <v>0</v>
      </c>
      <c r="J12" s="578">
        <v>0</v>
      </c>
      <c r="K12" s="569">
        <v>0</v>
      </c>
      <c r="L12" s="569">
        <v>0</v>
      </c>
      <c r="M12" s="578">
        <v>0</v>
      </c>
      <c r="N12" s="569">
        <v>0</v>
      </c>
      <c r="O12" s="569">
        <v>0</v>
      </c>
      <c r="P12" s="578">
        <v>0</v>
      </c>
      <c r="Q12" s="569">
        <v>0</v>
      </c>
      <c r="R12" s="569">
        <v>0</v>
      </c>
      <c r="S12" s="578">
        <v>0</v>
      </c>
      <c r="T12" s="178">
        <v>0</v>
      </c>
      <c r="U12" s="178">
        <v>0</v>
      </c>
      <c r="V12" s="568">
        <v>0</v>
      </c>
      <c r="W12" s="178">
        <v>0</v>
      </c>
      <c r="X12" s="178">
        <v>0</v>
      </c>
      <c r="Y12" s="568">
        <v>0</v>
      </c>
      <c r="Z12" s="568">
        <v>0</v>
      </c>
      <c r="AA12" s="178">
        <v>0</v>
      </c>
      <c r="AB12" s="568">
        <v>0</v>
      </c>
      <c r="AC12" s="178">
        <v>0</v>
      </c>
      <c r="AD12" s="178">
        <v>0</v>
      </c>
      <c r="AE12" s="568">
        <v>0</v>
      </c>
      <c r="AF12" s="178">
        <v>0</v>
      </c>
      <c r="AG12" s="178">
        <v>0</v>
      </c>
      <c r="AH12" s="568">
        <v>0</v>
      </c>
      <c r="AI12" s="178">
        <v>0</v>
      </c>
      <c r="AJ12" s="178">
        <v>0</v>
      </c>
      <c r="AK12" s="577">
        <v>0</v>
      </c>
    </row>
    <row r="13" spans="1:39" x14ac:dyDescent="0.25">
      <c r="A13" s="572" t="s">
        <v>271</v>
      </c>
      <c r="B13" s="573">
        <v>6</v>
      </c>
      <c r="C13" s="573">
        <v>1</v>
      </c>
      <c r="D13" s="573">
        <v>16.7</v>
      </c>
      <c r="E13" s="573">
        <v>0</v>
      </c>
      <c r="F13" s="573">
        <v>0</v>
      </c>
      <c r="G13" s="579">
        <v>0</v>
      </c>
      <c r="H13" s="573">
        <v>6</v>
      </c>
      <c r="I13" s="573">
        <v>1</v>
      </c>
      <c r="J13" s="573">
        <v>16.7</v>
      </c>
      <c r="K13" s="573">
        <v>6</v>
      </c>
      <c r="L13" s="573">
        <v>1</v>
      </c>
      <c r="M13" s="573">
        <v>16.7</v>
      </c>
      <c r="N13" s="573">
        <v>1</v>
      </c>
      <c r="O13" s="573">
        <v>0</v>
      </c>
      <c r="P13" s="579">
        <v>0</v>
      </c>
      <c r="Q13" s="573">
        <v>7</v>
      </c>
      <c r="R13" s="573">
        <v>1</v>
      </c>
      <c r="S13" s="573">
        <v>0</v>
      </c>
      <c r="T13" s="573">
        <v>2</v>
      </c>
      <c r="U13" s="573">
        <v>1</v>
      </c>
      <c r="V13" s="573">
        <v>50</v>
      </c>
      <c r="W13" s="573">
        <v>2</v>
      </c>
      <c r="X13" s="573">
        <v>2</v>
      </c>
      <c r="Y13" s="579">
        <v>100</v>
      </c>
      <c r="Z13" s="573">
        <v>4</v>
      </c>
      <c r="AA13" s="573">
        <v>3</v>
      </c>
      <c r="AB13" s="573">
        <v>75</v>
      </c>
      <c r="AC13" s="573">
        <v>14</v>
      </c>
      <c r="AD13" s="573">
        <v>3</v>
      </c>
      <c r="AE13" s="573">
        <v>21.43</v>
      </c>
      <c r="AF13" s="573">
        <v>3</v>
      </c>
      <c r="AG13" s="573">
        <v>2</v>
      </c>
      <c r="AH13" s="579">
        <v>66.7</v>
      </c>
      <c r="AI13" s="573">
        <v>17</v>
      </c>
      <c r="AJ13" s="573">
        <v>5</v>
      </c>
      <c r="AK13" s="580">
        <v>29.4</v>
      </c>
    </row>
    <row r="14" spans="1:39"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row>
    <row r="15" spans="1:39"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row>
    <row r="16" spans="1:39"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row>
    <row r="17" spans="1:37"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row>
    <row r="18" spans="1:37"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row>
    <row r="19" spans="1:37"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row>
    <row r="20" spans="1:37"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1:37"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row>
    <row r="22" spans="1:37"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row>
    <row r="23" spans="1:37"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row>
    <row r="24" spans="1:37"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row>
    <row r="25" spans="1:37"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row>
    <row r="26" spans="1:37"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row>
    <row r="27" spans="1:37"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row>
    <row r="28" spans="1:37"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row>
    <row r="29" spans="1:37"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row>
    <row r="30" spans="1:37"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sheetData>
  <mergeCells count="19">
    <mergeCell ref="T6:V6"/>
    <mergeCell ref="W6:Y6"/>
    <mergeCell ref="Z6:AB6"/>
    <mergeCell ref="AC6:AE6"/>
    <mergeCell ref="AF6:AH6"/>
    <mergeCell ref="AI6:AK6"/>
    <mergeCell ref="A1:AK1"/>
    <mergeCell ref="A2:AK2"/>
    <mergeCell ref="A5:A7"/>
    <mergeCell ref="B5:J5"/>
    <mergeCell ref="K5:S5"/>
    <mergeCell ref="B6:D6"/>
    <mergeCell ref="E6:G6"/>
    <mergeCell ref="H6:J6"/>
    <mergeCell ref="K6:M6"/>
    <mergeCell ref="N6:P6"/>
    <mergeCell ref="Q6:S6"/>
    <mergeCell ref="T5:AB5"/>
    <mergeCell ref="AC5:AK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O25" sqref="O25"/>
    </sheetView>
  </sheetViews>
  <sheetFormatPr defaultRowHeight="15" x14ac:dyDescent="0.25"/>
  <cols>
    <col min="1" max="1" width="25.5703125" customWidth="1"/>
    <col min="2" max="2" width="15.7109375" customWidth="1"/>
    <col min="3" max="3" width="14.5703125" customWidth="1"/>
    <col min="4" max="4" width="12.85546875" customWidth="1"/>
    <col min="5" max="5" width="11.85546875" customWidth="1"/>
    <col min="6" max="6" width="11.28515625" customWidth="1"/>
    <col min="7" max="7" width="11.7109375" customWidth="1"/>
  </cols>
  <sheetData>
    <row r="1" spans="1:13" ht="41.25" customHeight="1" x14ac:dyDescent="0.25">
      <c r="A1" s="1359" t="s">
        <v>1548</v>
      </c>
      <c r="B1" s="1359"/>
      <c r="C1" s="1359"/>
      <c r="D1" s="1359"/>
      <c r="E1" s="1359"/>
      <c r="F1" s="1359"/>
      <c r="G1" s="1359"/>
      <c r="H1" s="1359"/>
      <c r="I1" s="1359"/>
      <c r="J1" s="1359"/>
      <c r="K1" s="1359"/>
      <c r="L1" s="1359"/>
      <c r="M1" s="59"/>
    </row>
    <row r="2" spans="1:13" x14ac:dyDescent="0.25">
      <c r="A2" s="59"/>
      <c r="B2" s="59"/>
      <c r="C2" s="59"/>
      <c r="D2" s="59"/>
      <c r="E2" s="59"/>
      <c r="F2" s="59"/>
      <c r="G2" s="59"/>
      <c r="H2" s="59"/>
      <c r="I2" s="59"/>
      <c r="J2" s="59"/>
      <c r="K2" s="59"/>
      <c r="L2" s="59"/>
      <c r="M2" s="59"/>
    </row>
    <row r="3" spans="1:13" ht="15.75" x14ac:dyDescent="0.25">
      <c r="A3" s="1580" t="s">
        <v>1549</v>
      </c>
      <c r="B3" s="1580"/>
      <c r="C3" s="1580"/>
      <c r="D3" s="1580"/>
      <c r="E3" s="1580"/>
      <c r="F3" s="1580"/>
      <c r="G3" s="1580"/>
      <c r="H3" s="1580"/>
      <c r="I3" s="1580"/>
      <c r="J3" s="1580"/>
      <c r="K3" s="59"/>
      <c r="L3" s="59"/>
      <c r="M3" s="59"/>
    </row>
    <row r="4" spans="1:13" ht="48" x14ac:dyDescent="0.25">
      <c r="A4" s="189" t="s">
        <v>1550</v>
      </c>
      <c r="B4" s="465" t="s">
        <v>1551</v>
      </c>
      <c r="C4" s="465" t="s">
        <v>1552</v>
      </c>
      <c r="D4" s="465" t="s">
        <v>1553</v>
      </c>
      <c r="E4" s="465" t="s">
        <v>1554</v>
      </c>
      <c r="F4" s="465" t="s">
        <v>1555</v>
      </c>
      <c r="G4" s="465" t="s">
        <v>1556</v>
      </c>
      <c r="H4" s="59"/>
      <c r="I4" s="59"/>
      <c r="J4" s="59"/>
      <c r="K4" s="59"/>
      <c r="L4" s="59"/>
      <c r="M4" s="59"/>
    </row>
    <row r="5" spans="1:13" ht="43.5" customHeight="1" x14ac:dyDescent="0.25">
      <c r="A5" s="748" t="s">
        <v>1383</v>
      </c>
      <c r="B5" s="399" t="s">
        <v>1557</v>
      </c>
      <c r="C5" s="399" t="s">
        <v>1558</v>
      </c>
      <c r="D5" s="399" t="s">
        <v>1558</v>
      </c>
      <c r="E5" s="399" t="s">
        <v>1559</v>
      </c>
      <c r="F5" s="399">
        <v>0</v>
      </c>
      <c r="G5" s="473" t="s">
        <v>1560</v>
      </c>
      <c r="H5" s="59"/>
      <c r="I5" s="59"/>
      <c r="J5" s="59"/>
      <c r="K5" s="59"/>
      <c r="L5" s="59"/>
      <c r="M5" s="59"/>
    </row>
    <row r="6" spans="1:13" ht="43.5" customHeight="1" x14ac:dyDescent="0.25">
      <c r="A6" s="748" t="s">
        <v>1393</v>
      </c>
      <c r="B6" s="399" t="s">
        <v>1561</v>
      </c>
      <c r="C6" s="399">
        <v>0</v>
      </c>
      <c r="D6" s="399">
        <v>0</v>
      </c>
      <c r="E6" s="399" t="s">
        <v>1562</v>
      </c>
      <c r="F6" s="399" t="s">
        <v>1563</v>
      </c>
      <c r="G6" s="473" t="s">
        <v>1564</v>
      </c>
      <c r="H6" s="59"/>
      <c r="I6" s="59"/>
      <c r="J6" s="59"/>
      <c r="K6" s="59"/>
      <c r="L6" s="59"/>
      <c r="M6" s="59"/>
    </row>
    <row r="7" spans="1:13" ht="51" customHeight="1" x14ac:dyDescent="0.25">
      <c r="A7" s="748" t="s">
        <v>1426</v>
      </c>
      <c r="B7" s="399" t="s">
        <v>1565</v>
      </c>
      <c r="C7" s="399">
        <v>0</v>
      </c>
      <c r="D7" s="399" t="s">
        <v>1566</v>
      </c>
      <c r="E7" s="399" t="s">
        <v>1567</v>
      </c>
      <c r="F7" s="399" t="s">
        <v>1568</v>
      </c>
      <c r="G7" s="473" t="s">
        <v>1569</v>
      </c>
      <c r="H7" s="59"/>
      <c r="I7" s="59"/>
      <c r="J7" s="59"/>
      <c r="K7" s="59"/>
      <c r="L7" s="59"/>
      <c r="M7" s="59"/>
    </row>
    <row r="8" spans="1:13" ht="43.5" customHeight="1" x14ac:dyDescent="0.25">
      <c r="A8" s="748" t="s">
        <v>1475</v>
      </c>
      <c r="B8" s="399" t="s">
        <v>1570</v>
      </c>
      <c r="C8" s="399" t="s">
        <v>1571</v>
      </c>
      <c r="D8" s="399" t="s">
        <v>1572</v>
      </c>
      <c r="E8" s="399" t="s">
        <v>1573</v>
      </c>
      <c r="F8" s="399" t="s">
        <v>1574</v>
      </c>
      <c r="G8" s="473" t="s">
        <v>1575</v>
      </c>
      <c r="H8" s="59"/>
      <c r="I8" s="59"/>
      <c r="J8" s="59"/>
      <c r="K8" s="59"/>
      <c r="L8" s="59"/>
      <c r="M8" s="59"/>
    </row>
    <row r="9" spans="1:13" ht="43.5" customHeight="1" x14ac:dyDescent="0.25">
      <c r="A9" s="326" t="s">
        <v>1478</v>
      </c>
      <c r="B9" s="189" t="s">
        <v>1576</v>
      </c>
      <c r="C9" s="189" t="s">
        <v>1577</v>
      </c>
      <c r="D9" s="189" t="s">
        <v>1578</v>
      </c>
      <c r="E9" s="189" t="s">
        <v>1579</v>
      </c>
      <c r="F9" s="189" t="s">
        <v>1580</v>
      </c>
      <c r="G9" s="189" t="s">
        <v>1581</v>
      </c>
      <c r="H9" s="59"/>
      <c r="I9" s="59"/>
      <c r="J9" s="59"/>
      <c r="K9" s="59"/>
      <c r="L9" s="59"/>
      <c r="M9" s="59"/>
    </row>
    <row r="10" spans="1:13" ht="19.5" customHeight="1" x14ac:dyDescent="0.25">
      <c r="A10" s="59"/>
      <c r="B10" s="59"/>
      <c r="C10" s="59"/>
      <c r="D10" s="59"/>
      <c r="E10" s="59"/>
      <c r="F10" s="59"/>
      <c r="G10" s="59"/>
      <c r="H10" s="59"/>
      <c r="I10" s="59"/>
      <c r="J10" s="59"/>
      <c r="K10" s="59"/>
      <c r="L10" s="59"/>
      <c r="M10" s="59"/>
    </row>
    <row r="11" spans="1:13" ht="19.5" customHeight="1" x14ac:dyDescent="0.25">
      <c r="A11" s="1513" t="s">
        <v>1582</v>
      </c>
      <c r="B11" s="1513"/>
      <c r="C11" s="1513"/>
      <c r="D11" s="1513"/>
      <c r="E11" s="1513"/>
      <c r="F11" s="1513"/>
      <c r="G11" s="1513"/>
      <c r="H11" s="1513"/>
      <c r="I11" s="1513"/>
      <c r="J11" s="1513"/>
      <c r="K11" s="1513"/>
      <c r="L11" s="1513"/>
      <c r="M11" s="1513"/>
    </row>
    <row r="12" spans="1:13" ht="15.75" x14ac:dyDescent="0.25">
      <c r="A12" s="1685" t="s">
        <v>1583</v>
      </c>
      <c r="B12" s="1685"/>
      <c r="C12" s="1685"/>
      <c r="D12" s="1685"/>
      <c r="E12" s="1685"/>
      <c r="F12" s="1685"/>
      <c r="G12" s="59"/>
      <c r="H12" s="59"/>
      <c r="I12" s="59"/>
      <c r="J12" s="59"/>
      <c r="K12" s="59"/>
      <c r="L12" s="59"/>
      <c r="M12" s="59"/>
    </row>
    <row r="13" spans="1:13" ht="15.75" x14ac:dyDescent="0.25">
      <c r="A13" s="544"/>
      <c r="B13" s="1686" t="s">
        <v>1584</v>
      </c>
      <c r="C13" s="1687" t="s">
        <v>1585</v>
      </c>
      <c r="D13" s="1687"/>
      <c r="E13" s="1687"/>
      <c r="F13" s="1687"/>
      <c r="G13" s="1687"/>
      <c r="H13" s="1687"/>
      <c r="I13" s="1687"/>
      <c r="J13" s="1687"/>
      <c r="K13" s="1687"/>
      <c r="L13" s="59"/>
      <c r="M13" s="59"/>
    </row>
    <row r="14" spans="1:13" ht="15.75" x14ac:dyDescent="0.25">
      <c r="A14" s="544" t="s">
        <v>267</v>
      </c>
      <c r="B14" s="1686"/>
      <c r="C14" s="545" t="s">
        <v>1586</v>
      </c>
      <c r="D14" s="545" t="s">
        <v>1587</v>
      </c>
      <c r="E14" s="545" t="s">
        <v>1588</v>
      </c>
      <c r="F14" s="545" t="s">
        <v>1589</v>
      </c>
      <c r="G14" s="545" t="s">
        <v>1590</v>
      </c>
      <c r="H14" s="544" t="s">
        <v>1591</v>
      </c>
      <c r="I14" s="544" t="s">
        <v>1592</v>
      </c>
      <c r="J14" s="545" t="s">
        <v>1593</v>
      </c>
      <c r="K14" s="545" t="s">
        <v>416</v>
      </c>
      <c r="L14" s="59"/>
      <c r="M14" s="59"/>
    </row>
    <row r="15" spans="1:13" ht="15.75" x14ac:dyDescent="0.25">
      <c r="A15" s="780" t="s">
        <v>313</v>
      </c>
      <c r="B15" s="546">
        <v>48</v>
      </c>
      <c r="C15" s="547">
        <v>11</v>
      </c>
      <c r="D15" s="547">
        <v>37</v>
      </c>
      <c r="E15" s="548">
        <v>23</v>
      </c>
      <c r="F15" s="548">
        <v>8</v>
      </c>
      <c r="G15" s="548">
        <v>31</v>
      </c>
      <c r="H15" s="546">
        <v>2</v>
      </c>
      <c r="I15" s="546">
        <v>4</v>
      </c>
      <c r="J15" s="548">
        <v>11</v>
      </c>
      <c r="K15" s="548">
        <v>127</v>
      </c>
      <c r="L15" s="59"/>
      <c r="M15" s="59"/>
    </row>
    <row r="16" spans="1:13" ht="15.75" x14ac:dyDescent="0.25">
      <c r="A16" s="780" t="s">
        <v>281</v>
      </c>
      <c r="B16" s="546">
        <v>6</v>
      </c>
      <c r="C16" s="547">
        <v>0</v>
      </c>
      <c r="D16" s="547">
        <v>6</v>
      </c>
      <c r="E16" s="548">
        <v>0</v>
      </c>
      <c r="F16" s="548">
        <v>1</v>
      </c>
      <c r="G16" s="548">
        <v>5</v>
      </c>
      <c r="H16" s="546">
        <v>0</v>
      </c>
      <c r="I16" s="546">
        <v>3</v>
      </c>
      <c r="J16" s="548">
        <v>0</v>
      </c>
      <c r="K16" s="548">
        <v>15</v>
      </c>
      <c r="L16" s="59"/>
      <c r="M16" s="59"/>
    </row>
    <row r="17" spans="1:13" ht="15.75" x14ac:dyDescent="0.25">
      <c r="A17" s="780" t="s">
        <v>282</v>
      </c>
      <c r="B17" s="546">
        <v>6</v>
      </c>
      <c r="C17" s="547">
        <v>0</v>
      </c>
      <c r="D17" s="547">
        <v>5</v>
      </c>
      <c r="E17" s="548">
        <v>1</v>
      </c>
      <c r="F17" s="548">
        <v>1</v>
      </c>
      <c r="G17" s="548">
        <v>3</v>
      </c>
      <c r="H17" s="546">
        <v>0</v>
      </c>
      <c r="I17" s="546">
        <v>0</v>
      </c>
      <c r="J17" s="548">
        <v>0</v>
      </c>
      <c r="K17" s="548">
        <v>10</v>
      </c>
      <c r="L17" s="59"/>
      <c r="M17" s="59"/>
    </row>
    <row r="18" spans="1:13" ht="15.75" x14ac:dyDescent="0.25">
      <c r="A18" s="780" t="s">
        <v>283</v>
      </c>
      <c r="B18" s="546">
        <v>57</v>
      </c>
      <c r="C18" s="547">
        <v>0</v>
      </c>
      <c r="D18" s="547">
        <v>29</v>
      </c>
      <c r="E18" s="548">
        <v>11</v>
      </c>
      <c r="F18" s="548">
        <v>32</v>
      </c>
      <c r="G18" s="548">
        <v>25</v>
      </c>
      <c r="H18" s="546">
        <v>0</v>
      </c>
      <c r="I18" s="546">
        <v>0</v>
      </c>
      <c r="J18" s="548">
        <v>2</v>
      </c>
      <c r="K18" s="548">
        <v>99</v>
      </c>
      <c r="L18" s="59"/>
      <c r="M18" s="59"/>
    </row>
    <row r="19" spans="1:13" ht="15.75" x14ac:dyDescent="0.25">
      <c r="A19" s="780" t="s">
        <v>284</v>
      </c>
      <c r="B19" s="546">
        <v>20</v>
      </c>
      <c r="C19" s="547">
        <v>0</v>
      </c>
      <c r="D19" s="547">
        <v>3</v>
      </c>
      <c r="E19" s="548">
        <v>9</v>
      </c>
      <c r="F19" s="548">
        <v>2</v>
      </c>
      <c r="G19" s="548">
        <v>11</v>
      </c>
      <c r="H19" s="546">
        <v>1</v>
      </c>
      <c r="I19" s="546">
        <v>0</v>
      </c>
      <c r="J19" s="548">
        <v>0</v>
      </c>
      <c r="K19" s="548">
        <v>26</v>
      </c>
      <c r="L19" s="59"/>
      <c r="M19" s="59"/>
    </row>
    <row r="20" spans="1:13" ht="15.75" x14ac:dyDescent="0.25">
      <c r="A20" s="549" t="s">
        <v>323</v>
      </c>
      <c r="B20" s="550">
        <v>137</v>
      </c>
      <c r="C20" s="551">
        <v>11</v>
      </c>
      <c r="D20" s="551">
        <v>80</v>
      </c>
      <c r="E20" s="552">
        <v>44</v>
      </c>
      <c r="F20" s="552">
        <v>44</v>
      </c>
      <c r="G20" s="552">
        <v>75</v>
      </c>
      <c r="H20" s="550">
        <v>3</v>
      </c>
      <c r="I20" s="550">
        <v>7</v>
      </c>
      <c r="J20" s="552">
        <v>13</v>
      </c>
      <c r="K20" s="552">
        <v>277</v>
      </c>
      <c r="L20" s="59"/>
      <c r="M20" s="59"/>
    </row>
    <row r="21" spans="1:13" x14ac:dyDescent="0.25">
      <c r="A21" s="415" t="s">
        <v>1594</v>
      </c>
      <c r="B21" s="59"/>
      <c r="C21" s="59"/>
      <c r="D21" s="59"/>
      <c r="E21" s="59"/>
      <c r="F21" s="59"/>
      <c r="G21" s="59"/>
      <c r="H21" s="59"/>
      <c r="I21" s="59"/>
      <c r="J21" s="59"/>
      <c r="K21" s="59"/>
      <c r="L21" s="59"/>
      <c r="M21" s="59"/>
    </row>
    <row r="22" spans="1:13" x14ac:dyDescent="0.25">
      <c r="A22" s="59"/>
      <c r="B22" s="59"/>
      <c r="C22" s="59"/>
      <c r="D22" s="59"/>
      <c r="E22" s="59"/>
      <c r="F22" s="59"/>
      <c r="G22" s="59"/>
      <c r="H22" s="59"/>
      <c r="I22" s="59"/>
      <c r="J22" s="59"/>
      <c r="K22" s="59"/>
      <c r="L22" s="59"/>
      <c r="M22" s="59"/>
    </row>
    <row r="23" spans="1:13" ht="19.5" customHeight="1" x14ac:dyDescent="0.25">
      <c r="A23" s="345" t="s">
        <v>1595</v>
      </c>
      <c r="B23" s="59"/>
      <c r="C23" s="59"/>
      <c r="D23" s="59"/>
      <c r="E23" s="59"/>
      <c r="F23" s="59"/>
      <c r="G23" s="59"/>
      <c r="H23" s="59"/>
      <c r="I23" s="59"/>
      <c r="J23" s="59"/>
      <c r="K23" s="59"/>
      <c r="L23" s="59"/>
      <c r="M23" s="59"/>
    </row>
    <row r="24" spans="1:13" ht="15.75" x14ac:dyDescent="0.25">
      <c r="A24" s="554"/>
      <c r="B24" s="1683" t="s">
        <v>1596</v>
      </c>
      <c r="C24" s="555"/>
      <c r="D24" s="1684" t="s">
        <v>1585</v>
      </c>
      <c r="E24" s="1684"/>
      <c r="F24" s="1684"/>
      <c r="G24" s="1684"/>
      <c r="H24" s="1684"/>
      <c r="I24" s="1684"/>
      <c r="J24" s="1684"/>
      <c r="K24" s="59"/>
      <c r="L24" s="59"/>
      <c r="M24" s="59"/>
    </row>
    <row r="25" spans="1:13" ht="15.75" x14ac:dyDescent="0.25">
      <c r="A25" s="554" t="s">
        <v>267</v>
      </c>
      <c r="B25" s="1683"/>
      <c r="C25" s="554" t="s">
        <v>1586</v>
      </c>
      <c r="D25" s="556" t="s">
        <v>1587</v>
      </c>
      <c r="E25" s="556" t="s">
        <v>1588</v>
      </c>
      <c r="F25" s="556" t="s">
        <v>1589</v>
      </c>
      <c r="G25" s="556" t="s">
        <v>1590</v>
      </c>
      <c r="H25" s="556" t="s">
        <v>1591</v>
      </c>
      <c r="I25" s="556" t="s">
        <v>1593</v>
      </c>
      <c r="J25" s="556" t="s">
        <v>416</v>
      </c>
      <c r="K25" s="59"/>
      <c r="L25" s="59"/>
      <c r="M25" s="59"/>
    </row>
    <row r="26" spans="1:13" ht="15.75" x14ac:dyDescent="0.25">
      <c r="A26" s="781" t="s">
        <v>313</v>
      </c>
      <c r="B26" s="557">
        <v>7</v>
      </c>
      <c r="C26" s="557">
        <v>0</v>
      </c>
      <c r="D26" s="558">
        <v>2</v>
      </c>
      <c r="E26" s="558">
        <v>2</v>
      </c>
      <c r="F26" s="558">
        <v>0</v>
      </c>
      <c r="G26" s="558">
        <v>1</v>
      </c>
      <c r="H26" s="558">
        <v>1</v>
      </c>
      <c r="I26" s="558">
        <v>2</v>
      </c>
      <c r="J26" s="558">
        <v>8</v>
      </c>
      <c r="K26" s="59"/>
      <c r="L26" s="59"/>
      <c r="M26" s="59"/>
    </row>
    <row r="27" spans="1:13" ht="15.75" x14ac:dyDescent="0.25">
      <c r="A27" s="782" t="s">
        <v>281</v>
      </c>
      <c r="B27" s="562">
        <v>2</v>
      </c>
      <c r="C27" s="562">
        <v>0</v>
      </c>
      <c r="D27" s="563">
        <v>1</v>
      </c>
      <c r="E27" s="563">
        <v>0</v>
      </c>
      <c r="F27" s="563">
        <v>1</v>
      </c>
      <c r="G27" s="563">
        <v>0</v>
      </c>
      <c r="H27" s="563">
        <v>0</v>
      </c>
      <c r="I27" s="563">
        <v>0</v>
      </c>
      <c r="J27" s="563">
        <v>2</v>
      </c>
      <c r="K27" s="59"/>
      <c r="L27" s="59"/>
      <c r="M27" s="59"/>
    </row>
    <row r="28" spans="1:13" ht="15.75" x14ac:dyDescent="0.25">
      <c r="A28" s="782" t="s">
        <v>282</v>
      </c>
      <c r="B28" s="562">
        <v>1</v>
      </c>
      <c r="C28" s="562">
        <v>0</v>
      </c>
      <c r="D28" s="563">
        <v>1</v>
      </c>
      <c r="E28" s="563">
        <v>0</v>
      </c>
      <c r="F28" s="563">
        <v>0</v>
      </c>
      <c r="G28" s="563">
        <v>0</v>
      </c>
      <c r="H28" s="563">
        <v>0</v>
      </c>
      <c r="I28" s="563">
        <v>0</v>
      </c>
      <c r="J28" s="563">
        <v>1</v>
      </c>
      <c r="K28" s="59"/>
      <c r="L28" s="59"/>
      <c r="M28" s="59"/>
    </row>
    <row r="29" spans="1:13" ht="15.75" x14ac:dyDescent="0.25">
      <c r="A29" s="781" t="s">
        <v>283</v>
      </c>
      <c r="B29" s="557">
        <v>34</v>
      </c>
      <c r="C29" s="557">
        <v>1</v>
      </c>
      <c r="D29" s="558">
        <v>6</v>
      </c>
      <c r="E29" s="558">
        <v>0</v>
      </c>
      <c r="F29" s="558">
        <v>5</v>
      </c>
      <c r="G29" s="558">
        <v>1</v>
      </c>
      <c r="H29" s="558">
        <v>0</v>
      </c>
      <c r="I29" s="558">
        <v>0</v>
      </c>
      <c r="J29" s="558">
        <v>13</v>
      </c>
      <c r="K29" s="59"/>
      <c r="L29" s="59"/>
      <c r="M29" s="59"/>
    </row>
    <row r="30" spans="1:13" ht="15.75" x14ac:dyDescent="0.25">
      <c r="A30" s="783" t="s">
        <v>284</v>
      </c>
      <c r="B30" s="564">
        <v>27</v>
      </c>
      <c r="C30" s="564">
        <v>0</v>
      </c>
      <c r="D30" s="565">
        <v>0</v>
      </c>
      <c r="E30" s="565">
        <v>0</v>
      </c>
      <c r="F30" s="565">
        <v>1</v>
      </c>
      <c r="G30" s="565">
        <v>0</v>
      </c>
      <c r="H30" s="565">
        <v>0</v>
      </c>
      <c r="I30" s="565">
        <v>0</v>
      </c>
      <c r="J30" s="565">
        <v>1</v>
      </c>
      <c r="K30" s="59"/>
      <c r="L30" s="59"/>
      <c r="M30" s="59"/>
    </row>
    <row r="31" spans="1:13" ht="15.75" x14ac:dyDescent="0.25">
      <c r="A31" s="559" t="s">
        <v>323</v>
      </c>
      <c r="B31" s="560">
        <v>71</v>
      </c>
      <c r="C31" s="560">
        <v>1</v>
      </c>
      <c r="D31" s="561">
        <v>10</v>
      </c>
      <c r="E31" s="561">
        <v>2</v>
      </c>
      <c r="F31" s="561">
        <v>7</v>
      </c>
      <c r="G31" s="561">
        <v>2</v>
      </c>
      <c r="H31" s="561">
        <v>1</v>
      </c>
      <c r="I31" s="561">
        <v>2</v>
      </c>
      <c r="J31" s="561">
        <v>25</v>
      </c>
      <c r="K31" s="59"/>
      <c r="L31" s="59"/>
      <c r="M31" s="59"/>
    </row>
    <row r="32" spans="1:13" ht="18" customHeight="1" x14ac:dyDescent="0.25">
      <c r="A32" s="415" t="s">
        <v>1597</v>
      </c>
      <c r="B32" s="59"/>
      <c r="C32" s="59"/>
      <c r="D32" s="59"/>
      <c r="E32" s="59"/>
      <c r="F32" s="59"/>
      <c r="G32" s="59"/>
      <c r="H32" s="59"/>
      <c r="I32" s="59"/>
      <c r="J32" s="59"/>
      <c r="K32" s="59"/>
      <c r="L32" s="59"/>
      <c r="M32" s="59"/>
    </row>
    <row r="33" spans="1:13" ht="15.75" x14ac:dyDescent="0.25">
      <c r="A33" s="553"/>
      <c r="B33" s="59"/>
      <c r="C33" s="59"/>
      <c r="D33" s="59"/>
      <c r="E33" s="59"/>
      <c r="F33" s="59"/>
      <c r="G33" s="59"/>
      <c r="H33" s="59"/>
      <c r="I33" s="59"/>
      <c r="J33" s="59"/>
      <c r="K33" s="59"/>
      <c r="L33" s="59"/>
      <c r="M33" s="59"/>
    </row>
    <row r="34" spans="1:13" x14ac:dyDescent="0.25">
      <c r="A34" s="59"/>
      <c r="B34" s="59"/>
      <c r="C34" s="59"/>
      <c r="D34" s="59"/>
      <c r="E34" s="59"/>
      <c r="F34" s="59"/>
      <c r="G34" s="59"/>
      <c r="H34" s="59"/>
      <c r="I34" s="59"/>
      <c r="J34" s="59"/>
      <c r="K34" s="59"/>
      <c r="L34" s="59"/>
      <c r="M34" s="59"/>
    </row>
    <row r="35" spans="1:13" x14ac:dyDescent="0.25">
      <c r="A35" s="59"/>
      <c r="B35" s="59"/>
      <c r="C35" s="59"/>
      <c r="D35" s="59"/>
      <c r="E35" s="59"/>
      <c r="F35" s="59"/>
      <c r="G35" s="59"/>
      <c r="H35" s="59"/>
      <c r="I35" s="59"/>
      <c r="J35" s="59"/>
      <c r="K35" s="59"/>
      <c r="L35" s="59"/>
      <c r="M35" s="59"/>
    </row>
    <row r="36" spans="1:13" x14ac:dyDescent="0.25">
      <c r="A36" s="59"/>
      <c r="B36" s="59"/>
      <c r="C36" s="59"/>
      <c r="D36" s="59"/>
      <c r="E36" s="59"/>
      <c r="F36" s="59"/>
      <c r="G36" s="59"/>
      <c r="H36" s="59"/>
      <c r="I36" s="59"/>
      <c r="J36" s="59"/>
      <c r="K36" s="59"/>
      <c r="L36" s="59"/>
      <c r="M36" s="59"/>
    </row>
    <row r="37" spans="1:13" x14ac:dyDescent="0.25">
      <c r="A37" s="59"/>
      <c r="B37" s="59"/>
      <c r="C37" s="59"/>
      <c r="D37" s="59"/>
      <c r="E37" s="59"/>
      <c r="F37" s="59"/>
      <c r="G37" s="59"/>
      <c r="H37" s="59"/>
      <c r="I37" s="59"/>
      <c r="J37" s="59"/>
      <c r="K37" s="59"/>
      <c r="L37" s="59"/>
      <c r="M37" s="59"/>
    </row>
    <row r="38" spans="1:13" x14ac:dyDescent="0.25">
      <c r="A38" s="59"/>
      <c r="B38" s="59"/>
      <c r="C38" s="59"/>
      <c r="D38" s="59"/>
      <c r="E38" s="59"/>
      <c r="F38" s="59"/>
      <c r="G38" s="59"/>
      <c r="H38" s="59"/>
      <c r="I38" s="59"/>
      <c r="J38" s="59"/>
      <c r="K38" s="59"/>
      <c r="L38" s="59"/>
      <c r="M38" s="59"/>
    </row>
    <row r="43" spans="1:13" ht="30.75" customHeight="1" x14ac:dyDescent="0.25"/>
  </sheetData>
  <mergeCells count="8">
    <mergeCell ref="B24:B25"/>
    <mergeCell ref="D24:J24"/>
    <mergeCell ref="A1:L1"/>
    <mergeCell ref="A3:J3"/>
    <mergeCell ref="A11:M11"/>
    <mergeCell ref="A12:F12"/>
    <mergeCell ref="B13:B14"/>
    <mergeCell ref="C13:K1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
  <sheetViews>
    <sheetView workbookViewId="0">
      <selection activeCell="A5" sqref="A5"/>
    </sheetView>
  </sheetViews>
  <sheetFormatPr defaultRowHeight="15" x14ac:dyDescent="0.25"/>
  <cols>
    <col min="1" max="1" width="26.42578125" customWidth="1"/>
    <col min="2" max="2" width="31.28515625" customWidth="1"/>
    <col min="3" max="3" width="7.7109375" customWidth="1"/>
    <col min="5" max="5" width="31.140625" customWidth="1"/>
    <col min="6" max="6" width="7" customWidth="1"/>
    <col min="7" max="7" width="9.85546875" customWidth="1"/>
    <col min="8" max="8" width="30.7109375" customWidth="1"/>
    <col min="10" max="10" width="8.7109375" customWidth="1"/>
    <col min="11" max="11" width="30.140625" customWidth="1"/>
    <col min="14" max="14" width="31.5703125" customWidth="1"/>
    <col min="17" max="17" width="29.140625" customWidth="1"/>
    <col min="20" max="20" width="30.5703125" customWidth="1"/>
    <col min="21" max="21" width="10.28515625" customWidth="1"/>
    <col min="22" max="22" width="9.7109375" bestFit="1" customWidth="1"/>
    <col min="23" max="23" width="30.7109375" customWidth="1"/>
    <col min="26" max="26" width="29.85546875" customWidth="1"/>
    <col min="28" max="28" width="9.7109375" bestFit="1" customWidth="1"/>
    <col min="29" max="29" width="31.140625" customWidth="1"/>
    <col min="32" max="32" width="31" customWidth="1"/>
    <col min="35" max="35" width="31.42578125" customWidth="1"/>
    <col min="38" max="38" width="36.7109375" customWidth="1"/>
    <col min="41" max="41" width="30.140625" customWidth="1"/>
    <col min="43" max="43" width="9.140625" bestFit="1" customWidth="1"/>
    <col min="44" max="44" width="48.140625" customWidth="1"/>
    <col min="47" max="47" width="52" customWidth="1"/>
    <col min="49" max="49" width="9.140625" bestFit="1" customWidth="1"/>
    <col min="50" max="50" width="49.28515625" customWidth="1"/>
    <col min="53" max="53" width="48.140625" customWidth="1"/>
    <col min="55" max="55" width="9.140625" bestFit="1" customWidth="1"/>
    <col min="56" max="56" width="46.28515625" customWidth="1"/>
  </cols>
  <sheetData>
    <row r="1" spans="1:65" ht="31.5" customHeight="1" x14ac:dyDescent="0.25">
      <c r="A1" s="1359" t="s">
        <v>1598</v>
      </c>
      <c r="B1" s="1359"/>
      <c r="C1" s="1359"/>
      <c r="D1" s="1359"/>
      <c r="E1" s="1359"/>
      <c r="F1" s="1359"/>
      <c r="G1" s="13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row>
    <row r="2" spans="1:65" ht="31.5" customHeight="1" x14ac:dyDescent="0.25">
      <c r="A2" s="1359" t="s">
        <v>1599</v>
      </c>
      <c r="B2" s="1359"/>
      <c r="C2" s="1359"/>
      <c r="D2" s="1359"/>
      <c r="E2" s="1359"/>
      <c r="F2" s="1359"/>
      <c r="G2" s="13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row>
    <row r="3" spans="1:65" ht="24" customHeight="1" x14ac:dyDescent="0.25">
      <c r="A3" s="566"/>
      <c r="B3" s="566"/>
      <c r="C3" s="566"/>
      <c r="D3" s="566"/>
      <c r="E3" s="566"/>
      <c r="F3" s="566"/>
      <c r="G3" s="566"/>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row>
    <row r="4" spans="1:65" ht="24" customHeight="1" x14ac:dyDescent="0.25">
      <c r="A4" s="345" t="s">
        <v>1600</v>
      </c>
      <c r="B4" s="58"/>
      <c r="C4" s="566"/>
      <c r="D4" s="566"/>
      <c r="E4" s="566"/>
      <c r="F4" s="566"/>
      <c r="G4" s="566"/>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row>
    <row r="5" spans="1:65" ht="15" customHeight="1" x14ac:dyDescent="0.25">
      <c r="A5" s="326" t="s">
        <v>1491</v>
      </c>
      <c r="B5" s="1688" t="s">
        <v>347</v>
      </c>
      <c r="C5" s="1689"/>
      <c r="D5" s="1690"/>
      <c r="E5" s="1700" t="s">
        <v>348</v>
      </c>
      <c r="F5" s="1701"/>
      <c r="G5" s="1702"/>
      <c r="H5" s="1688" t="s">
        <v>355</v>
      </c>
      <c r="I5" s="1689"/>
      <c r="J5" s="1690"/>
      <c r="K5" s="1700" t="s">
        <v>352</v>
      </c>
      <c r="L5" s="1701"/>
      <c r="M5" s="1702"/>
      <c r="N5" s="1688" t="s">
        <v>354</v>
      </c>
      <c r="O5" s="1689"/>
      <c r="P5" s="1690"/>
      <c r="Q5" s="1148" t="s">
        <v>1308</v>
      </c>
      <c r="R5" s="800"/>
      <c r="S5" s="1149"/>
      <c r="T5" s="1688" t="s">
        <v>350</v>
      </c>
      <c r="U5" s="1689"/>
      <c r="V5" s="1690"/>
      <c r="W5" s="1700" t="s">
        <v>351</v>
      </c>
      <c r="X5" s="1701"/>
      <c r="Y5" s="1702"/>
      <c r="Z5" s="1688" t="s">
        <v>353</v>
      </c>
      <c r="AA5" s="1689"/>
      <c r="AB5" s="1690"/>
      <c r="AC5" s="1790" t="s">
        <v>363</v>
      </c>
      <c r="AD5" s="1791"/>
      <c r="AE5" s="1792"/>
      <c r="AF5" s="1150" t="s">
        <v>356</v>
      </c>
      <c r="AG5" s="784"/>
      <c r="AH5" s="1151"/>
      <c r="AI5" s="1700" t="s">
        <v>358</v>
      </c>
      <c r="AJ5" s="1701"/>
      <c r="AK5" s="1702"/>
      <c r="AL5" s="1709" t="s">
        <v>362</v>
      </c>
      <c r="AM5" s="1710"/>
      <c r="AN5" s="1711"/>
      <c r="AO5" s="1700" t="s">
        <v>365</v>
      </c>
      <c r="AP5" s="1701"/>
      <c r="AQ5" s="1702"/>
      <c r="AR5" s="1150" t="s">
        <v>349</v>
      </c>
      <c r="AS5" s="978"/>
      <c r="AT5" s="1152"/>
      <c r="AU5" s="1700" t="s">
        <v>361</v>
      </c>
      <c r="AV5" s="1701"/>
      <c r="AW5" s="1702"/>
      <c r="AX5" s="1688" t="s">
        <v>359</v>
      </c>
      <c r="AY5" s="1689"/>
      <c r="AZ5" s="1690"/>
      <c r="BA5" s="1148" t="s">
        <v>1309</v>
      </c>
      <c r="BB5" s="800"/>
      <c r="BC5" s="1149"/>
      <c r="BD5" s="1150" t="s">
        <v>1492</v>
      </c>
      <c r="BE5" s="978"/>
      <c r="BF5" s="1152"/>
      <c r="BG5" s="59"/>
      <c r="BH5" s="59"/>
      <c r="BI5" s="59"/>
      <c r="BJ5" s="59"/>
      <c r="BK5" s="59"/>
      <c r="BL5" s="59"/>
      <c r="BM5" s="59"/>
    </row>
    <row r="6" spans="1:65" ht="24" customHeight="1" x14ac:dyDescent="0.25">
      <c r="A6" s="326" t="s">
        <v>1493</v>
      </c>
      <c r="B6" s="1688" t="s">
        <v>347</v>
      </c>
      <c r="C6" s="1689"/>
      <c r="D6" s="1690"/>
      <c r="E6" s="1700" t="s">
        <v>1494</v>
      </c>
      <c r="F6" s="1701"/>
      <c r="G6" s="1702"/>
      <c r="H6" s="1688" t="s">
        <v>561</v>
      </c>
      <c r="I6" s="1689"/>
      <c r="J6" s="1690"/>
      <c r="K6" s="1703" t="s">
        <v>1495</v>
      </c>
      <c r="L6" s="1704"/>
      <c r="M6" s="1705"/>
      <c r="N6" s="1721" t="s">
        <v>1495</v>
      </c>
      <c r="O6" s="1719"/>
      <c r="P6" s="1720"/>
      <c r="Q6" s="1153" t="s">
        <v>1495</v>
      </c>
      <c r="R6" s="794"/>
      <c r="S6" s="1154"/>
      <c r="T6" s="1691" t="s">
        <v>1601</v>
      </c>
      <c r="U6" s="1692"/>
      <c r="V6" s="1693"/>
      <c r="W6" s="1700" t="s">
        <v>708</v>
      </c>
      <c r="X6" s="1701"/>
      <c r="Y6" s="1702"/>
      <c r="Z6" s="1688" t="s">
        <v>634</v>
      </c>
      <c r="AA6" s="1689"/>
      <c r="AB6" s="1689"/>
      <c r="AC6" s="1632" t="s">
        <v>637</v>
      </c>
      <c r="AD6" s="1632"/>
      <c r="AE6" s="1632"/>
      <c r="AF6" s="1689" t="s">
        <v>1497</v>
      </c>
      <c r="AG6" s="1689"/>
      <c r="AH6" s="1690"/>
      <c r="AI6" s="1703" t="s">
        <v>1495</v>
      </c>
      <c r="AJ6" s="1704"/>
      <c r="AK6" s="1705"/>
      <c r="AL6" s="1706" t="s">
        <v>1602</v>
      </c>
      <c r="AM6" s="1707"/>
      <c r="AN6" s="1708"/>
      <c r="AO6" s="1703" t="s">
        <v>1495</v>
      </c>
      <c r="AP6" s="1704"/>
      <c r="AQ6" s="1705"/>
      <c r="AR6" s="1155" t="s">
        <v>1495</v>
      </c>
      <c r="AS6" s="797"/>
      <c r="AT6" s="1156"/>
      <c r="AU6" s="1703" t="s">
        <v>1495</v>
      </c>
      <c r="AV6" s="1704"/>
      <c r="AW6" s="1705"/>
      <c r="AX6" s="1694" t="s">
        <v>1499</v>
      </c>
      <c r="AY6" s="1695"/>
      <c r="AZ6" s="1696"/>
      <c r="BA6" s="1153" t="s">
        <v>1495</v>
      </c>
      <c r="BB6" s="794"/>
      <c r="BC6" s="1154"/>
      <c r="BD6" s="1155" t="s">
        <v>1495</v>
      </c>
      <c r="BE6" s="797"/>
      <c r="BF6" s="1156"/>
      <c r="BG6" s="59"/>
      <c r="BH6" s="59"/>
      <c r="BI6" s="59"/>
      <c r="BJ6" s="59"/>
      <c r="BK6" s="59"/>
      <c r="BL6" s="59"/>
      <c r="BM6" s="59"/>
    </row>
    <row r="7" spans="1:65" x14ac:dyDescent="0.25">
      <c r="A7" s="326" t="s">
        <v>1603</v>
      </c>
      <c r="B7" s="1721" t="s">
        <v>1501</v>
      </c>
      <c r="C7" s="1719"/>
      <c r="D7" s="1720"/>
      <c r="E7" s="1703" t="s">
        <v>1501</v>
      </c>
      <c r="F7" s="1704"/>
      <c r="G7" s="1705"/>
      <c r="H7" s="1721" t="s">
        <v>1501</v>
      </c>
      <c r="I7" s="1719"/>
      <c r="J7" s="1720"/>
      <c r="K7" s="1703" t="s">
        <v>1501</v>
      </c>
      <c r="L7" s="1704"/>
      <c r="M7" s="1705"/>
      <c r="N7" s="1721" t="s">
        <v>1501</v>
      </c>
      <c r="O7" s="1719"/>
      <c r="P7" s="1720"/>
      <c r="Q7" s="1153" t="s">
        <v>1495</v>
      </c>
      <c r="R7" s="794"/>
      <c r="S7" s="1154"/>
      <c r="T7" s="1694" t="s">
        <v>1501</v>
      </c>
      <c r="U7" s="1695"/>
      <c r="V7" s="1696"/>
      <c r="W7" s="1703" t="s">
        <v>1501</v>
      </c>
      <c r="X7" s="1704"/>
      <c r="Y7" s="1705"/>
      <c r="Z7" s="1721" t="s">
        <v>1501</v>
      </c>
      <c r="AA7" s="1719"/>
      <c r="AB7" s="1720"/>
      <c r="AC7" s="1713" t="s">
        <v>1501</v>
      </c>
      <c r="AD7" s="1714"/>
      <c r="AE7" s="1715"/>
      <c r="AF7" s="1721" t="s">
        <v>1501</v>
      </c>
      <c r="AG7" s="1719"/>
      <c r="AH7" s="1720"/>
      <c r="AI7" s="1703" t="s">
        <v>1495</v>
      </c>
      <c r="AJ7" s="1704"/>
      <c r="AK7" s="1705"/>
      <c r="AL7" s="1716" t="s">
        <v>1501</v>
      </c>
      <c r="AM7" s="1717"/>
      <c r="AN7" s="1718"/>
      <c r="AO7" s="1703" t="s">
        <v>1501</v>
      </c>
      <c r="AP7" s="1704"/>
      <c r="AQ7" s="1705"/>
      <c r="AR7" s="1155" t="s">
        <v>1495</v>
      </c>
      <c r="AS7" s="797"/>
      <c r="AT7" s="1156"/>
      <c r="AU7" s="1703" t="s">
        <v>1501</v>
      </c>
      <c r="AV7" s="1704"/>
      <c r="AW7" s="1705"/>
      <c r="AX7" s="1721" t="s">
        <v>1501</v>
      </c>
      <c r="AY7" s="1719"/>
      <c r="AZ7" s="1720"/>
      <c r="BA7" s="1153" t="s">
        <v>1495</v>
      </c>
      <c r="BB7" s="794"/>
      <c r="BC7" s="1154"/>
      <c r="BD7" s="1155" t="s">
        <v>1495</v>
      </c>
      <c r="BE7" s="797"/>
      <c r="BF7" s="1156"/>
      <c r="BG7" s="59"/>
      <c r="BH7" s="59"/>
      <c r="BI7" s="59"/>
      <c r="BJ7" s="59"/>
      <c r="BK7" s="59"/>
      <c r="BL7" s="59"/>
      <c r="BM7" s="59"/>
    </row>
    <row r="8" spans="1:65" x14ac:dyDescent="0.25">
      <c r="A8" s="326" t="s">
        <v>1604</v>
      </c>
      <c r="B8" s="1721" t="s">
        <v>1501</v>
      </c>
      <c r="C8" s="1719"/>
      <c r="D8" s="1720"/>
      <c r="E8" s="1703" t="s">
        <v>1501</v>
      </c>
      <c r="F8" s="1704"/>
      <c r="G8" s="1705"/>
      <c r="H8" s="1721" t="s">
        <v>1501</v>
      </c>
      <c r="I8" s="1719"/>
      <c r="J8" s="1720"/>
      <c r="K8" s="1703" t="s">
        <v>1501</v>
      </c>
      <c r="L8" s="1704"/>
      <c r="M8" s="1705"/>
      <c r="N8" s="1721" t="s">
        <v>1501</v>
      </c>
      <c r="O8" s="1719"/>
      <c r="P8" s="1720"/>
      <c r="Q8" s="1153" t="s">
        <v>1501</v>
      </c>
      <c r="R8" s="794"/>
      <c r="S8" s="1154"/>
      <c r="T8" s="1694" t="s">
        <v>1501</v>
      </c>
      <c r="U8" s="1695"/>
      <c r="V8" s="1696"/>
      <c r="W8" s="1703" t="s">
        <v>1501</v>
      </c>
      <c r="X8" s="1704"/>
      <c r="Y8" s="1705"/>
      <c r="Z8" s="1721" t="s">
        <v>1501</v>
      </c>
      <c r="AA8" s="1719"/>
      <c r="AB8" s="1719"/>
      <c r="AC8" s="1631" t="s">
        <v>1501</v>
      </c>
      <c r="AD8" s="1631"/>
      <c r="AE8" s="1631"/>
      <c r="AF8" s="1719" t="s">
        <v>1501</v>
      </c>
      <c r="AG8" s="1719"/>
      <c r="AH8" s="1720"/>
      <c r="AI8" s="1703" t="s">
        <v>1501</v>
      </c>
      <c r="AJ8" s="1704"/>
      <c r="AK8" s="1705"/>
      <c r="AL8" s="1716" t="s">
        <v>1501</v>
      </c>
      <c r="AM8" s="1717"/>
      <c r="AN8" s="1718"/>
      <c r="AO8" s="1703" t="s">
        <v>1501</v>
      </c>
      <c r="AP8" s="1704"/>
      <c r="AQ8" s="1705"/>
      <c r="AR8" s="1155" t="s">
        <v>1501</v>
      </c>
      <c r="AS8" s="797"/>
      <c r="AT8" s="1156"/>
      <c r="AU8" s="1703" t="s">
        <v>1501</v>
      </c>
      <c r="AV8" s="1704"/>
      <c r="AW8" s="1705"/>
      <c r="AX8" s="1721" t="s">
        <v>1501</v>
      </c>
      <c r="AY8" s="1719"/>
      <c r="AZ8" s="1720"/>
      <c r="BA8" s="1153" t="s">
        <v>1495</v>
      </c>
      <c r="BB8" s="794"/>
      <c r="BC8" s="1154"/>
      <c r="BD8" s="1155" t="s">
        <v>1495</v>
      </c>
      <c r="BE8" s="797"/>
      <c r="BF8" s="1156"/>
      <c r="BG8" s="59"/>
      <c r="BH8" s="59"/>
      <c r="BI8" s="59"/>
      <c r="BJ8" s="59"/>
      <c r="BK8" s="59"/>
      <c r="BL8" s="59"/>
      <c r="BM8" s="59"/>
    </row>
    <row r="9" spans="1:65" x14ac:dyDescent="0.25">
      <c r="A9" s="326" t="s">
        <v>1605</v>
      </c>
      <c r="B9" s="1721" t="s">
        <v>1501</v>
      </c>
      <c r="C9" s="1719"/>
      <c r="D9" s="1720"/>
      <c r="E9" s="1703" t="s">
        <v>1501</v>
      </c>
      <c r="F9" s="1704"/>
      <c r="G9" s="1705"/>
      <c r="H9" s="1721" t="s">
        <v>1501</v>
      </c>
      <c r="I9" s="1719"/>
      <c r="J9" s="1720"/>
      <c r="K9" s="1703" t="s">
        <v>1501</v>
      </c>
      <c r="L9" s="1704"/>
      <c r="M9" s="1705"/>
      <c r="N9" s="1721" t="s">
        <v>1501</v>
      </c>
      <c r="O9" s="1719"/>
      <c r="P9" s="1720"/>
      <c r="Q9" s="1153" t="s">
        <v>1501</v>
      </c>
      <c r="R9" s="794"/>
      <c r="S9" s="1154"/>
      <c r="T9" s="1694" t="s">
        <v>1501</v>
      </c>
      <c r="U9" s="1695"/>
      <c r="V9" s="1696"/>
      <c r="W9" s="1703" t="s">
        <v>1501</v>
      </c>
      <c r="X9" s="1704"/>
      <c r="Y9" s="1705"/>
      <c r="Z9" s="1721" t="s">
        <v>1501</v>
      </c>
      <c r="AA9" s="1719"/>
      <c r="AB9" s="1720"/>
      <c r="AC9" s="1713" t="s">
        <v>1501</v>
      </c>
      <c r="AD9" s="1714"/>
      <c r="AE9" s="1715"/>
      <c r="AF9" s="1721" t="s">
        <v>1501</v>
      </c>
      <c r="AG9" s="1719"/>
      <c r="AH9" s="1720"/>
      <c r="AI9" s="1703" t="s">
        <v>1501</v>
      </c>
      <c r="AJ9" s="1704"/>
      <c r="AK9" s="1705"/>
      <c r="AL9" s="1716" t="s">
        <v>1501</v>
      </c>
      <c r="AM9" s="1717"/>
      <c r="AN9" s="1718"/>
      <c r="AO9" s="1703" t="s">
        <v>1501</v>
      </c>
      <c r="AP9" s="1704"/>
      <c r="AQ9" s="1705"/>
      <c r="AR9" s="1155" t="s">
        <v>1504</v>
      </c>
      <c r="AS9" s="797"/>
      <c r="AT9" s="1156"/>
      <c r="AU9" s="1703" t="s">
        <v>1501</v>
      </c>
      <c r="AV9" s="1704"/>
      <c r="AW9" s="1705"/>
      <c r="AX9" s="1721" t="s">
        <v>1501</v>
      </c>
      <c r="AY9" s="1719"/>
      <c r="AZ9" s="1720"/>
      <c r="BA9" s="1153" t="s">
        <v>1504</v>
      </c>
      <c r="BB9" s="794"/>
      <c r="BC9" s="1154"/>
      <c r="BD9" s="1155" t="s">
        <v>1504</v>
      </c>
      <c r="BE9" s="797"/>
      <c r="BF9" s="1156"/>
      <c r="BG9" s="59"/>
      <c r="BH9" s="59"/>
      <c r="BI9" s="59"/>
      <c r="BJ9" s="59"/>
      <c r="BK9" s="59"/>
      <c r="BL9" s="59"/>
      <c r="BM9" s="59"/>
    </row>
    <row r="10" spans="1:65" ht="14.25" customHeight="1" x14ac:dyDescent="0.25">
      <c r="A10" s="326" t="s">
        <v>1505</v>
      </c>
      <c r="B10" s="1688" t="s">
        <v>1506</v>
      </c>
      <c r="C10" s="1689"/>
      <c r="D10" s="1690"/>
      <c r="E10" s="1700" t="s">
        <v>1507</v>
      </c>
      <c r="F10" s="1701"/>
      <c r="G10" s="1702"/>
      <c r="H10" s="1697" t="s">
        <v>1606</v>
      </c>
      <c r="I10" s="1698"/>
      <c r="J10" s="1699"/>
      <c r="K10" s="1700" t="s">
        <v>1509</v>
      </c>
      <c r="L10" s="1701"/>
      <c r="M10" s="1702"/>
      <c r="N10" s="1688" t="s">
        <v>1510</v>
      </c>
      <c r="O10" s="1689"/>
      <c r="P10" s="1690"/>
      <c r="Q10" s="1148" t="s">
        <v>1511</v>
      </c>
      <c r="R10" s="794"/>
      <c r="S10" s="1154"/>
      <c r="T10" s="1697" t="s">
        <v>1512</v>
      </c>
      <c r="U10" s="1698"/>
      <c r="V10" s="1699"/>
      <c r="W10" s="1700" t="s">
        <v>1512</v>
      </c>
      <c r="X10" s="1701"/>
      <c r="Y10" s="1702"/>
      <c r="Z10" s="1688" t="s">
        <v>1513</v>
      </c>
      <c r="AA10" s="1689"/>
      <c r="AB10" s="1689"/>
      <c r="AC10" s="1712" t="s">
        <v>1514</v>
      </c>
      <c r="AD10" s="1712"/>
      <c r="AE10" s="1712"/>
      <c r="AF10" s="1698" t="s">
        <v>1607</v>
      </c>
      <c r="AG10" s="1698"/>
      <c r="AH10" s="1699"/>
      <c r="AI10" s="1700" t="s">
        <v>1512</v>
      </c>
      <c r="AJ10" s="1701"/>
      <c r="AK10" s="1702"/>
      <c r="AL10" s="1706" t="s">
        <v>1516</v>
      </c>
      <c r="AM10" s="1707"/>
      <c r="AN10" s="1708"/>
      <c r="AO10" s="1700" t="s">
        <v>365</v>
      </c>
      <c r="AP10" s="1701"/>
      <c r="AQ10" s="1702"/>
      <c r="AR10" s="1150" t="s">
        <v>349</v>
      </c>
      <c r="AS10" s="797"/>
      <c r="AT10" s="1156"/>
      <c r="AU10" s="1700" t="s">
        <v>1517</v>
      </c>
      <c r="AV10" s="1701"/>
      <c r="AW10" s="1702"/>
      <c r="AX10" s="1688" t="s">
        <v>1517</v>
      </c>
      <c r="AY10" s="1689"/>
      <c r="AZ10" s="1690"/>
      <c r="BA10" s="1722" t="s">
        <v>1518</v>
      </c>
      <c r="BB10" s="1723"/>
      <c r="BC10" s="1724"/>
      <c r="BD10" s="1694" t="s">
        <v>1518</v>
      </c>
      <c r="BE10" s="1695"/>
      <c r="BF10" s="1156"/>
      <c r="BG10" s="59"/>
      <c r="BH10" s="59"/>
      <c r="BI10" s="59"/>
      <c r="BJ10" s="59"/>
      <c r="BK10" s="59"/>
      <c r="BL10" s="59"/>
      <c r="BM10" s="59"/>
    </row>
    <row r="11" spans="1:65" x14ac:dyDescent="0.25">
      <c r="A11" s="326" t="s">
        <v>1148</v>
      </c>
      <c r="B11" s="1721" t="s">
        <v>313</v>
      </c>
      <c r="C11" s="1719"/>
      <c r="D11" s="1720"/>
      <c r="E11" s="1703" t="s">
        <v>313</v>
      </c>
      <c r="F11" s="1704"/>
      <c r="G11" s="1705"/>
      <c r="H11" s="1721" t="s">
        <v>313</v>
      </c>
      <c r="I11" s="1719"/>
      <c r="J11" s="1720"/>
      <c r="K11" s="1703" t="s">
        <v>313</v>
      </c>
      <c r="L11" s="1704"/>
      <c r="M11" s="1705"/>
      <c r="N11" s="1721" t="s">
        <v>313</v>
      </c>
      <c r="O11" s="1719"/>
      <c r="P11" s="1720"/>
      <c r="Q11" s="1153" t="s">
        <v>313</v>
      </c>
      <c r="R11" s="794"/>
      <c r="S11" s="1154"/>
      <c r="T11" s="1150" t="s">
        <v>1608</v>
      </c>
      <c r="U11" s="784"/>
      <c r="V11" s="1151"/>
      <c r="W11" s="1703" t="s">
        <v>283</v>
      </c>
      <c r="X11" s="1704"/>
      <c r="Y11" s="1705"/>
      <c r="Z11" s="1721" t="s">
        <v>283</v>
      </c>
      <c r="AA11" s="1719"/>
      <c r="AB11" s="1719"/>
      <c r="AC11" s="1631" t="s">
        <v>283</v>
      </c>
      <c r="AD11" s="1631"/>
      <c r="AE11" s="1631"/>
      <c r="AF11" s="1719" t="s">
        <v>283</v>
      </c>
      <c r="AG11" s="1719"/>
      <c r="AH11" s="1720"/>
      <c r="AI11" s="1703" t="s">
        <v>283</v>
      </c>
      <c r="AJ11" s="1704"/>
      <c r="AK11" s="1705"/>
      <c r="AL11" s="1709" t="s">
        <v>1520</v>
      </c>
      <c r="AM11" s="1710"/>
      <c r="AN11" s="1711"/>
      <c r="AO11" s="1703" t="s">
        <v>284</v>
      </c>
      <c r="AP11" s="1704"/>
      <c r="AQ11" s="1705"/>
      <c r="AR11" s="1155" t="s">
        <v>1521</v>
      </c>
      <c r="AS11" s="797"/>
      <c r="AT11" s="1156"/>
      <c r="AU11" s="1703" t="s">
        <v>281</v>
      </c>
      <c r="AV11" s="1704"/>
      <c r="AW11" s="1705"/>
      <c r="AX11" s="1721" t="s">
        <v>281</v>
      </c>
      <c r="AY11" s="1719"/>
      <c r="AZ11" s="1720"/>
      <c r="BA11" s="1153" t="s">
        <v>281</v>
      </c>
      <c r="BB11" s="794"/>
      <c r="BC11" s="1154"/>
      <c r="BD11" s="1155" t="s">
        <v>281</v>
      </c>
      <c r="BE11" s="797"/>
      <c r="BF11" s="1156"/>
      <c r="BG11" s="59"/>
      <c r="BH11" s="59"/>
      <c r="BI11" s="59"/>
      <c r="BJ11" s="59"/>
      <c r="BK11" s="59"/>
      <c r="BL11" s="59"/>
      <c r="BM11" s="59"/>
    </row>
    <row r="12" spans="1:65" ht="24" customHeight="1" x14ac:dyDescent="0.25">
      <c r="A12" s="433" t="s">
        <v>1609</v>
      </c>
      <c r="B12" s="1605" t="s">
        <v>1610</v>
      </c>
      <c r="C12" s="1605"/>
      <c r="D12" s="1605"/>
      <c r="E12" s="1796" t="s">
        <v>1610</v>
      </c>
      <c r="F12" s="1796"/>
      <c r="G12" s="1796"/>
      <c r="H12" s="1735" t="s">
        <v>1610</v>
      </c>
      <c r="I12" s="1736"/>
      <c r="J12" s="1737"/>
      <c r="K12" s="1738" t="s">
        <v>1610</v>
      </c>
      <c r="L12" s="1739"/>
      <c r="M12" s="1740"/>
      <c r="N12" s="1735" t="s">
        <v>1610</v>
      </c>
      <c r="O12" s="1736"/>
      <c r="P12" s="1737"/>
      <c r="Q12" s="1738" t="s">
        <v>1610</v>
      </c>
      <c r="R12" s="1739"/>
      <c r="S12" s="1740"/>
      <c r="T12" s="1735" t="s">
        <v>1610</v>
      </c>
      <c r="U12" s="1736"/>
      <c r="V12" s="1737"/>
      <c r="W12" s="1600" t="s">
        <v>1610</v>
      </c>
      <c r="X12" s="1759"/>
      <c r="Y12" s="1599"/>
      <c r="Z12" s="1735" t="s">
        <v>1610</v>
      </c>
      <c r="AA12" s="1736"/>
      <c r="AB12" s="1737"/>
      <c r="AC12" s="1770" t="s">
        <v>1610</v>
      </c>
      <c r="AD12" s="1771"/>
      <c r="AE12" s="1772"/>
      <c r="AF12" s="1735" t="s">
        <v>1610</v>
      </c>
      <c r="AG12" s="1736"/>
      <c r="AH12" s="1737"/>
      <c r="AI12" s="1600" t="s">
        <v>1610</v>
      </c>
      <c r="AJ12" s="1759"/>
      <c r="AK12" s="1599"/>
      <c r="AL12" s="1755" t="s">
        <v>1610</v>
      </c>
      <c r="AM12" s="1756"/>
      <c r="AN12" s="1757"/>
      <c r="AO12" s="1738" t="s">
        <v>1610</v>
      </c>
      <c r="AP12" s="1739"/>
      <c r="AQ12" s="1740"/>
      <c r="AR12" s="1735" t="s">
        <v>1610</v>
      </c>
      <c r="AS12" s="1736"/>
      <c r="AT12" s="1737"/>
      <c r="AU12" s="1738" t="s">
        <v>1610</v>
      </c>
      <c r="AV12" s="1739"/>
      <c r="AW12" s="1740"/>
      <c r="AX12" s="1735" t="s">
        <v>1610</v>
      </c>
      <c r="AY12" s="1736"/>
      <c r="AZ12" s="1737"/>
      <c r="BA12" s="1738" t="s">
        <v>1610</v>
      </c>
      <c r="BB12" s="1739"/>
      <c r="BC12" s="1740"/>
      <c r="BD12" s="1735" t="s">
        <v>1610</v>
      </c>
      <c r="BE12" s="1736"/>
      <c r="BF12" s="1737"/>
      <c r="BG12" s="59"/>
      <c r="BH12" s="59"/>
      <c r="BI12" s="59"/>
      <c r="BJ12" s="59"/>
      <c r="BK12" s="59"/>
      <c r="BL12" s="59"/>
      <c r="BM12" s="59"/>
    </row>
    <row r="13" spans="1:65" ht="170.25" customHeight="1" x14ac:dyDescent="0.25">
      <c r="A13" s="543" t="s">
        <v>1611</v>
      </c>
      <c r="B13" s="1782" t="s">
        <v>1612</v>
      </c>
      <c r="C13" s="1782"/>
      <c r="D13" s="1782"/>
      <c r="E13" s="1766" t="s">
        <v>1613</v>
      </c>
      <c r="F13" s="1767"/>
      <c r="G13" s="1768"/>
      <c r="H13" s="1750" t="s">
        <v>1614</v>
      </c>
      <c r="I13" s="1751"/>
      <c r="J13" s="1752"/>
      <c r="K13" s="1773" t="s">
        <v>1615</v>
      </c>
      <c r="L13" s="1774"/>
      <c r="M13" s="1775"/>
      <c r="N13" s="1773" t="s">
        <v>1616</v>
      </c>
      <c r="O13" s="1774"/>
      <c r="P13" s="1775"/>
      <c r="Q13" s="1766" t="s">
        <v>1617</v>
      </c>
      <c r="R13" s="1767"/>
      <c r="S13" s="1768"/>
      <c r="T13" s="1728" t="s">
        <v>1618</v>
      </c>
      <c r="U13" s="1729"/>
      <c r="V13" s="1729"/>
      <c r="W13" s="1728" t="s">
        <v>1619</v>
      </c>
      <c r="X13" s="1728"/>
      <c r="Y13" s="1728"/>
      <c r="Z13" s="1728" t="s">
        <v>1620</v>
      </c>
      <c r="AA13" s="1728"/>
      <c r="AB13" s="1728"/>
      <c r="AC13" s="1728" t="s">
        <v>1621</v>
      </c>
      <c r="AD13" s="1728"/>
      <c r="AE13" s="1728"/>
      <c r="AF13" s="1728" t="s">
        <v>1622</v>
      </c>
      <c r="AG13" s="1728"/>
      <c r="AH13" s="1728"/>
      <c r="AI13" s="1750" t="s">
        <v>1623</v>
      </c>
      <c r="AJ13" s="1751"/>
      <c r="AK13" s="1752"/>
      <c r="AL13" s="1741" t="s">
        <v>1624</v>
      </c>
      <c r="AM13" s="1742"/>
      <c r="AN13" s="1743"/>
      <c r="AO13" s="1728" t="s">
        <v>1625</v>
      </c>
      <c r="AP13" s="1728"/>
      <c r="AQ13" s="1728"/>
      <c r="AR13" s="1750" t="s">
        <v>1626</v>
      </c>
      <c r="AS13" s="1751"/>
      <c r="AT13" s="1752"/>
      <c r="AU13" s="1728" t="s">
        <v>1627</v>
      </c>
      <c r="AV13" s="1729"/>
      <c r="AW13" s="1729"/>
      <c r="AX13" s="1741" t="s">
        <v>1628</v>
      </c>
      <c r="AY13" s="1742"/>
      <c r="AZ13" s="1743"/>
      <c r="BA13" s="1741" t="s">
        <v>1629</v>
      </c>
      <c r="BB13" s="1742"/>
      <c r="BC13" s="1743"/>
      <c r="BD13" s="1728" t="s">
        <v>1630</v>
      </c>
      <c r="BE13" s="1729"/>
      <c r="BF13" s="1729"/>
      <c r="BG13" s="59"/>
      <c r="BH13" s="59"/>
      <c r="BI13" s="59"/>
      <c r="BJ13" s="59"/>
      <c r="BK13" s="59"/>
      <c r="BL13" s="59"/>
      <c r="BM13" s="59"/>
    </row>
    <row r="14" spans="1:65" ht="12" customHeight="1" x14ac:dyDescent="0.25">
      <c r="A14" s="278"/>
      <c r="B14" s="1783"/>
      <c r="C14" s="1784"/>
      <c r="D14" s="1785"/>
      <c r="E14" s="1769"/>
      <c r="F14" s="1769"/>
      <c r="G14" s="1769"/>
      <c r="H14" s="1731"/>
      <c r="I14" s="1731"/>
      <c r="J14" s="1731"/>
      <c r="K14" s="1781"/>
      <c r="L14" s="1781"/>
      <c r="M14" s="1781"/>
      <c r="N14" s="1780"/>
      <c r="O14" s="1780"/>
      <c r="P14" s="1780"/>
      <c r="Q14" s="1769"/>
      <c r="R14" s="1769"/>
      <c r="S14" s="1769"/>
      <c r="T14" s="1731"/>
      <c r="U14" s="1731"/>
      <c r="V14" s="1731"/>
      <c r="W14" s="1753"/>
      <c r="X14" s="1753"/>
      <c r="Y14" s="1753"/>
      <c r="Z14" s="1734"/>
      <c r="AA14" s="1734"/>
      <c r="AB14" s="1734"/>
      <c r="AC14" s="1753"/>
      <c r="AD14" s="1753"/>
      <c r="AE14" s="1753"/>
      <c r="AF14" s="1763"/>
      <c r="AG14" s="1764"/>
      <c r="AH14" s="1765"/>
      <c r="AI14" s="1762"/>
      <c r="AJ14" s="1762"/>
      <c r="AK14" s="1762"/>
      <c r="AL14" s="1758"/>
      <c r="AM14" s="1758"/>
      <c r="AN14" s="1758"/>
      <c r="AO14" s="1753"/>
      <c r="AP14" s="1753"/>
      <c r="AQ14" s="1753"/>
      <c r="AR14" s="1731"/>
      <c r="AS14" s="1731"/>
      <c r="AT14" s="1731"/>
      <c r="AU14" s="1747"/>
      <c r="AV14" s="1748"/>
      <c r="AW14" s="1749"/>
      <c r="AX14" s="1734"/>
      <c r="AY14" s="1734"/>
      <c r="AZ14" s="1734"/>
      <c r="BA14" s="1744"/>
      <c r="BB14" s="1744"/>
      <c r="BC14" s="1744"/>
      <c r="BD14" s="1731"/>
      <c r="BE14" s="1731"/>
      <c r="BF14" s="1731"/>
      <c r="BG14" s="59"/>
      <c r="BH14" s="59"/>
      <c r="BI14" s="59"/>
      <c r="BJ14" s="59"/>
      <c r="BK14" s="59"/>
      <c r="BL14" s="59"/>
      <c r="BM14" s="59"/>
    </row>
    <row r="15" spans="1:65" ht="87.75" customHeight="1" x14ac:dyDescent="0.25">
      <c r="A15" s="543" t="s">
        <v>1631</v>
      </c>
      <c r="B15" s="1728" t="s">
        <v>1632</v>
      </c>
      <c r="C15" s="1728"/>
      <c r="D15" s="1728"/>
      <c r="E15" s="1797"/>
      <c r="F15" s="1797"/>
      <c r="G15" s="1797"/>
      <c r="H15" s="1730"/>
      <c r="I15" s="1730"/>
      <c r="J15" s="1730"/>
      <c r="K15" s="1730"/>
      <c r="L15" s="1730"/>
      <c r="M15" s="1730"/>
      <c r="N15" s="1730"/>
      <c r="O15" s="1730"/>
      <c r="P15" s="1730"/>
      <c r="Q15" s="1730"/>
      <c r="R15" s="1730"/>
      <c r="S15" s="1730"/>
      <c r="T15" s="1728" t="s">
        <v>1633</v>
      </c>
      <c r="U15" s="1728"/>
      <c r="V15" s="1728"/>
      <c r="W15" s="1730"/>
      <c r="X15" s="1730"/>
      <c r="Y15" s="1730"/>
      <c r="Z15" s="1730"/>
      <c r="AA15" s="1730"/>
      <c r="AB15" s="1730"/>
      <c r="AC15" s="1730"/>
      <c r="AD15" s="1730"/>
      <c r="AE15" s="1730"/>
      <c r="AF15" s="1730"/>
      <c r="AG15" s="1730"/>
      <c r="AH15" s="1730"/>
      <c r="AI15" s="1730"/>
      <c r="AJ15" s="1730"/>
      <c r="AK15" s="1730"/>
      <c r="AL15" s="1730"/>
      <c r="AM15" s="1730"/>
      <c r="AN15" s="1730"/>
      <c r="AO15" s="1730"/>
      <c r="AP15" s="1730"/>
      <c r="AQ15" s="1730"/>
      <c r="AR15" s="1730"/>
      <c r="AS15" s="1730"/>
      <c r="AT15" s="1730"/>
      <c r="AU15" s="1730"/>
      <c r="AV15" s="1730"/>
      <c r="AW15" s="1730"/>
      <c r="AX15" s="1730"/>
      <c r="AY15" s="1730"/>
      <c r="AZ15" s="1730"/>
      <c r="BA15" s="1730"/>
      <c r="BB15" s="1730"/>
      <c r="BC15" s="1730"/>
      <c r="BD15" s="1730"/>
      <c r="BE15" s="1730"/>
      <c r="BF15" s="1730"/>
      <c r="BG15" s="59"/>
      <c r="BH15" s="59"/>
      <c r="BI15" s="59"/>
      <c r="BJ15" s="59"/>
      <c r="BK15" s="59"/>
      <c r="BL15" s="59"/>
      <c r="BM15" s="59"/>
    </row>
    <row r="16" spans="1:65" ht="92.25" customHeight="1" x14ac:dyDescent="0.25">
      <c r="A16" s="820" t="s">
        <v>1634</v>
      </c>
      <c r="B16" s="1793" t="s">
        <v>1635</v>
      </c>
      <c r="C16" s="1794"/>
      <c r="D16" s="1795"/>
      <c r="E16" s="1798" t="s">
        <v>1636</v>
      </c>
      <c r="F16" s="1787"/>
      <c r="G16" s="1788"/>
      <c r="H16" s="1786" t="s">
        <v>1637</v>
      </c>
      <c r="I16" s="1787"/>
      <c r="J16" s="1788"/>
      <c r="K16" s="1728" t="s">
        <v>1638</v>
      </c>
      <c r="L16" s="1728"/>
      <c r="M16" s="1728"/>
      <c r="N16" s="1779" t="s">
        <v>1639</v>
      </c>
      <c r="O16" s="1779"/>
      <c r="P16" s="1779"/>
      <c r="Q16" s="1728" t="s">
        <v>1640</v>
      </c>
      <c r="R16" s="1728"/>
      <c r="S16" s="1728"/>
      <c r="T16" s="1728" t="s">
        <v>1641</v>
      </c>
      <c r="U16" s="1728"/>
      <c r="V16" s="1728"/>
      <c r="W16" s="1728" t="s">
        <v>1642</v>
      </c>
      <c r="X16" s="1728"/>
      <c r="Y16" s="1728"/>
      <c r="Z16" s="1728" t="s">
        <v>1643</v>
      </c>
      <c r="AA16" s="1728"/>
      <c r="AB16" s="1728"/>
      <c r="AC16" s="1728" t="s">
        <v>1644</v>
      </c>
      <c r="AD16" s="1728"/>
      <c r="AE16" s="1728"/>
      <c r="AF16" s="1728" t="s">
        <v>1645</v>
      </c>
      <c r="AG16" s="1728"/>
      <c r="AH16" s="1728"/>
      <c r="AI16" s="1730"/>
      <c r="AJ16" s="1730"/>
      <c r="AK16" s="1730"/>
      <c r="AL16" s="1728" t="s">
        <v>1646</v>
      </c>
      <c r="AM16" s="1728"/>
      <c r="AN16" s="1728"/>
      <c r="AO16" s="1754" t="s">
        <v>1647</v>
      </c>
      <c r="AP16" s="1754"/>
      <c r="AQ16" s="1754"/>
      <c r="AR16" s="1730"/>
      <c r="AS16" s="1730"/>
      <c r="AT16" s="1730"/>
      <c r="AU16" s="1728" t="s">
        <v>1648</v>
      </c>
      <c r="AV16" s="1728"/>
      <c r="AW16" s="1728"/>
      <c r="AX16" s="1728" t="s">
        <v>1649</v>
      </c>
      <c r="AY16" s="1728"/>
      <c r="AZ16" s="1728"/>
      <c r="BA16" s="1730"/>
      <c r="BB16" s="1730"/>
      <c r="BC16" s="1730"/>
      <c r="BD16" s="1728" t="s">
        <v>1650</v>
      </c>
      <c r="BE16" s="1728"/>
      <c r="BF16" s="1728"/>
      <c r="BG16" s="59"/>
      <c r="BH16" s="59"/>
      <c r="BI16" s="59"/>
      <c r="BJ16" s="59"/>
      <c r="BK16" s="59"/>
      <c r="BL16" s="59"/>
      <c r="BM16" s="59"/>
    </row>
    <row r="17" spans="1:65" s="44" customFormat="1" ht="38.25" customHeight="1" x14ac:dyDescent="0.2">
      <c r="A17" s="709" t="s">
        <v>1651</v>
      </c>
      <c r="B17" s="1157" t="s">
        <v>1652</v>
      </c>
      <c r="C17" s="785" t="s">
        <v>1653</v>
      </c>
      <c r="D17" s="786" t="s">
        <v>1654</v>
      </c>
      <c r="E17" s="1158" t="s">
        <v>1652</v>
      </c>
      <c r="F17" s="790" t="s">
        <v>1653</v>
      </c>
      <c r="G17" s="791" t="s">
        <v>1654</v>
      </c>
      <c r="H17" s="1159" t="s">
        <v>1655</v>
      </c>
      <c r="I17" s="785" t="s">
        <v>1653</v>
      </c>
      <c r="J17" s="786" t="s">
        <v>1654</v>
      </c>
      <c r="K17" s="1160" t="s">
        <v>1652</v>
      </c>
      <c r="L17" s="795" t="s">
        <v>1653</v>
      </c>
      <c r="M17" s="796" t="s">
        <v>1654</v>
      </c>
      <c r="N17" s="1159" t="s">
        <v>1652</v>
      </c>
      <c r="O17" s="798" t="s">
        <v>1653</v>
      </c>
      <c r="P17" s="799" t="s">
        <v>1654</v>
      </c>
      <c r="Q17" s="1160" t="s">
        <v>1652</v>
      </c>
      <c r="R17" s="795" t="s">
        <v>1653</v>
      </c>
      <c r="S17" s="796" t="s">
        <v>1654</v>
      </c>
      <c r="T17" s="1159" t="s">
        <v>1652</v>
      </c>
      <c r="U17" s="798" t="s">
        <v>1653</v>
      </c>
      <c r="V17" s="799" t="s">
        <v>1654</v>
      </c>
      <c r="W17" s="1160" t="s">
        <v>1652</v>
      </c>
      <c r="X17" s="795" t="s">
        <v>1653</v>
      </c>
      <c r="Y17" s="796" t="s">
        <v>1654</v>
      </c>
      <c r="Z17" s="1159" t="s">
        <v>1652</v>
      </c>
      <c r="AA17" s="798" t="s">
        <v>1653</v>
      </c>
      <c r="AB17" s="799" t="s">
        <v>1654</v>
      </c>
      <c r="AC17" s="1160" t="s">
        <v>1652</v>
      </c>
      <c r="AD17" s="795" t="s">
        <v>1653</v>
      </c>
      <c r="AE17" s="796" t="s">
        <v>1654</v>
      </c>
      <c r="AF17" s="1159" t="s">
        <v>1652</v>
      </c>
      <c r="AG17" s="798" t="s">
        <v>1653</v>
      </c>
      <c r="AH17" s="799" t="s">
        <v>1654</v>
      </c>
      <c r="AI17" s="1160" t="s">
        <v>1652</v>
      </c>
      <c r="AJ17" s="795" t="s">
        <v>1653</v>
      </c>
      <c r="AK17" s="796" t="s">
        <v>1654</v>
      </c>
      <c r="AL17" s="1161" t="s">
        <v>1652</v>
      </c>
      <c r="AM17" s="710" t="s">
        <v>1653</v>
      </c>
      <c r="AN17" s="711" t="s">
        <v>1654</v>
      </c>
      <c r="AO17" s="1160" t="s">
        <v>1652</v>
      </c>
      <c r="AP17" s="795" t="s">
        <v>1653</v>
      </c>
      <c r="AQ17" s="796" t="s">
        <v>1654</v>
      </c>
      <c r="AR17" s="1162" t="s">
        <v>1652</v>
      </c>
      <c r="AS17" s="786" t="s">
        <v>1653</v>
      </c>
      <c r="AT17" s="786" t="s">
        <v>1654</v>
      </c>
      <c r="AU17" s="1163" t="s">
        <v>1652</v>
      </c>
      <c r="AV17" s="795" t="s">
        <v>1653</v>
      </c>
      <c r="AW17" s="796" t="s">
        <v>1654</v>
      </c>
      <c r="AX17" s="1162" t="s">
        <v>1652</v>
      </c>
      <c r="AY17" s="798" t="s">
        <v>1653</v>
      </c>
      <c r="AZ17" s="799" t="s">
        <v>1654</v>
      </c>
      <c r="BA17" s="795" t="s">
        <v>1652</v>
      </c>
      <c r="BB17" s="795" t="s">
        <v>1653</v>
      </c>
      <c r="BC17" s="796" t="s">
        <v>1654</v>
      </c>
      <c r="BD17" s="798" t="s">
        <v>1652</v>
      </c>
      <c r="BE17" s="798" t="s">
        <v>1653</v>
      </c>
      <c r="BF17" s="799" t="s">
        <v>1654</v>
      </c>
      <c r="BG17" s="724"/>
      <c r="BH17" s="724"/>
      <c r="BI17" s="724"/>
      <c r="BJ17" s="724"/>
      <c r="BK17" s="724"/>
      <c r="BL17" s="724"/>
      <c r="BM17" s="724"/>
    </row>
    <row r="18" spans="1:65" s="44" customFormat="1" ht="324" x14ac:dyDescent="0.2">
      <c r="A18" s="712" t="s">
        <v>1656</v>
      </c>
      <c r="B18" s="1164" t="s">
        <v>1657</v>
      </c>
      <c r="C18" s="801">
        <v>2</v>
      </c>
      <c r="D18" s="802">
        <v>28790</v>
      </c>
      <c r="E18" s="1164" t="s">
        <v>1658</v>
      </c>
      <c r="F18" s="805">
        <v>1</v>
      </c>
      <c r="G18" s="806">
        <v>21413</v>
      </c>
      <c r="H18" s="1165" t="s">
        <v>1659</v>
      </c>
      <c r="I18" s="801">
        <v>2</v>
      </c>
      <c r="J18" s="802">
        <v>25797</v>
      </c>
      <c r="K18" s="1166"/>
      <c r="L18" s="807">
        <v>0</v>
      </c>
      <c r="M18" s="805">
        <v>0</v>
      </c>
      <c r="N18" s="1165" t="s">
        <v>1660</v>
      </c>
      <c r="O18" s="801">
        <v>4</v>
      </c>
      <c r="P18" s="802">
        <v>433996</v>
      </c>
      <c r="Q18" s="1165" t="s">
        <v>1661</v>
      </c>
      <c r="R18" s="805">
        <v>1</v>
      </c>
      <c r="S18" s="806">
        <v>84300</v>
      </c>
      <c r="T18" s="1165" t="s">
        <v>1662</v>
      </c>
      <c r="U18" s="801">
        <v>6</v>
      </c>
      <c r="V18" s="802">
        <v>338541</v>
      </c>
      <c r="W18" s="1165" t="s">
        <v>1663</v>
      </c>
      <c r="X18" s="805">
        <v>4</v>
      </c>
      <c r="Y18" s="806">
        <v>1800</v>
      </c>
      <c r="Z18" s="1167" t="s">
        <v>1664</v>
      </c>
      <c r="AA18" s="809">
        <v>4</v>
      </c>
      <c r="AB18" s="802">
        <v>6530</v>
      </c>
      <c r="AC18" s="1168"/>
      <c r="AD18" s="976">
        <v>0</v>
      </c>
      <c r="AE18" s="805">
        <v>0</v>
      </c>
      <c r="AF18" s="1165" t="s">
        <v>1665</v>
      </c>
      <c r="AG18" s="801">
        <v>1</v>
      </c>
      <c r="AH18" s="802">
        <v>3000</v>
      </c>
      <c r="AI18" s="1166"/>
      <c r="AJ18" s="805">
        <v>0</v>
      </c>
      <c r="AK18" s="805">
        <v>0</v>
      </c>
      <c r="AL18" s="1166"/>
      <c r="AM18" s="713">
        <v>0</v>
      </c>
      <c r="AN18" s="713">
        <v>0</v>
      </c>
      <c r="AO18" s="1165" t="s">
        <v>1666</v>
      </c>
      <c r="AP18" s="805">
        <v>1</v>
      </c>
      <c r="AQ18" s="806">
        <v>20201</v>
      </c>
      <c r="AR18" s="1166"/>
      <c r="AS18" s="801">
        <v>0</v>
      </c>
      <c r="AT18" s="801">
        <v>0</v>
      </c>
      <c r="AU18" s="1165" t="s">
        <v>1667</v>
      </c>
      <c r="AV18" s="805">
        <v>1</v>
      </c>
      <c r="AW18" s="806">
        <v>15771</v>
      </c>
      <c r="AX18" s="1166"/>
      <c r="AY18" s="801">
        <v>0</v>
      </c>
      <c r="AZ18" s="801">
        <v>0</v>
      </c>
      <c r="BA18" s="714"/>
      <c r="BB18" s="805">
        <v>0</v>
      </c>
      <c r="BC18" s="805">
        <v>0</v>
      </c>
      <c r="BD18" s="715" t="s">
        <v>1668</v>
      </c>
      <c r="BE18" s="801">
        <v>1</v>
      </c>
      <c r="BF18" s="802">
        <v>10954</v>
      </c>
      <c r="BG18" s="724"/>
      <c r="BH18" s="724"/>
      <c r="BI18" s="724"/>
      <c r="BJ18" s="724"/>
      <c r="BK18" s="724"/>
      <c r="BL18" s="724"/>
      <c r="BM18" s="724"/>
    </row>
    <row r="19" spans="1:65" s="44" customFormat="1" ht="360" x14ac:dyDescent="0.2">
      <c r="A19" s="712" t="s">
        <v>1589</v>
      </c>
      <c r="B19" s="1169" t="s">
        <v>1669</v>
      </c>
      <c r="C19" s="801">
        <v>5</v>
      </c>
      <c r="D19" s="802">
        <v>298082</v>
      </c>
      <c r="E19" s="1169" t="s">
        <v>1670</v>
      </c>
      <c r="F19" s="805">
        <v>3</v>
      </c>
      <c r="G19" s="806">
        <v>88208</v>
      </c>
      <c r="H19" s="1170"/>
      <c r="I19" s="801">
        <v>0</v>
      </c>
      <c r="J19" s="801">
        <v>0</v>
      </c>
      <c r="K19" s="1171" t="s">
        <v>1671</v>
      </c>
      <c r="L19" s="805">
        <v>1</v>
      </c>
      <c r="M19" s="806">
        <v>10654</v>
      </c>
      <c r="N19" s="1170"/>
      <c r="O19" s="801">
        <v>0</v>
      </c>
      <c r="P19" s="801">
        <v>0</v>
      </c>
      <c r="Q19" s="1171" t="s">
        <v>1672</v>
      </c>
      <c r="R19" s="805">
        <v>2</v>
      </c>
      <c r="S19" s="806">
        <v>110332</v>
      </c>
      <c r="T19" s="1171" t="s">
        <v>1673</v>
      </c>
      <c r="U19" s="801">
        <v>7</v>
      </c>
      <c r="V19" s="802">
        <v>622178</v>
      </c>
      <c r="W19" s="1171" t="s">
        <v>1674</v>
      </c>
      <c r="X19" s="805">
        <v>3</v>
      </c>
      <c r="Y19" s="806">
        <v>284335</v>
      </c>
      <c r="Z19" s="1167" t="s">
        <v>1675</v>
      </c>
      <c r="AA19" s="810">
        <v>9</v>
      </c>
      <c r="AB19" s="802">
        <v>416280</v>
      </c>
      <c r="AC19" s="1172" t="s">
        <v>1676</v>
      </c>
      <c r="AD19" s="976">
        <v>1</v>
      </c>
      <c r="AE19" s="806">
        <v>202564</v>
      </c>
      <c r="AF19" s="1171" t="s">
        <v>1677</v>
      </c>
      <c r="AG19" s="801">
        <v>2</v>
      </c>
      <c r="AH19" s="802">
        <v>169934</v>
      </c>
      <c r="AI19" s="1171" t="s">
        <v>1678</v>
      </c>
      <c r="AJ19" s="805">
        <v>1</v>
      </c>
      <c r="AK19" s="806">
        <v>2305</v>
      </c>
      <c r="AL19" s="1171" t="s">
        <v>1679</v>
      </c>
      <c r="AM19" s="713">
        <v>7</v>
      </c>
      <c r="AN19" s="716">
        <v>328522</v>
      </c>
      <c r="AO19" s="1170"/>
      <c r="AP19" s="805">
        <v>0</v>
      </c>
      <c r="AQ19" s="805">
        <v>0</v>
      </c>
      <c r="AR19" s="1170"/>
      <c r="AS19" s="801">
        <v>0</v>
      </c>
      <c r="AT19" s="801">
        <v>0</v>
      </c>
      <c r="AU19" s="1171" t="s">
        <v>1680</v>
      </c>
      <c r="AV19" s="805">
        <v>2</v>
      </c>
      <c r="AW19" s="806">
        <v>71070</v>
      </c>
      <c r="AX19" s="1171" t="s">
        <v>1681</v>
      </c>
      <c r="AY19" s="801">
        <v>2</v>
      </c>
      <c r="AZ19" s="802">
        <v>318854</v>
      </c>
      <c r="BA19" s="717"/>
      <c r="BB19" s="805">
        <v>0</v>
      </c>
      <c r="BC19" s="805">
        <v>0</v>
      </c>
      <c r="BD19" s="717"/>
      <c r="BE19" s="801">
        <v>0</v>
      </c>
      <c r="BF19" s="801">
        <v>0</v>
      </c>
      <c r="BG19" s="724"/>
      <c r="BH19" s="724"/>
      <c r="BI19" s="724"/>
      <c r="BJ19" s="724"/>
      <c r="BK19" s="724"/>
      <c r="BL19" s="724"/>
      <c r="BM19" s="724"/>
    </row>
    <row r="20" spans="1:65" s="45" customFormat="1" ht="409.5" x14ac:dyDescent="0.25">
      <c r="A20" s="718" t="s">
        <v>1587</v>
      </c>
      <c r="B20" s="1169" t="s">
        <v>1682</v>
      </c>
      <c r="C20" s="803">
        <v>13</v>
      </c>
      <c r="D20" s="804">
        <v>416569</v>
      </c>
      <c r="E20" s="1169" t="s">
        <v>1683</v>
      </c>
      <c r="F20" s="807">
        <v>7</v>
      </c>
      <c r="G20" s="808">
        <v>267225</v>
      </c>
      <c r="H20" s="1171" t="s">
        <v>1684</v>
      </c>
      <c r="I20" s="803">
        <v>2</v>
      </c>
      <c r="J20" s="804">
        <v>20947</v>
      </c>
      <c r="K20" s="1171" t="s">
        <v>1685</v>
      </c>
      <c r="L20" s="807">
        <v>4</v>
      </c>
      <c r="M20" s="808">
        <v>71865</v>
      </c>
      <c r="N20" s="1171" t="s">
        <v>1686</v>
      </c>
      <c r="O20" s="803">
        <v>3</v>
      </c>
      <c r="P20" s="804">
        <v>23106</v>
      </c>
      <c r="Q20" s="1171" t="s">
        <v>1687</v>
      </c>
      <c r="R20" s="807">
        <v>6</v>
      </c>
      <c r="S20" s="808">
        <v>86168</v>
      </c>
      <c r="T20" s="1171" t="s">
        <v>1688</v>
      </c>
      <c r="U20" s="803">
        <v>22</v>
      </c>
      <c r="V20" s="804">
        <v>234076</v>
      </c>
      <c r="W20" s="1171" t="s">
        <v>1689</v>
      </c>
      <c r="X20" s="807">
        <v>13</v>
      </c>
      <c r="Y20" s="808">
        <v>112667</v>
      </c>
      <c r="Z20" s="1172" t="s">
        <v>1690</v>
      </c>
      <c r="AA20" s="810">
        <v>22</v>
      </c>
      <c r="AB20" s="804">
        <v>311722</v>
      </c>
      <c r="AC20" s="1172" t="s">
        <v>1691</v>
      </c>
      <c r="AD20" s="977">
        <v>5</v>
      </c>
      <c r="AE20" s="808">
        <v>55619</v>
      </c>
      <c r="AF20" s="1171" t="s">
        <v>1692</v>
      </c>
      <c r="AG20" s="803">
        <v>2</v>
      </c>
      <c r="AH20" s="804">
        <v>28320</v>
      </c>
      <c r="AI20" s="1171" t="s">
        <v>1693</v>
      </c>
      <c r="AJ20" s="807">
        <v>2</v>
      </c>
      <c r="AK20" s="808">
        <v>31147</v>
      </c>
      <c r="AL20" s="1171" t="s">
        <v>1694</v>
      </c>
      <c r="AM20" s="719">
        <v>15</v>
      </c>
      <c r="AN20" s="720">
        <v>162490</v>
      </c>
      <c r="AO20" s="1172" t="s">
        <v>1695</v>
      </c>
      <c r="AP20" s="807">
        <v>5</v>
      </c>
      <c r="AQ20" s="808">
        <v>67854</v>
      </c>
      <c r="AR20" s="1171" t="s">
        <v>1696</v>
      </c>
      <c r="AS20" s="803">
        <v>4</v>
      </c>
      <c r="AT20" s="804">
        <v>28569</v>
      </c>
      <c r="AU20" s="1171" t="s">
        <v>1697</v>
      </c>
      <c r="AV20" s="807">
        <v>6</v>
      </c>
      <c r="AW20" s="808">
        <v>43177</v>
      </c>
      <c r="AX20" s="1171" t="s">
        <v>1698</v>
      </c>
      <c r="AY20" s="803">
        <v>4</v>
      </c>
      <c r="AZ20" s="804">
        <v>59728</v>
      </c>
      <c r="BA20" s="717"/>
      <c r="BB20" s="807">
        <v>0</v>
      </c>
      <c r="BC20" s="807">
        <v>0</v>
      </c>
      <c r="BD20" s="721" t="s">
        <v>1699</v>
      </c>
      <c r="BE20" s="803">
        <v>1</v>
      </c>
      <c r="BF20" s="804">
        <v>9368</v>
      </c>
      <c r="BG20" s="725"/>
      <c r="BH20" s="725"/>
      <c r="BI20" s="725"/>
      <c r="BJ20" s="725"/>
      <c r="BK20" s="725"/>
      <c r="BL20" s="725"/>
      <c r="BM20" s="725"/>
    </row>
    <row r="21" spans="1:65" s="44" customFormat="1" ht="409.5" x14ac:dyDescent="0.2">
      <c r="A21" s="722" t="s">
        <v>1588</v>
      </c>
      <c r="B21" s="1169" t="s">
        <v>1700</v>
      </c>
      <c r="C21" s="801">
        <v>3</v>
      </c>
      <c r="D21" s="802">
        <v>58425</v>
      </c>
      <c r="E21" s="1169" t="s">
        <v>1701</v>
      </c>
      <c r="F21" s="805">
        <v>8</v>
      </c>
      <c r="G21" s="806">
        <v>142799</v>
      </c>
      <c r="H21" s="1171" t="s">
        <v>1702</v>
      </c>
      <c r="I21" s="801">
        <v>4</v>
      </c>
      <c r="J21" s="802">
        <v>40735</v>
      </c>
      <c r="K21" s="1171" t="s">
        <v>1703</v>
      </c>
      <c r="L21" s="805">
        <v>3</v>
      </c>
      <c r="M21" s="806">
        <v>58398</v>
      </c>
      <c r="N21" s="1171" t="s">
        <v>1704</v>
      </c>
      <c r="O21" s="801">
        <v>6</v>
      </c>
      <c r="P21" s="802">
        <v>83611</v>
      </c>
      <c r="Q21" s="1171" t="s">
        <v>1705</v>
      </c>
      <c r="R21" s="805">
        <v>3</v>
      </c>
      <c r="S21" s="806">
        <v>25225</v>
      </c>
      <c r="T21" s="1171" t="s">
        <v>1706</v>
      </c>
      <c r="U21" s="801">
        <v>10</v>
      </c>
      <c r="V21" s="802">
        <v>92003</v>
      </c>
      <c r="W21" s="1171" t="s">
        <v>1707</v>
      </c>
      <c r="X21" s="805">
        <v>6</v>
      </c>
      <c r="Y21" s="806">
        <v>29222</v>
      </c>
      <c r="Z21" s="1172" t="s">
        <v>1708</v>
      </c>
      <c r="AA21" s="809">
        <v>5</v>
      </c>
      <c r="AB21" s="802">
        <v>56887</v>
      </c>
      <c r="AC21" s="1172" t="s">
        <v>1709</v>
      </c>
      <c r="AD21" s="976">
        <v>2</v>
      </c>
      <c r="AE21" s="806">
        <v>14485</v>
      </c>
      <c r="AF21" s="1171" t="s">
        <v>1710</v>
      </c>
      <c r="AG21" s="801">
        <v>6</v>
      </c>
      <c r="AH21" s="802">
        <v>26227</v>
      </c>
      <c r="AI21" s="1171" t="s">
        <v>1711</v>
      </c>
      <c r="AJ21" s="805">
        <v>1</v>
      </c>
      <c r="AK21" s="806">
        <v>2496</v>
      </c>
      <c r="AL21" s="1171" t="s">
        <v>1712</v>
      </c>
      <c r="AM21" s="713">
        <v>32</v>
      </c>
      <c r="AN21" s="716">
        <v>254086</v>
      </c>
      <c r="AO21" s="1171" t="s">
        <v>1713</v>
      </c>
      <c r="AP21" s="805">
        <v>2</v>
      </c>
      <c r="AQ21" s="806">
        <v>28356</v>
      </c>
      <c r="AR21" s="1171" t="s">
        <v>1714</v>
      </c>
      <c r="AS21" s="801">
        <v>1</v>
      </c>
      <c r="AT21" s="801">
        <v>10030</v>
      </c>
      <c r="AU21" s="1171" t="s">
        <v>1715</v>
      </c>
      <c r="AV21" s="805">
        <v>2</v>
      </c>
      <c r="AW21" s="806">
        <v>4084</v>
      </c>
      <c r="AX21" s="1170"/>
      <c r="AY21" s="801">
        <v>0</v>
      </c>
      <c r="AZ21" s="801">
        <v>0</v>
      </c>
      <c r="BA21" s="721" t="s">
        <v>1716</v>
      </c>
      <c r="BB21" s="805">
        <v>1</v>
      </c>
      <c r="BC21" s="806">
        <v>6019</v>
      </c>
      <c r="BD21" s="721" t="s">
        <v>1717</v>
      </c>
      <c r="BE21" s="801">
        <v>4</v>
      </c>
      <c r="BF21" s="802">
        <v>89011</v>
      </c>
      <c r="BG21" s="724"/>
      <c r="BH21" s="724"/>
      <c r="BI21" s="724"/>
      <c r="BJ21" s="724"/>
      <c r="BK21" s="724"/>
      <c r="BL21" s="724"/>
      <c r="BM21" s="724"/>
    </row>
    <row r="22" spans="1:65" s="46" customFormat="1" ht="409.5" x14ac:dyDescent="0.25">
      <c r="A22" s="712" t="s">
        <v>1718</v>
      </c>
      <c r="B22" s="1169" t="s">
        <v>1719</v>
      </c>
      <c r="C22" s="801">
        <v>2</v>
      </c>
      <c r="D22" s="802">
        <v>162893</v>
      </c>
      <c r="E22" s="1169" t="s">
        <v>1720</v>
      </c>
      <c r="F22" s="805">
        <v>10</v>
      </c>
      <c r="G22" s="806">
        <v>704720</v>
      </c>
      <c r="H22" s="1171" t="s">
        <v>1721</v>
      </c>
      <c r="I22" s="801">
        <v>9</v>
      </c>
      <c r="J22" s="802">
        <v>136192</v>
      </c>
      <c r="K22" s="1170"/>
      <c r="L22" s="805">
        <v>0</v>
      </c>
      <c r="M22" s="805">
        <v>0</v>
      </c>
      <c r="N22" s="1171" t="s">
        <v>1722</v>
      </c>
      <c r="O22" s="801">
        <v>6</v>
      </c>
      <c r="P22" s="802">
        <v>957516</v>
      </c>
      <c r="Q22" s="1171" t="s">
        <v>1723</v>
      </c>
      <c r="R22" s="805">
        <v>3</v>
      </c>
      <c r="S22" s="806">
        <v>38629</v>
      </c>
      <c r="T22" s="1171" t="s">
        <v>1724</v>
      </c>
      <c r="U22" s="801">
        <v>34</v>
      </c>
      <c r="V22" s="802">
        <v>1274901</v>
      </c>
      <c r="W22" s="1171" t="s">
        <v>1725</v>
      </c>
      <c r="X22" s="805">
        <v>1</v>
      </c>
      <c r="Y22" s="805">
        <v>200</v>
      </c>
      <c r="Z22" s="1172" t="s">
        <v>1726</v>
      </c>
      <c r="AA22" s="809">
        <v>11</v>
      </c>
      <c r="AB22" s="802">
        <v>26673</v>
      </c>
      <c r="AC22" s="1171" t="s">
        <v>1727</v>
      </c>
      <c r="AD22" s="976">
        <v>1</v>
      </c>
      <c r="AE22" s="806">
        <v>1000</v>
      </c>
      <c r="AF22" s="1171" t="s">
        <v>1728</v>
      </c>
      <c r="AG22" s="801">
        <v>8</v>
      </c>
      <c r="AH22" s="802">
        <v>52665</v>
      </c>
      <c r="AI22" s="1171" t="s">
        <v>1729</v>
      </c>
      <c r="AJ22" s="805">
        <v>6</v>
      </c>
      <c r="AK22" s="806">
        <v>25780</v>
      </c>
      <c r="AL22" s="1171" t="s">
        <v>1730</v>
      </c>
      <c r="AM22" s="713">
        <v>16</v>
      </c>
      <c r="AN22" s="716">
        <v>469615</v>
      </c>
      <c r="AO22" s="1171" t="s">
        <v>1731</v>
      </c>
      <c r="AP22" s="805">
        <v>3</v>
      </c>
      <c r="AQ22" s="806">
        <v>21954</v>
      </c>
      <c r="AR22" s="1171" t="s">
        <v>1732</v>
      </c>
      <c r="AS22" s="801">
        <v>2</v>
      </c>
      <c r="AT22" s="802">
        <v>99375</v>
      </c>
      <c r="AU22" s="1171" t="s">
        <v>1733</v>
      </c>
      <c r="AV22" s="805">
        <v>8</v>
      </c>
      <c r="AW22" s="806">
        <v>62073</v>
      </c>
      <c r="AX22" s="1171" t="s">
        <v>1734</v>
      </c>
      <c r="AY22" s="801">
        <v>2</v>
      </c>
      <c r="AZ22" s="802">
        <v>379798</v>
      </c>
      <c r="BA22" s="717"/>
      <c r="BB22" s="805">
        <v>0</v>
      </c>
      <c r="BC22" s="805">
        <v>0</v>
      </c>
      <c r="BD22" s="721" t="s">
        <v>1735</v>
      </c>
      <c r="BE22" s="801">
        <v>1</v>
      </c>
      <c r="BF22" s="802">
        <v>20000</v>
      </c>
      <c r="BG22" s="726"/>
      <c r="BH22" s="726"/>
      <c r="BI22" s="726"/>
      <c r="BJ22" s="726"/>
      <c r="BK22" s="726"/>
      <c r="BL22" s="726"/>
      <c r="BM22" s="726"/>
    </row>
    <row r="23" spans="1:65" s="44" customFormat="1" ht="18" customHeight="1" x14ac:dyDescent="0.2">
      <c r="A23" s="709" t="s">
        <v>1736</v>
      </c>
      <c r="B23" s="787"/>
      <c r="C23" s="788">
        <f>SUM(C18:C22)</f>
        <v>25</v>
      </c>
      <c r="D23" s="789">
        <f>SUM(D18:D22)</f>
        <v>964759</v>
      </c>
      <c r="E23" s="792"/>
      <c r="F23" s="792">
        <f>SUM(F18:F22)</f>
        <v>29</v>
      </c>
      <c r="G23" s="793">
        <f>SUM(G18:G22)</f>
        <v>1224365</v>
      </c>
      <c r="H23" s="788"/>
      <c r="I23" s="788">
        <f>SUM(I18:I22)</f>
        <v>17</v>
      </c>
      <c r="J23" s="789">
        <f>SUM(J18:J22)</f>
        <v>223671</v>
      </c>
      <c r="K23" s="792"/>
      <c r="L23" s="792">
        <f>SUM(L18:L22)</f>
        <v>8</v>
      </c>
      <c r="M23" s="792">
        <f>SUM(M18:M22)</f>
        <v>140917</v>
      </c>
      <c r="N23" s="788"/>
      <c r="O23" s="788">
        <f>SUM(O18:O22)</f>
        <v>19</v>
      </c>
      <c r="P23" s="789">
        <f>SUM(P18:P22)</f>
        <v>1498229</v>
      </c>
      <c r="Q23" s="792"/>
      <c r="R23" s="792">
        <f>SUM(R18:R22)</f>
        <v>15</v>
      </c>
      <c r="S23" s="793">
        <f>SUM(S18:S22)</f>
        <v>344654</v>
      </c>
      <c r="T23" s="788"/>
      <c r="U23" s="788">
        <f>SUM(U18:U22)</f>
        <v>79</v>
      </c>
      <c r="V23" s="789">
        <f>SUM(V18:V22)</f>
        <v>2561699</v>
      </c>
      <c r="W23" s="792"/>
      <c r="X23" s="792">
        <f>SUM(X18:X22)</f>
        <v>27</v>
      </c>
      <c r="Y23" s="792">
        <f>SUM(Y18:Y22)</f>
        <v>428224</v>
      </c>
      <c r="Z23" s="788"/>
      <c r="AA23" s="788">
        <f>SUM(AA18:AA22)</f>
        <v>51</v>
      </c>
      <c r="AB23" s="789">
        <f>SUM(AB18:AB22)</f>
        <v>818092</v>
      </c>
      <c r="AC23" s="792"/>
      <c r="AD23" s="792">
        <f>SUM(AD18:AD22)</f>
        <v>9</v>
      </c>
      <c r="AE23" s="792">
        <f>SUM(AE18:AE22)</f>
        <v>273668</v>
      </c>
      <c r="AF23" s="788"/>
      <c r="AG23" s="788">
        <f>SUM(AG18:AG22)</f>
        <v>19</v>
      </c>
      <c r="AH23" s="789">
        <f>SUM(AH18:AH22)</f>
        <v>280146</v>
      </c>
      <c r="AI23" s="792"/>
      <c r="AJ23" s="792">
        <f>SUM(AJ18:AJ22)</f>
        <v>10</v>
      </c>
      <c r="AK23" s="792">
        <f>SUM(AK18:AK22)</f>
        <v>61728</v>
      </c>
      <c r="AL23" s="723"/>
      <c r="AM23" s="723">
        <f>SUM(AM18:AM22)</f>
        <v>70</v>
      </c>
      <c r="AN23" s="723">
        <f>SUM(AN18:AN22)</f>
        <v>1214713</v>
      </c>
      <c r="AO23" s="792"/>
      <c r="AP23" s="792">
        <f>SUM(AP18:AP22)</f>
        <v>11</v>
      </c>
      <c r="AQ23" s="792">
        <f>SUM(AQ18:AQ22)</f>
        <v>138365</v>
      </c>
      <c r="AR23" s="788"/>
      <c r="AS23" s="788">
        <f>SUM(AS18:AS22)</f>
        <v>7</v>
      </c>
      <c r="AT23" s="788">
        <f>SUM(AT18:AT22)</f>
        <v>137974</v>
      </c>
      <c r="AU23" s="792"/>
      <c r="AV23" s="792">
        <f>SUM(AV18:AV22)</f>
        <v>19</v>
      </c>
      <c r="AW23" s="792">
        <f>SUM(AW18:AW22)</f>
        <v>196175</v>
      </c>
      <c r="AX23" s="788"/>
      <c r="AY23" s="788">
        <f>SUM(AY18:AY22)</f>
        <v>8</v>
      </c>
      <c r="AZ23" s="788">
        <f>SUM(AZ18:AZ22)</f>
        <v>758380</v>
      </c>
      <c r="BA23" s="792"/>
      <c r="BB23" s="792">
        <f>SUM(BB18:BB22)</f>
        <v>1</v>
      </c>
      <c r="BC23" s="792">
        <f>SUM(BC18:BC22)</f>
        <v>6019</v>
      </c>
      <c r="BD23" s="788"/>
      <c r="BE23" s="788">
        <f>SUM(BE18:BE22)</f>
        <v>7</v>
      </c>
      <c r="BF23" s="789">
        <f>SUM(BF18:BF22)</f>
        <v>129333</v>
      </c>
      <c r="BG23" s="724"/>
      <c r="BH23" s="724"/>
      <c r="BI23" s="724"/>
      <c r="BJ23" s="724"/>
      <c r="BK23" s="724"/>
      <c r="BL23" s="724"/>
      <c r="BM23" s="724"/>
    </row>
    <row r="24" spans="1:65" ht="304.5" customHeight="1" x14ac:dyDescent="0.25">
      <c r="A24" s="278" t="s">
        <v>1737</v>
      </c>
      <c r="B24" s="1728" t="s">
        <v>1738</v>
      </c>
      <c r="C24" s="1728"/>
      <c r="D24" s="1728"/>
      <c r="E24" s="1799" t="s">
        <v>1739</v>
      </c>
      <c r="F24" s="1800"/>
      <c r="G24" s="1800"/>
      <c r="H24" s="1776" t="s">
        <v>1740</v>
      </c>
      <c r="I24" s="1777"/>
      <c r="J24" s="1777"/>
      <c r="K24" s="1761" t="s">
        <v>1741</v>
      </c>
      <c r="L24" s="1761"/>
      <c r="M24" s="1761"/>
      <c r="N24" s="1778" t="s">
        <v>1742</v>
      </c>
      <c r="O24" s="1778"/>
      <c r="P24" s="1778"/>
      <c r="Q24" s="1728" t="s">
        <v>1743</v>
      </c>
      <c r="R24" s="1728"/>
      <c r="S24" s="1728"/>
      <c r="T24" s="1732" t="s">
        <v>1744</v>
      </c>
      <c r="U24" s="1728"/>
      <c r="V24" s="1728"/>
      <c r="W24" s="1760" t="s">
        <v>1745</v>
      </c>
      <c r="X24" s="1761"/>
      <c r="Y24" s="1761"/>
      <c r="Z24" s="1760" t="s">
        <v>1746</v>
      </c>
      <c r="AA24" s="1761"/>
      <c r="AB24" s="1761"/>
      <c r="AC24" s="1760" t="s">
        <v>1747</v>
      </c>
      <c r="AD24" s="1761"/>
      <c r="AE24" s="1761"/>
      <c r="AF24" s="1761" t="s">
        <v>1748</v>
      </c>
      <c r="AG24" s="1761"/>
      <c r="AH24" s="1761"/>
      <c r="AI24" s="1760" t="s">
        <v>1749</v>
      </c>
      <c r="AJ24" s="1761"/>
      <c r="AK24" s="1761"/>
      <c r="AL24" s="1732" t="s">
        <v>1750</v>
      </c>
      <c r="AM24" s="1732"/>
      <c r="AN24" s="1732"/>
      <c r="AO24" s="1732" t="s">
        <v>1751</v>
      </c>
      <c r="AP24" s="1732"/>
      <c r="AQ24" s="1732"/>
      <c r="AR24" s="1745" t="s">
        <v>1752</v>
      </c>
      <c r="AS24" s="1746"/>
      <c r="AT24" s="1746"/>
      <c r="AU24" s="1732" t="s">
        <v>1753</v>
      </c>
      <c r="AV24" s="1733"/>
      <c r="AW24" s="1733"/>
      <c r="AX24" s="1732" t="s">
        <v>1754</v>
      </c>
      <c r="AY24" s="1733"/>
      <c r="AZ24" s="1733"/>
      <c r="BA24" s="1725" t="s">
        <v>1755</v>
      </c>
      <c r="BB24" s="1726"/>
      <c r="BC24" s="1727"/>
      <c r="BD24" s="1725" t="s">
        <v>1756</v>
      </c>
      <c r="BE24" s="1726"/>
      <c r="BF24" s="1727"/>
      <c r="BG24" s="59"/>
      <c r="BH24" s="59"/>
      <c r="BI24" s="59"/>
      <c r="BJ24" s="59"/>
      <c r="BK24" s="59"/>
      <c r="BL24" s="59"/>
      <c r="BM24" s="59"/>
    </row>
    <row r="25" spans="1:65"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row>
    <row r="26" spans="1:65" ht="15" customHeight="1" x14ac:dyDescent="0.25">
      <c r="A26" s="1789" t="s">
        <v>1757</v>
      </c>
      <c r="B26" s="1789"/>
      <c r="C26" s="1789"/>
      <c r="D26" s="1789"/>
      <c r="E26" s="1789"/>
      <c r="F26" s="178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row>
    <row r="27" spans="1:65" x14ac:dyDescent="0.25">
      <c r="A27" s="40" t="s">
        <v>1758</v>
      </c>
      <c r="B27" s="34"/>
      <c r="C27" s="34"/>
      <c r="D27" s="34"/>
      <c r="E27" s="34"/>
      <c r="F27" s="34"/>
    </row>
    <row r="28" spans="1:65" x14ac:dyDescent="0.25">
      <c r="A28" s="34"/>
      <c r="B28" s="34"/>
      <c r="C28" s="34"/>
      <c r="D28" s="34"/>
      <c r="E28" s="34"/>
      <c r="F28" s="34"/>
    </row>
    <row r="30" spans="1:65" ht="15.75" x14ac:dyDescent="0.25">
      <c r="A30" s="35" t="s">
        <v>1759</v>
      </c>
    </row>
    <row r="31" spans="1:65" ht="15.75" x14ac:dyDescent="0.25">
      <c r="A31" s="35" t="s">
        <v>1760</v>
      </c>
    </row>
    <row r="32" spans="1:65" ht="15.75" x14ac:dyDescent="0.25">
      <c r="A32" s="35" t="s">
        <v>1761</v>
      </c>
    </row>
    <row r="34" spans="1:2" ht="15.75" x14ac:dyDescent="0.25">
      <c r="A34" s="37" t="s">
        <v>1762</v>
      </c>
      <c r="B34" s="15"/>
    </row>
    <row r="35" spans="1:2" ht="15.75" x14ac:dyDescent="0.25">
      <c r="A35" s="37" t="s">
        <v>1763</v>
      </c>
      <c r="B35" s="15"/>
    </row>
    <row r="36" spans="1:2" ht="15.75" x14ac:dyDescent="0.25">
      <c r="A36" s="37" t="s">
        <v>1764</v>
      </c>
      <c r="B36" s="15"/>
    </row>
    <row r="37" spans="1:2" ht="15.75" x14ac:dyDescent="0.25">
      <c r="A37" s="37" t="s">
        <v>1765</v>
      </c>
      <c r="B37" s="15"/>
    </row>
    <row r="38" spans="1:2" ht="15.75" x14ac:dyDescent="0.25">
      <c r="A38" s="37" t="s">
        <v>1766</v>
      </c>
      <c r="B38" s="15"/>
    </row>
    <row r="39" spans="1:2" ht="15.75" x14ac:dyDescent="0.25">
      <c r="A39" s="37" t="s">
        <v>1767</v>
      </c>
      <c r="B39" s="15"/>
    </row>
    <row r="40" spans="1:2" ht="15.75" x14ac:dyDescent="0.25">
      <c r="A40" s="37" t="s">
        <v>1768</v>
      </c>
      <c r="B40" s="15"/>
    </row>
    <row r="41" spans="1:2" ht="15.75" x14ac:dyDescent="0.25">
      <c r="A41" s="37" t="s">
        <v>1769</v>
      </c>
      <c r="B41" s="15"/>
    </row>
    <row r="42" spans="1:2" ht="15.75" x14ac:dyDescent="0.25">
      <c r="A42" s="37" t="s">
        <v>1770</v>
      </c>
      <c r="B42" s="15"/>
    </row>
    <row r="43" spans="1:2" ht="15.75" x14ac:dyDescent="0.25">
      <c r="A43" s="37" t="s">
        <v>1771</v>
      </c>
      <c r="B43" s="15"/>
    </row>
    <row r="44" spans="1:2" ht="15.75" x14ac:dyDescent="0.25">
      <c r="A44" s="37" t="s">
        <v>1772</v>
      </c>
      <c r="B44" s="15"/>
    </row>
    <row r="45" spans="1:2" ht="15.75" x14ac:dyDescent="0.25">
      <c r="A45" s="37" t="s">
        <v>1773</v>
      </c>
      <c r="B45" s="15"/>
    </row>
    <row r="46" spans="1:2" ht="15.75" x14ac:dyDescent="0.25">
      <c r="A46" s="37" t="s">
        <v>1774</v>
      </c>
      <c r="B46" s="15"/>
    </row>
    <row r="47" spans="1:2" ht="15.75" x14ac:dyDescent="0.25">
      <c r="A47" s="37" t="s">
        <v>1775</v>
      </c>
      <c r="B47" s="15"/>
    </row>
    <row r="48" spans="1:2" ht="15.75" x14ac:dyDescent="0.25">
      <c r="A48" s="37" t="s">
        <v>1776</v>
      </c>
      <c r="B48" s="15"/>
    </row>
    <row r="49" spans="1:2" ht="15.75" x14ac:dyDescent="0.25">
      <c r="A49" s="15" t="s">
        <v>1777</v>
      </c>
      <c r="B49" s="15"/>
    </row>
    <row r="50" spans="1:2" ht="15.75" x14ac:dyDescent="0.25">
      <c r="A50" s="15" t="s">
        <v>1778</v>
      </c>
      <c r="B50" s="15"/>
    </row>
    <row r="51" spans="1:2" ht="15.75" x14ac:dyDescent="0.25">
      <c r="A51" s="15" t="s">
        <v>1779</v>
      </c>
      <c r="B51" s="15"/>
    </row>
    <row r="52" spans="1:2" ht="15.75" x14ac:dyDescent="0.25">
      <c r="A52" s="15" t="s">
        <v>1780</v>
      </c>
      <c r="B52" s="15"/>
    </row>
    <row r="53" spans="1:2" ht="15.75" x14ac:dyDescent="0.25">
      <c r="A53" s="15" t="s">
        <v>1781</v>
      </c>
      <c r="B53" s="15"/>
    </row>
  </sheetData>
  <mergeCells count="222">
    <mergeCell ref="AX5:AZ5"/>
    <mergeCell ref="A1:G1"/>
    <mergeCell ref="B5:D5"/>
    <mergeCell ref="E5:G5"/>
    <mergeCell ref="H5:J5"/>
    <mergeCell ref="A26:F26"/>
    <mergeCell ref="A2:G2"/>
    <mergeCell ref="AI5:AK5"/>
    <mergeCell ref="AO5:AQ5"/>
    <mergeCell ref="AU5:AW5"/>
    <mergeCell ref="W5:Y5"/>
    <mergeCell ref="Z5:AB5"/>
    <mergeCell ref="AC5:AE5"/>
    <mergeCell ref="AL5:AN5"/>
    <mergeCell ref="B16:D16"/>
    <mergeCell ref="E12:G12"/>
    <mergeCell ref="E13:G13"/>
    <mergeCell ref="E15:G15"/>
    <mergeCell ref="E16:G16"/>
    <mergeCell ref="E24:G24"/>
    <mergeCell ref="E14:G14"/>
    <mergeCell ref="B6:D6"/>
    <mergeCell ref="B7:D7"/>
    <mergeCell ref="B8:D8"/>
    <mergeCell ref="K15:M15"/>
    <mergeCell ref="K16:M16"/>
    <mergeCell ref="K14:M14"/>
    <mergeCell ref="N6:P6"/>
    <mergeCell ref="B9:D9"/>
    <mergeCell ref="B12:D12"/>
    <mergeCell ref="B13:D13"/>
    <mergeCell ref="B15:D15"/>
    <mergeCell ref="B24:D24"/>
    <mergeCell ref="B14:D14"/>
    <mergeCell ref="H15:J15"/>
    <mergeCell ref="H16:J16"/>
    <mergeCell ref="K24:M24"/>
    <mergeCell ref="B10:D10"/>
    <mergeCell ref="B11:D11"/>
    <mergeCell ref="N7:P7"/>
    <mergeCell ref="N8:P8"/>
    <mergeCell ref="N9:P9"/>
    <mergeCell ref="N10:P10"/>
    <mergeCell ref="N11:P11"/>
    <mergeCell ref="E11:G11"/>
    <mergeCell ref="K11:M11"/>
    <mergeCell ref="AC12:AE12"/>
    <mergeCell ref="AC13:AE13"/>
    <mergeCell ref="AC15:AE15"/>
    <mergeCell ref="AC16:AE16"/>
    <mergeCell ref="K5:M5"/>
    <mergeCell ref="N5:P5"/>
    <mergeCell ref="K12:M12"/>
    <mergeCell ref="K13:M13"/>
    <mergeCell ref="H24:J24"/>
    <mergeCell ref="H6:J6"/>
    <mergeCell ref="H7:J7"/>
    <mergeCell ref="H8:J8"/>
    <mergeCell ref="H9:J9"/>
    <mergeCell ref="H10:J10"/>
    <mergeCell ref="H11:J11"/>
    <mergeCell ref="H14:J14"/>
    <mergeCell ref="H13:J13"/>
    <mergeCell ref="H12:J12"/>
    <mergeCell ref="N24:P24"/>
    <mergeCell ref="N16:P16"/>
    <mergeCell ref="N15:P15"/>
    <mergeCell ref="N13:P13"/>
    <mergeCell ref="N12:P12"/>
    <mergeCell ref="N14:P14"/>
    <mergeCell ref="Z6:AB6"/>
    <mergeCell ref="Z7:AB7"/>
    <mergeCell ref="Q16:S16"/>
    <mergeCell ref="Q24:S24"/>
    <mergeCell ref="T12:V12"/>
    <mergeCell ref="T13:V13"/>
    <mergeCell ref="T15:V15"/>
    <mergeCell ref="T16:V16"/>
    <mergeCell ref="T14:V14"/>
    <mergeCell ref="T24:V24"/>
    <mergeCell ref="Q12:S12"/>
    <mergeCell ref="Q13:S13"/>
    <mergeCell ref="Q14:S14"/>
    <mergeCell ref="Q15:S15"/>
    <mergeCell ref="W10:Y10"/>
    <mergeCell ref="W11:Y11"/>
    <mergeCell ref="AC24:AE24"/>
    <mergeCell ref="Z10:AB10"/>
    <mergeCell ref="Z11:AB11"/>
    <mergeCell ref="W6:Y6"/>
    <mergeCell ref="W7:Y7"/>
    <mergeCell ref="W8:Y8"/>
    <mergeCell ref="W9:Y9"/>
    <mergeCell ref="Z12:AB12"/>
    <mergeCell ref="Z13:AB13"/>
    <mergeCell ref="Z15:AB15"/>
    <mergeCell ref="Z16:AB16"/>
    <mergeCell ref="Z24:AB24"/>
    <mergeCell ref="Z14:AB14"/>
    <mergeCell ref="W12:Y12"/>
    <mergeCell ref="W13:Y13"/>
    <mergeCell ref="W15:Y15"/>
    <mergeCell ref="W16:Y16"/>
    <mergeCell ref="W24:Y24"/>
    <mergeCell ref="W14:Y14"/>
    <mergeCell ref="Z8:AB8"/>
    <mergeCell ref="Z9:AB9"/>
    <mergeCell ref="AC14:AE14"/>
    <mergeCell ref="AC7:AE7"/>
    <mergeCell ref="AC6:AE6"/>
    <mergeCell ref="AI12:AK12"/>
    <mergeCell ref="AI13:AK13"/>
    <mergeCell ref="AI15:AK15"/>
    <mergeCell ref="AI16:AK16"/>
    <mergeCell ref="AI24:AK24"/>
    <mergeCell ref="AI14:AK14"/>
    <mergeCell ref="AF12:AH12"/>
    <mergeCell ref="AF13:AH13"/>
    <mergeCell ref="AF15:AH15"/>
    <mergeCell ref="AF16:AH16"/>
    <mergeCell ref="AF24:AH24"/>
    <mergeCell ref="AF14:AH14"/>
    <mergeCell ref="AL24:AN24"/>
    <mergeCell ref="AO24:AQ24"/>
    <mergeCell ref="AO14:AQ14"/>
    <mergeCell ref="AO15:AQ15"/>
    <mergeCell ref="AO16:AQ16"/>
    <mergeCell ref="AO13:AQ13"/>
    <mergeCell ref="AL12:AN12"/>
    <mergeCell ref="AO12:AQ12"/>
    <mergeCell ref="AL13:AN13"/>
    <mergeCell ref="AL14:AN14"/>
    <mergeCell ref="AL15:AN15"/>
    <mergeCell ref="AL16:AN16"/>
    <mergeCell ref="AR16:AT16"/>
    <mergeCell ref="AR24:AT24"/>
    <mergeCell ref="AR14:AT14"/>
    <mergeCell ref="AU24:AW24"/>
    <mergeCell ref="AU16:AW16"/>
    <mergeCell ref="AU15:AW15"/>
    <mergeCell ref="AU14:AW14"/>
    <mergeCell ref="AU6:AW6"/>
    <mergeCell ref="AU7:AW7"/>
    <mergeCell ref="AU8:AW8"/>
    <mergeCell ref="AU9:AW9"/>
    <mergeCell ref="AR12:AT12"/>
    <mergeCell ref="AR13:AT13"/>
    <mergeCell ref="AU12:AW12"/>
    <mergeCell ref="AU13:AW13"/>
    <mergeCell ref="AR15:AT15"/>
    <mergeCell ref="AU10:AW10"/>
    <mergeCell ref="AU11:AW11"/>
    <mergeCell ref="BA24:BC24"/>
    <mergeCell ref="BD13:BF13"/>
    <mergeCell ref="BD15:BF15"/>
    <mergeCell ref="BD16:BF16"/>
    <mergeCell ref="BD24:BF24"/>
    <mergeCell ref="BD14:BF14"/>
    <mergeCell ref="AX24:AZ24"/>
    <mergeCell ref="AX14:AZ14"/>
    <mergeCell ref="AX11:AZ11"/>
    <mergeCell ref="AX12:AZ12"/>
    <mergeCell ref="BA12:BC12"/>
    <mergeCell ref="BD12:BF12"/>
    <mergeCell ref="AX13:AZ13"/>
    <mergeCell ref="BA13:BC13"/>
    <mergeCell ref="AX15:AZ15"/>
    <mergeCell ref="AX16:AZ16"/>
    <mergeCell ref="BA15:BC15"/>
    <mergeCell ref="BA16:BC16"/>
    <mergeCell ref="BA14:BC14"/>
    <mergeCell ref="AO6:AQ6"/>
    <mergeCell ref="AO7:AQ7"/>
    <mergeCell ref="AO8:AQ8"/>
    <mergeCell ref="AO9:AQ9"/>
    <mergeCell ref="AO10:AQ10"/>
    <mergeCell ref="AO11:AQ11"/>
    <mergeCell ref="BD10:BE10"/>
    <mergeCell ref="BA10:BC10"/>
    <mergeCell ref="AX6:AZ6"/>
    <mergeCell ref="AX7:AZ7"/>
    <mergeCell ref="AX8:AZ8"/>
    <mergeCell ref="AX9:AZ9"/>
    <mergeCell ref="AX10:AZ10"/>
    <mergeCell ref="AL10:AN10"/>
    <mergeCell ref="AL11:AN11"/>
    <mergeCell ref="AC11:AE11"/>
    <mergeCell ref="AC10:AE10"/>
    <mergeCell ref="AC9:AE9"/>
    <mergeCell ref="AC8:AE8"/>
    <mergeCell ref="AL6:AN6"/>
    <mergeCell ref="AL7:AN7"/>
    <mergeCell ref="AL8:AN8"/>
    <mergeCell ref="AL9:AN9"/>
    <mergeCell ref="AI6:AK6"/>
    <mergeCell ref="AI7:AK7"/>
    <mergeCell ref="AI8:AK8"/>
    <mergeCell ref="AI9:AK9"/>
    <mergeCell ref="AI10:AK10"/>
    <mergeCell ref="AI11:AK11"/>
    <mergeCell ref="AF6:AH6"/>
    <mergeCell ref="AF11:AH11"/>
    <mergeCell ref="AF8:AH8"/>
    <mergeCell ref="AF9:AH9"/>
    <mergeCell ref="AF7:AH7"/>
    <mergeCell ref="AF10:AH10"/>
    <mergeCell ref="T5:V5"/>
    <mergeCell ref="T6:V6"/>
    <mergeCell ref="T7:V7"/>
    <mergeCell ref="T8:V8"/>
    <mergeCell ref="T9:V9"/>
    <mergeCell ref="T10:V10"/>
    <mergeCell ref="E6:G6"/>
    <mergeCell ref="E7:G7"/>
    <mergeCell ref="E8:G8"/>
    <mergeCell ref="E9:G9"/>
    <mergeCell ref="E10:G10"/>
    <mergeCell ref="K6:M6"/>
    <mergeCell ref="K7:M7"/>
    <mergeCell ref="K8:M8"/>
    <mergeCell ref="K9:M9"/>
    <mergeCell ref="K10:M10"/>
  </mergeCells>
  <hyperlinks>
    <hyperlink ref="A27" r:id="rId1"/>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106" zoomScaleNormal="106" workbookViewId="0">
      <selection activeCell="A3" sqref="A3"/>
    </sheetView>
  </sheetViews>
  <sheetFormatPr defaultRowHeight="15" x14ac:dyDescent="0.25"/>
  <cols>
    <col min="1" max="1" width="12.85546875" customWidth="1"/>
    <col min="2" max="2" width="128.42578125" customWidth="1"/>
    <col min="3" max="3" width="11.5703125" customWidth="1"/>
    <col min="4" max="4" width="13.140625" customWidth="1"/>
    <col min="5" max="5" width="8.42578125" customWidth="1"/>
    <col min="6" max="6" width="9.5703125" customWidth="1"/>
    <col min="7" max="7" width="45.140625" customWidth="1"/>
    <col min="8" max="8" width="8.85546875" customWidth="1"/>
    <col min="9" max="9" width="7.28515625" customWidth="1"/>
    <col min="10" max="10" width="7" customWidth="1"/>
    <col min="12" max="12" width="17.5703125" customWidth="1"/>
    <col min="13" max="13" width="16.28515625" customWidth="1"/>
    <col min="14" max="14" width="14.28515625" customWidth="1"/>
    <col min="15" max="15" width="12.140625" customWidth="1"/>
  </cols>
  <sheetData>
    <row r="1" spans="1:19" ht="15.75" x14ac:dyDescent="0.25">
      <c r="A1" s="1287" t="s">
        <v>1782</v>
      </c>
      <c r="B1" s="1287"/>
      <c r="C1" s="1287"/>
      <c r="D1" s="1287"/>
      <c r="E1" s="1287"/>
      <c r="F1" s="1287"/>
      <c r="G1" s="1287"/>
      <c r="H1" s="1287"/>
      <c r="I1" s="1287"/>
      <c r="J1" s="1287"/>
      <c r="K1" s="1287"/>
      <c r="L1" s="1287"/>
      <c r="M1" s="1287"/>
      <c r="N1" s="1287"/>
      <c r="O1" s="1287"/>
      <c r="P1" s="1287"/>
      <c r="Q1" s="1287"/>
      <c r="R1" s="1287"/>
      <c r="S1" s="1287"/>
    </row>
    <row r="2" spans="1:19" x14ac:dyDescent="0.25">
      <c r="A2" s="59"/>
      <c r="B2" s="59"/>
      <c r="C2" s="59"/>
      <c r="D2" s="59"/>
      <c r="E2" s="59"/>
      <c r="F2" s="59"/>
      <c r="G2" s="59"/>
      <c r="H2" s="59"/>
      <c r="I2" s="59"/>
      <c r="J2" s="59"/>
      <c r="K2" s="59"/>
      <c r="L2" s="59"/>
      <c r="M2" s="59"/>
      <c r="N2" s="59"/>
      <c r="O2" s="59"/>
      <c r="P2" s="59"/>
      <c r="Q2" s="59"/>
      <c r="R2" s="59"/>
      <c r="S2" s="59"/>
    </row>
    <row r="3" spans="1:19" ht="15.75" x14ac:dyDescent="0.25">
      <c r="A3" s="345" t="s">
        <v>1783</v>
      </c>
      <c r="B3" s="59"/>
      <c r="C3" s="59"/>
      <c r="D3" s="59"/>
      <c r="E3" s="59"/>
      <c r="F3" s="59"/>
      <c r="G3" s="59"/>
      <c r="H3" s="59"/>
      <c r="I3" s="59"/>
      <c r="J3" s="59"/>
      <c r="K3" s="59"/>
      <c r="L3" s="1805"/>
      <c r="M3" s="1805"/>
      <c r="N3" s="1805"/>
      <c r="O3" s="1805"/>
      <c r="P3" s="1805"/>
      <c r="Q3" s="1805"/>
      <c r="R3" s="59"/>
      <c r="S3" s="59"/>
    </row>
    <row r="4" spans="1:19" ht="15.75" x14ac:dyDescent="0.25">
      <c r="A4" s="1803" t="s">
        <v>1784</v>
      </c>
      <c r="B4" s="1803" t="s">
        <v>1785</v>
      </c>
      <c r="C4" s="1355" t="s">
        <v>1786</v>
      </c>
      <c r="D4" s="1355"/>
      <c r="E4" s="1355"/>
      <c r="F4" s="1355"/>
      <c r="G4" s="1355"/>
      <c r="H4" s="1355"/>
      <c r="I4" s="1355"/>
      <c r="J4" s="1355"/>
      <c r="K4" s="59"/>
      <c r="L4" s="824"/>
      <c r="M4" s="59"/>
      <c r="N4" s="59"/>
      <c r="O4" s="59"/>
      <c r="P4" s="59"/>
      <c r="Q4" s="59"/>
      <c r="R4" s="59"/>
      <c r="S4" s="59"/>
    </row>
    <row r="5" spans="1:19" s="7" customFormat="1" ht="32.25" customHeight="1" x14ac:dyDescent="0.25">
      <c r="A5" s="1804"/>
      <c r="B5" s="1804"/>
      <c r="C5" s="189" t="s">
        <v>1787</v>
      </c>
      <c r="D5" s="189" t="s">
        <v>1788</v>
      </c>
      <c r="E5" s="189" t="s">
        <v>1789</v>
      </c>
      <c r="F5" s="1801" t="s">
        <v>1790</v>
      </c>
      <c r="G5" s="1802"/>
      <c r="H5" s="189" t="s">
        <v>1791</v>
      </c>
      <c r="I5" s="189" t="s">
        <v>1593</v>
      </c>
      <c r="J5" s="189" t="s">
        <v>416</v>
      </c>
      <c r="K5" s="344"/>
      <c r="L5" s="344"/>
      <c r="M5" s="344"/>
      <c r="N5" s="344"/>
      <c r="O5" s="344"/>
      <c r="P5" s="344"/>
      <c r="Q5" s="344"/>
      <c r="R5" s="344"/>
      <c r="S5" s="344"/>
    </row>
    <row r="6" spans="1:19" ht="120.75" customHeight="1" x14ac:dyDescent="0.25">
      <c r="A6" s="175" t="s">
        <v>313</v>
      </c>
      <c r="B6" s="825" t="s">
        <v>1792</v>
      </c>
      <c r="C6" s="826">
        <v>3</v>
      </c>
      <c r="D6" s="826">
        <v>31</v>
      </c>
      <c r="E6" s="826">
        <v>0</v>
      </c>
      <c r="F6" s="826">
        <v>4</v>
      </c>
      <c r="G6" s="827" t="s">
        <v>1793</v>
      </c>
      <c r="H6" s="826">
        <v>1</v>
      </c>
      <c r="I6" s="826">
        <v>12</v>
      </c>
      <c r="J6" s="828">
        <v>51</v>
      </c>
      <c r="K6" s="59"/>
      <c r="L6" s="59"/>
      <c r="M6" s="59"/>
      <c r="N6" s="59"/>
      <c r="O6" s="59"/>
      <c r="P6" s="59"/>
      <c r="Q6" s="59"/>
      <c r="R6" s="59"/>
      <c r="S6" s="59"/>
    </row>
    <row r="7" spans="1:19" ht="57.75" customHeight="1" x14ac:dyDescent="0.25">
      <c r="A7" s="175" t="s">
        <v>281</v>
      </c>
      <c r="B7" s="829" t="s">
        <v>1794</v>
      </c>
      <c r="C7" s="826">
        <v>3</v>
      </c>
      <c r="D7" s="826">
        <v>2</v>
      </c>
      <c r="E7" s="826">
        <v>2</v>
      </c>
      <c r="F7" s="826">
        <v>1</v>
      </c>
      <c r="G7" s="830" t="s">
        <v>1795</v>
      </c>
      <c r="H7" s="826">
        <v>1</v>
      </c>
      <c r="I7" s="826">
        <v>4</v>
      </c>
      <c r="J7" s="826">
        <v>13</v>
      </c>
      <c r="K7" s="59"/>
      <c r="L7" s="59"/>
      <c r="M7" s="59"/>
      <c r="N7" s="59"/>
      <c r="O7" s="59"/>
      <c r="P7" s="59"/>
      <c r="Q7" s="59"/>
      <c r="R7" s="59"/>
      <c r="S7" s="59"/>
    </row>
    <row r="8" spans="1:19" ht="42" customHeight="1" x14ac:dyDescent="0.25">
      <c r="A8" s="175" t="s">
        <v>282</v>
      </c>
      <c r="B8" s="829" t="s">
        <v>1796</v>
      </c>
      <c r="C8" s="826">
        <v>5</v>
      </c>
      <c r="D8" s="826">
        <v>7</v>
      </c>
      <c r="E8" s="826">
        <v>0</v>
      </c>
      <c r="F8" s="826">
        <v>2</v>
      </c>
      <c r="G8" s="831" t="s">
        <v>1797</v>
      </c>
      <c r="H8" s="826">
        <v>2</v>
      </c>
      <c r="I8" s="826">
        <v>1</v>
      </c>
      <c r="J8" s="832">
        <v>17</v>
      </c>
      <c r="K8" s="59"/>
      <c r="L8" s="59"/>
      <c r="M8" s="59"/>
      <c r="N8" s="59"/>
      <c r="O8" s="59"/>
      <c r="P8" s="59"/>
      <c r="Q8" s="59"/>
      <c r="R8" s="59"/>
      <c r="S8" s="59"/>
    </row>
    <row r="9" spans="1:19" ht="80.25" customHeight="1" x14ac:dyDescent="0.25">
      <c r="A9" s="175" t="s">
        <v>283</v>
      </c>
      <c r="B9" s="833" t="s">
        <v>1798</v>
      </c>
      <c r="C9" s="826">
        <v>25</v>
      </c>
      <c r="D9" s="826">
        <v>15</v>
      </c>
      <c r="E9" s="826">
        <v>19</v>
      </c>
      <c r="F9" s="826">
        <v>14</v>
      </c>
      <c r="G9" s="834" t="s">
        <v>1799</v>
      </c>
      <c r="H9" s="826">
        <v>7</v>
      </c>
      <c r="I9" s="826">
        <v>20</v>
      </c>
      <c r="J9" s="832">
        <v>100</v>
      </c>
      <c r="K9" s="59"/>
      <c r="L9" s="59"/>
      <c r="M9" s="59"/>
      <c r="N9" s="59"/>
      <c r="O9" s="59"/>
      <c r="P9" s="59"/>
      <c r="Q9" s="59"/>
      <c r="R9" s="59"/>
      <c r="S9" s="59"/>
    </row>
    <row r="10" spans="1:19" ht="105" customHeight="1" x14ac:dyDescent="0.25">
      <c r="A10" s="175" t="s">
        <v>284</v>
      </c>
      <c r="B10" s="833" t="s">
        <v>1800</v>
      </c>
      <c r="C10" s="826">
        <v>5</v>
      </c>
      <c r="D10" s="826">
        <v>2</v>
      </c>
      <c r="E10" s="826">
        <v>3</v>
      </c>
      <c r="F10" s="826">
        <v>2</v>
      </c>
      <c r="G10" s="835" t="s">
        <v>1801</v>
      </c>
      <c r="H10" s="826">
        <v>6</v>
      </c>
      <c r="I10" s="826">
        <v>11</v>
      </c>
      <c r="J10" s="826">
        <v>29</v>
      </c>
      <c r="K10" s="59"/>
      <c r="L10" s="59"/>
      <c r="M10" s="59"/>
      <c r="N10" s="59"/>
      <c r="O10" s="59"/>
      <c r="P10" s="59"/>
      <c r="Q10" s="59"/>
      <c r="R10" s="59"/>
      <c r="S10" s="59"/>
    </row>
    <row r="11" spans="1:19" ht="118.5" customHeight="1" x14ac:dyDescent="0.25">
      <c r="A11" s="838" t="s">
        <v>1802</v>
      </c>
      <c r="B11" s="1173" t="s">
        <v>1803</v>
      </c>
      <c r="C11" s="826">
        <v>0</v>
      </c>
      <c r="D11" s="826">
        <v>0</v>
      </c>
      <c r="E11" s="826">
        <v>0</v>
      </c>
      <c r="F11" s="826">
        <v>2</v>
      </c>
      <c r="G11" s="836"/>
      <c r="H11" s="826">
        <v>0</v>
      </c>
      <c r="I11" s="826">
        <v>2</v>
      </c>
      <c r="J11" s="826">
        <v>4</v>
      </c>
      <c r="K11" s="59"/>
      <c r="L11" s="59"/>
      <c r="M11" s="59"/>
      <c r="N11" s="59"/>
      <c r="O11" s="59"/>
      <c r="P11" s="59"/>
      <c r="Q11" s="59"/>
      <c r="R11" s="59"/>
      <c r="S11" s="59"/>
    </row>
    <row r="12" spans="1:19" ht="15.75" x14ac:dyDescent="0.25">
      <c r="A12" s="490" t="s">
        <v>416</v>
      </c>
      <c r="B12" s="1144"/>
      <c r="C12" s="837">
        <v>41</v>
      </c>
      <c r="D12" s="837">
        <v>57</v>
      </c>
      <c r="E12" s="837">
        <v>24</v>
      </c>
      <c r="F12" s="837">
        <v>23</v>
      </c>
      <c r="G12" s="837"/>
      <c r="H12" s="837">
        <v>17</v>
      </c>
      <c r="I12" s="837">
        <v>50</v>
      </c>
      <c r="J12" s="837">
        <v>210</v>
      </c>
      <c r="K12" s="59"/>
      <c r="L12" s="59"/>
      <c r="M12" s="59"/>
      <c r="N12" s="59"/>
      <c r="O12" s="59"/>
      <c r="P12" s="59"/>
      <c r="Q12" s="59"/>
      <c r="R12" s="59"/>
      <c r="S12" s="59"/>
    </row>
    <row r="13" spans="1:19" x14ac:dyDescent="0.25">
      <c r="A13" s="59"/>
      <c r="B13" s="59"/>
      <c r="C13" s="59"/>
      <c r="D13" s="59"/>
      <c r="E13" s="59"/>
      <c r="F13" s="59"/>
      <c r="G13" s="59"/>
      <c r="H13" s="59"/>
      <c r="I13" s="59"/>
      <c r="J13" s="59"/>
      <c r="K13" s="59"/>
      <c r="L13" s="59"/>
      <c r="M13" s="59"/>
      <c r="N13" s="59"/>
      <c r="O13" s="59"/>
      <c r="P13" s="59"/>
      <c r="Q13" s="59"/>
      <c r="R13" s="59"/>
      <c r="S13" s="59"/>
    </row>
    <row r="14" spans="1:19" x14ac:dyDescent="0.25">
      <c r="A14" s="59"/>
      <c r="B14" s="59"/>
      <c r="C14" s="59"/>
      <c r="D14" s="59"/>
      <c r="E14" s="59"/>
      <c r="F14" s="59"/>
      <c r="G14" s="59"/>
      <c r="H14" s="59"/>
      <c r="I14" s="59"/>
      <c r="J14" s="59"/>
      <c r="K14" s="59"/>
      <c r="L14" s="59"/>
      <c r="M14" s="59"/>
      <c r="N14" s="59"/>
      <c r="O14" s="59"/>
      <c r="P14" s="59"/>
      <c r="Q14" s="59"/>
      <c r="R14" s="59"/>
      <c r="S14" s="59"/>
    </row>
    <row r="15" spans="1:19" x14ac:dyDescent="0.25">
      <c r="A15" s="59"/>
      <c r="B15" s="59"/>
      <c r="C15" s="59"/>
      <c r="D15" s="59"/>
      <c r="E15" s="59"/>
      <c r="F15" s="59"/>
      <c r="G15" s="59"/>
      <c r="H15" s="59"/>
      <c r="I15" s="59"/>
      <c r="J15" s="59"/>
      <c r="K15" s="59"/>
      <c r="L15" s="59"/>
      <c r="M15" s="59"/>
      <c r="N15" s="59"/>
      <c r="O15" s="59"/>
      <c r="P15" s="59"/>
      <c r="Q15" s="59"/>
      <c r="R15" s="59"/>
      <c r="S15" s="59"/>
    </row>
    <row r="16" spans="1:19" x14ac:dyDescent="0.25">
      <c r="A16" s="59"/>
      <c r="B16" s="59"/>
      <c r="C16" s="59"/>
      <c r="D16" s="59"/>
      <c r="E16" s="59"/>
      <c r="F16" s="59"/>
      <c r="G16" s="59"/>
      <c r="H16" s="59"/>
      <c r="I16" s="59"/>
      <c r="J16" s="59"/>
      <c r="K16" s="59"/>
      <c r="L16" s="59"/>
      <c r="M16" s="59"/>
      <c r="N16" s="59"/>
      <c r="O16" s="59"/>
      <c r="P16" s="59"/>
      <c r="Q16" s="59"/>
      <c r="R16" s="59"/>
      <c r="S16" s="59"/>
    </row>
    <row r="17" spans="1:19" x14ac:dyDescent="0.25">
      <c r="A17" s="59"/>
      <c r="B17" s="59"/>
      <c r="C17" s="59"/>
      <c r="D17" s="59"/>
      <c r="E17" s="59"/>
      <c r="F17" s="59"/>
      <c r="G17" s="59"/>
      <c r="H17" s="59"/>
      <c r="I17" s="59"/>
      <c r="J17" s="59"/>
      <c r="K17" s="59"/>
      <c r="L17" s="59"/>
      <c r="M17" s="59"/>
      <c r="N17" s="59"/>
      <c r="O17" s="59"/>
      <c r="P17" s="59"/>
      <c r="Q17" s="59"/>
      <c r="R17" s="59"/>
      <c r="S17" s="59"/>
    </row>
    <row r="18" spans="1:19" x14ac:dyDescent="0.25">
      <c r="A18" s="59"/>
      <c r="B18" s="59"/>
      <c r="C18" s="59"/>
      <c r="D18" s="59"/>
      <c r="E18" s="59"/>
      <c r="F18" s="59"/>
      <c r="G18" s="59"/>
      <c r="H18" s="59"/>
      <c r="I18" s="59"/>
      <c r="J18" s="59"/>
      <c r="K18" s="59"/>
      <c r="L18" s="59"/>
      <c r="M18" s="59"/>
      <c r="N18" s="59"/>
      <c r="O18" s="59"/>
      <c r="P18" s="59"/>
      <c r="Q18" s="59"/>
      <c r="R18" s="59"/>
      <c r="S18" s="59"/>
    </row>
    <row r="19" spans="1:19" x14ac:dyDescent="0.25">
      <c r="A19" s="59"/>
      <c r="B19" s="59"/>
      <c r="C19" s="59"/>
      <c r="D19" s="59"/>
      <c r="E19" s="59"/>
      <c r="F19" s="59"/>
      <c r="G19" s="59"/>
      <c r="H19" s="59"/>
      <c r="I19" s="59"/>
      <c r="J19" s="59"/>
      <c r="K19" s="59"/>
      <c r="L19" s="59"/>
      <c r="M19" s="59"/>
      <c r="N19" s="59"/>
      <c r="O19" s="59"/>
      <c r="P19" s="59"/>
      <c r="Q19" s="59"/>
      <c r="R19" s="59"/>
      <c r="S19" s="59"/>
    </row>
  </sheetData>
  <mergeCells count="6">
    <mergeCell ref="F5:G5"/>
    <mergeCell ref="B4:B5"/>
    <mergeCell ref="A4:A5"/>
    <mergeCell ref="A1:S1"/>
    <mergeCell ref="C4:J4"/>
    <mergeCell ref="L3:Q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opLeftCell="A21" workbookViewId="0">
      <selection activeCell="A19" sqref="A19"/>
    </sheetView>
  </sheetViews>
  <sheetFormatPr defaultRowHeight="15" x14ac:dyDescent="0.25"/>
  <cols>
    <col min="1" max="1" width="16.85546875" customWidth="1"/>
    <col min="11" max="11" width="10.85546875" customWidth="1"/>
    <col min="12" max="12" width="9.5703125" customWidth="1"/>
    <col min="13" max="13" width="10.7109375" customWidth="1"/>
    <col min="14" max="14" width="12.5703125" customWidth="1"/>
    <col min="15" max="15" width="11.85546875" customWidth="1"/>
    <col min="17" max="17" width="9.7109375" customWidth="1"/>
    <col min="21" max="21" width="10.5703125" customWidth="1"/>
    <col min="22" max="22" width="11.28515625" customWidth="1"/>
    <col min="23" max="23" width="9.85546875" customWidth="1"/>
    <col min="25" max="25" width="12.28515625" customWidth="1"/>
    <col min="26" max="26" width="11.85546875" customWidth="1"/>
    <col min="27" max="27" width="14" customWidth="1"/>
  </cols>
  <sheetData>
    <row r="1" spans="1:30" ht="21.75" customHeight="1" x14ac:dyDescent="0.25">
      <c r="A1" s="1359" t="s">
        <v>1804</v>
      </c>
      <c r="B1" s="1359"/>
      <c r="C1" s="1359"/>
      <c r="D1" s="1359"/>
      <c r="E1" s="1359"/>
      <c r="F1" s="1359"/>
      <c r="G1" s="1359"/>
      <c r="H1" s="1359"/>
      <c r="I1" s="1359"/>
      <c r="J1" s="1359"/>
      <c r="K1" s="1359"/>
      <c r="L1" s="1359"/>
      <c r="M1" s="1359"/>
      <c r="N1" s="1359"/>
      <c r="O1" s="1359"/>
      <c r="P1" s="1359"/>
      <c r="Q1" s="1359"/>
      <c r="R1" s="1359"/>
      <c r="S1" s="1359"/>
      <c r="T1" s="1359"/>
      <c r="U1" s="59"/>
      <c r="V1" s="59"/>
      <c r="W1" s="59"/>
      <c r="X1" s="59"/>
      <c r="Y1" s="59"/>
      <c r="Z1" s="59"/>
      <c r="AA1" s="59"/>
      <c r="AB1" s="59"/>
      <c r="AC1" s="59"/>
      <c r="AD1" s="59"/>
    </row>
    <row r="2" spans="1:30" x14ac:dyDescent="0.2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15.75" x14ac:dyDescent="0.25">
      <c r="A3" s="1513" t="s">
        <v>1805</v>
      </c>
      <c r="B3" s="1513"/>
      <c r="C3" s="1513"/>
      <c r="D3" s="1513"/>
      <c r="E3" s="1513"/>
      <c r="F3" s="1513"/>
      <c r="G3" s="1513"/>
      <c r="H3" s="1513"/>
      <c r="I3" s="1513"/>
      <c r="J3" s="1513"/>
      <c r="K3" s="1513"/>
      <c r="L3" s="59"/>
      <c r="M3" s="59"/>
      <c r="N3" s="59"/>
      <c r="O3" s="59"/>
      <c r="P3" s="59"/>
      <c r="Q3" s="59"/>
      <c r="R3" s="59"/>
      <c r="S3" s="59"/>
      <c r="T3" s="59"/>
      <c r="U3" s="59"/>
      <c r="V3" s="59"/>
      <c r="W3" s="59"/>
      <c r="X3" s="59"/>
      <c r="Y3" s="59"/>
      <c r="Z3" s="59"/>
      <c r="AA3" s="59"/>
      <c r="AB3" s="59"/>
      <c r="AC3" s="59"/>
      <c r="AD3" s="59"/>
    </row>
    <row r="4" spans="1:30" ht="26.25" customHeight="1" x14ac:dyDescent="0.25">
      <c r="A4" s="859" t="s">
        <v>267</v>
      </c>
      <c r="B4" s="1807" t="s">
        <v>1806</v>
      </c>
      <c r="C4" s="1807"/>
      <c r="D4" s="1807"/>
      <c r="E4" s="1807"/>
      <c r="F4" s="1807"/>
      <c r="G4" s="1807"/>
      <c r="H4" s="1807"/>
      <c r="I4" s="1807"/>
      <c r="J4" s="1807"/>
      <c r="K4" s="1807"/>
      <c r="L4" s="1807" t="s">
        <v>1807</v>
      </c>
      <c r="M4" s="1807"/>
      <c r="N4" s="1807"/>
      <c r="O4" s="1807"/>
      <c r="P4" s="1807"/>
      <c r="Q4" s="1807"/>
      <c r="R4" s="1807"/>
      <c r="S4" s="1807"/>
      <c r="T4" s="1807"/>
      <c r="U4" s="1807"/>
      <c r="V4" s="1807"/>
      <c r="W4" s="1807"/>
      <c r="X4" s="1807"/>
      <c r="Y4" s="1807"/>
      <c r="Z4" s="1807"/>
      <c r="AA4" s="1807"/>
      <c r="AB4" s="1808" t="s">
        <v>1808</v>
      </c>
      <c r="AC4" s="1808"/>
      <c r="AD4" s="59"/>
    </row>
    <row r="5" spans="1:30" ht="32.25" customHeight="1" x14ac:dyDescent="0.25">
      <c r="A5" s="860" t="s">
        <v>1809</v>
      </c>
      <c r="B5" s="1814" t="s">
        <v>1810</v>
      </c>
      <c r="C5" s="1814"/>
      <c r="D5" s="1814" t="s">
        <v>1811</v>
      </c>
      <c r="E5" s="1814"/>
      <c r="F5" s="1814" t="s">
        <v>1587</v>
      </c>
      <c r="G5" s="1814"/>
      <c r="H5" s="1815" t="s">
        <v>1812</v>
      </c>
      <c r="I5" s="1815"/>
      <c r="J5" s="1816" t="s">
        <v>416</v>
      </c>
      <c r="K5" s="1816"/>
      <c r="L5" s="840" t="s">
        <v>1813</v>
      </c>
      <c r="M5" s="1811" t="s">
        <v>1814</v>
      </c>
      <c r="N5" s="1811"/>
      <c r="O5" s="1809" t="s">
        <v>1815</v>
      </c>
      <c r="P5" s="1809"/>
      <c r="Q5" s="1811" t="s">
        <v>1588</v>
      </c>
      <c r="R5" s="1811"/>
      <c r="S5" s="1809" t="s">
        <v>1816</v>
      </c>
      <c r="T5" s="1809"/>
      <c r="U5" s="1811" t="s">
        <v>1817</v>
      </c>
      <c r="V5" s="1811"/>
      <c r="W5" s="1809" t="s">
        <v>1818</v>
      </c>
      <c r="X5" s="1809"/>
      <c r="Y5" s="1810" t="s">
        <v>416</v>
      </c>
      <c r="Z5" s="1810"/>
      <c r="AA5" s="841" t="s">
        <v>1813</v>
      </c>
      <c r="AB5" s="1466" t="s">
        <v>1590</v>
      </c>
      <c r="AC5" s="1466"/>
      <c r="AD5" s="59"/>
    </row>
    <row r="6" spans="1:30" ht="15.75" x14ac:dyDescent="0.25">
      <c r="A6" s="859" t="s">
        <v>313</v>
      </c>
      <c r="B6" s="842">
        <v>6</v>
      </c>
      <c r="C6" s="843">
        <v>116785</v>
      </c>
      <c r="D6" s="842">
        <v>5</v>
      </c>
      <c r="E6" s="843">
        <v>82650</v>
      </c>
      <c r="F6" s="842">
        <v>16</v>
      </c>
      <c r="G6" s="843">
        <v>183206</v>
      </c>
      <c r="H6" s="844">
        <v>7</v>
      </c>
      <c r="I6" s="845">
        <v>147126</v>
      </c>
      <c r="J6" s="846">
        <v>34</v>
      </c>
      <c r="K6" s="847">
        <v>529767</v>
      </c>
      <c r="L6" s="845">
        <v>4951</v>
      </c>
      <c r="M6" s="848">
        <v>7</v>
      </c>
      <c r="N6" s="843">
        <v>171865</v>
      </c>
      <c r="O6" s="842">
        <v>2</v>
      </c>
      <c r="P6" s="843">
        <v>72083</v>
      </c>
      <c r="Q6" s="842">
        <v>15</v>
      </c>
      <c r="R6" s="844">
        <v>1</v>
      </c>
      <c r="S6" s="844">
        <v>1</v>
      </c>
      <c r="T6" s="845">
        <v>2650</v>
      </c>
      <c r="U6" s="842">
        <v>1</v>
      </c>
      <c r="V6" s="842">
        <v>0</v>
      </c>
      <c r="W6" s="842">
        <v>1</v>
      </c>
      <c r="X6" s="843">
        <v>364098</v>
      </c>
      <c r="Y6" s="846">
        <v>27</v>
      </c>
      <c r="Z6" s="847">
        <v>364098</v>
      </c>
      <c r="AA6" s="845">
        <v>3403</v>
      </c>
      <c r="AB6" s="842">
        <v>40</v>
      </c>
      <c r="AC6" s="843">
        <v>24446</v>
      </c>
      <c r="AD6" s="59"/>
    </row>
    <row r="7" spans="1:30" ht="15.75" x14ac:dyDescent="0.25">
      <c r="A7" s="859" t="s">
        <v>572</v>
      </c>
      <c r="B7" s="842">
        <v>1</v>
      </c>
      <c r="C7" s="843">
        <v>2715</v>
      </c>
      <c r="D7" s="842">
        <v>2</v>
      </c>
      <c r="E7" s="843">
        <v>16394</v>
      </c>
      <c r="F7" s="842">
        <v>4</v>
      </c>
      <c r="G7" s="843">
        <v>21500</v>
      </c>
      <c r="H7" s="844">
        <v>0</v>
      </c>
      <c r="I7" s="844">
        <v>0</v>
      </c>
      <c r="J7" s="846">
        <v>7</v>
      </c>
      <c r="K7" s="847">
        <v>40609</v>
      </c>
      <c r="L7" s="844">
        <v>944</v>
      </c>
      <c r="M7" s="848">
        <v>2</v>
      </c>
      <c r="N7" s="843">
        <v>10954</v>
      </c>
      <c r="O7" s="842">
        <v>0</v>
      </c>
      <c r="P7" s="842">
        <v>0</v>
      </c>
      <c r="Q7" s="842">
        <v>3</v>
      </c>
      <c r="R7" s="844">
        <v>0</v>
      </c>
      <c r="S7" s="844">
        <v>0</v>
      </c>
      <c r="T7" s="844">
        <v>0</v>
      </c>
      <c r="U7" s="842">
        <v>1</v>
      </c>
      <c r="V7" s="842">
        <v>0</v>
      </c>
      <c r="W7" s="842"/>
      <c r="X7" s="843">
        <v>31526</v>
      </c>
      <c r="Y7" s="846">
        <v>6</v>
      </c>
      <c r="Z7" s="847">
        <v>31526</v>
      </c>
      <c r="AA7" s="844">
        <v>733</v>
      </c>
      <c r="AB7" s="842">
        <v>8</v>
      </c>
      <c r="AC7" s="843">
        <v>6204</v>
      </c>
      <c r="AD7" s="59"/>
    </row>
    <row r="8" spans="1:30" ht="15.75" x14ac:dyDescent="0.25">
      <c r="A8" s="859" t="s">
        <v>282</v>
      </c>
      <c r="B8" s="842">
        <v>0</v>
      </c>
      <c r="C8" s="842">
        <v>0</v>
      </c>
      <c r="D8" s="842">
        <v>1</v>
      </c>
      <c r="E8" s="843">
        <v>1948</v>
      </c>
      <c r="F8" s="842">
        <v>2</v>
      </c>
      <c r="G8" s="843">
        <v>23222</v>
      </c>
      <c r="H8" s="844">
        <v>0</v>
      </c>
      <c r="I8" s="844">
        <v>0</v>
      </c>
      <c r="J8" s="846">
        <v>3</v>
      </c>
      <c r="K8" s="847">
        <v>25170</v>
      </c>
      <c r="L8" s="844">
        <v>680</v>
      </c>
      <c r="M8" s="848">
        <v>8</v>
      </c>
      <c r="N8" s="843">
        <v>353026</v>
      </c>
      <c r="O8" s="842">
        <v>0</v>
      </c>
      <c r="P8" s="842">
        <v>0</v>
      </c>
      <c r="Q8" s="842">
        <v>3</v>
      </c>
      <c r="R8" s="844">
        <v>0</v>
      </c>
      <c r="S8" s="844">
        <v>0</v>
      </c>
      <c r="T8" s="844">
        <v>0</v>
      </c>
      <c r="U8" s="842">
        <v>0</v>
      </c>
      <c r="V8" s="842">
        <v>0</v>
      </c>
      <c r="W8" s="842">
        <v>3</v>
      </c>
      <c r="X8" s="843">
        <v>379178</v>
      </c>
      <c r="Y8" s="846">
        <v>14</v>
      </c>
      <c r="Z8" s="847">
        <v>379178</v>
      </c>
      <c r="AA8" s="845">
        <v>10248</v>
      </c>
      <c r="AB8" s="842">
        <v>5</v>
      </c>
      <c r="AC8" s="843">
        <v>3857</v>
      </c>
      <c r="AD8" s="59"/>
    </row>
    <row r="9" spans="1:30" ht="15.75" x14ac:dyDescent="0.25">
      <c r="A9" s="859" t="s">
        <v>283</v>
      </c>
      <c r="B9" s="842">
        <v>1</v>
      </c>
      <c r="C9" s="842">
        <v>0</v>
      </c>
      <c r="D9" s="842">
        <v>17</v>
      </c>
      <c r="E9" s="843">
        <v>339980</v>
      </c>
      <c r="F9" s="842">
        <v>21</v>
      </c>
      <c r="G9" s="843">
        <v>119881</v>
      </c>
      <c r="H9" s="844">
        <v>1</v>
      </c>
      <c r="I9" s="845">
        <v>1500</v>
      </c>
      <c r="J9" s="846">
        <v>40</v>
      </c>
      <c r="K9" s="847">
        <v>461361</v>
      </c>
      <c r="L9" s="845">
        <v>2621</v>
      </c>
      <c r="M9" s="848">
        <v>3</v>
      </c>
      <c r="N9" s="843">
        <v>8717</v>
      </c>
      <c r="O9" s="842">
        <v>0</v>
      </c>
      <c r="P9" s="842">
        <v>0</v>
      </c>
      <c r="Q9" s="842">
        <v>11</v>
      </c>
      <c r="R9" s="844">
        <v>1</v>
      </c>
      <c r="S9" s="844">
        <v>1</v>
      </c>
      <c r="T9" s="845">
        <v>2334</v>
      </c>
      <c r="U9" s="842">
        <v>0</v>
      </c>
      <c r="V9" s="842">
        <v>0</v>
      </c>
      <c r="W9" s="842">
        <v>4</v>
      </c>
      <c r="X9" s="843">
        <v>70195</v>
      </c>
      <c r="Y9" s="846">
        <v>19</v>
      </c>
      <c r="Z9" s="847">
        <v>70195</v>
      </c>
      <c r="AA9" s="844">
        <v>399</v>
      </c>
      <c r="AB9" s="842">
        <v>38</v>
      </c>
      <c r="AC9" s="843">
        <v>26315</v>
      </c>
      <c r="AD9" s="59"/>
    </row>
    <row r="10" spans="1:30" ht="15.75" x14ac:dyDescent="0.25">
      <c r="A10" s="859" t="s">
        <v>284</v>
      </c>
      <c r="B10" s="842">
        <v>0</v>
      </c>
      <c r="C10" s="842">
        <v>0</v>
      </c>
      <c r="D10" s="842">
        <v>2</v>
      </c>
      <c r="E10" s="843">
        <v>34371</v>
      </c>
      <c r="F10" s="842">
        <v>6</v>
      </c>
      <c r="G10" s="843">
        <v>40202</v>
      </c>
      <c r="H10" s="844">
        <v>1</v>
      </c>
      <c r="I10" s="844">
        <v>0</v>
      </c>
      <c r="J10" s="846">
        <v>9</v>
      </c>
      <c r="K10" s="847">
        <v>74573</v>
      </c>
      <c r="L10" s="844">
        <v>857</v>
      </c>
      <c r="M10" s="848">
        <v>2</v>
      </c>
      <c r="N10" s="843">
        <v>4147</v>
      </c>
      <c r="O10" s="842">
        <v>1</v>
      </c>
      <c r="P10" s="842">
        <v>0</v>
      </c>
      <c r="Q10" s="842">
        <v>13</v>
      </c>
      <c r="R10" s="844">
        <v>0</v>
      </c>
      <c r="S10" s="844">
        <v>0</v>
      </c>
      <c r="T10" s="844">
        <v>0</v>
      </c>
      <c r="U10" s="842">
        <v>0</v>
      </c>
      <c r="V10" s="842">
        <v>0</v>
      </c>
      <c r="W10" s="842">
        <v>1</v>
      </c>
      <c r="X10" s="843">
        <v>65321</v>
      </c>
      <c r="Y10" s="846">
        <v>17</v>
      </c>
      <c r="Z10" s="847">
        <v>65321</v>
      </c>
      <c r="AA10" s="844">
        <v>751</v>
      </c>
      <c r="AB10" s="842">
        <v>22</v>
      </c>
      <c r="AC10" s="843">
        <v>9205</v>
      </c>
      <c r="AD10" s="59"/>
    </row>
    <row r="11" spans="1:30" ht="15.75" x14ac:dyDescent="0.25">
      <c r="A11" s="859" t="s">
        <v>1819</v>
      </c>
      <c r="B11" s="842">
        <v>0</v>
      </c>
      <c r="C11" s="842">
        <v>0</v>
      </c>
      <c r="D11" s="842">
        <v>0</v>
      </c>
      <c r="E11" s="843">
        <v>0</v>
      </c>
      <c r="F11" s="842">
        <v>0</v>
      </c>
      <c r="G11" s="843">
        <v>0</v>
      </c>
      <c r="H11" s="844">
        <v>0</v>
      </c>
      <c r="I11" s="844">
        <v>0</v>
      </c>
      <c r="J11" s="846"/>
      <c r="K11" s="847"/>
      <c r="L11" s="844">
        <v>0</v>
      </c>
      <c r="M11" s="848">
        <v>3</v>
      </c>
      <c r="N11" s="843">
        <v>422195</v>
      </c>
      <c r="O11" s="842">
        <v>2</v>
      </c>
      <c r="P11" s="843">
        <v>462076</v>
      </c>
      <c r="Q11" s="842">
        <v>0</v>
      </c>
      <c r="R11" s="844">
        <v>0</v>
      </c>
      <c r="S11" s="844">
        <v>0</v>
      </c>
      <c r="T11" s="844">
        <v>0</v>
      </c>
      <c r="U11" s="842">
        <v>4</v>
      </c>
      <c r="V11" s="842" t="s">
        <v>1820</v>
      </c>
      <c r="W11" s="842">
        <v>3</v>
      </c>
      <c r="X11" s="842" t="s">
        <v>1821</v>
      </c>
      <c r="Y11" s="846">
        <v>12</v>
      </c>
      <c r="Z11" s="846" t="s">
        <v>1821</v>
      </c>
      <c r="AA11" s="844">
        <v>0</v>
      </c>
      <c r="AB11" s="178">
        <v>0</v>
      </c>
      <c r="AC11" s="178">
        <v>0</v>
      </c>
      <c r="AD11" s="59"/>
    </row>
    <row r="12" spans="1:30" ht="15.75" x14ac:dyDescent="0.25">
      <c r="A12" s="861" t="s">
        <v>1060</v>
      </c>
      <c r="B12" s="846">
        <v>8</v>
      </c>
      <c r="C12" s="847">
        <v>119500</v>
      </c>
      <c r="D12" s="846">
        <v>26</v>
      </c>
      <c r="E12" s="847">
        <v>475343</v>
      </c>
      <c r="F12" s="849">
        <v>49</v>
      </c>
      <c r="G12" s="850">
        <v>388011</v>
      </c>
      <c r="H12" s="851">
        <v>9</v>
      </c>
      <c r="I12" s="852">
        <v>148626</v>
      </c>
      <c r="J12" s="846">
        <v>92</v>
      </c>
      <c r="K12" s="846" t="s">
        <v>1822</v>
      </c>
      <c r="L12" s="853">
        <v>2514</v>
      </c>
      <c r="M12" s="846">
        <v>25</v>
      </c>
      <c r="N12" s="847">
        <v>970904</v>
      </c>
      <c r="O12" s="846">
        <v>5</v>
      </c>
      <c r="P12" s="847">
        <v>534159</v>
      </c>
      <c r="Q12" s="846">
        <v>45</v>
      </c>
      <c r="R12" s="854">
        <v>2</v>
      </c>
      <c r="S12" s="854">
        <v>2</v>
      </c>
      <c r="T12" s="853">
        <v>4984</v>
      </c>
      <c r="U12" s="846">
        <v>6</v>
      </c>
      <c r="V12" s="846" t="s">
        <v>1820</v>
      </c>
      <c r="W12" s="846">
        <v>12</v>
      </c>
      <c r="X12" s="846" t="s">
        <v>1823</v>
      </c>
      <c r="Y12" s="846">
        <v>95</v>
      </c>
      <c r="Z12" s="846" t="s">
        <v>1823</v>
      </c>
      <c r="AA12" s="853">
        <v>8294</v>
      </c>
      <c r="AB12" s="855">
        <v>113</v>
      </c>
      <c r="AC12" s="856">
        <v>70027</v>
      </c>
      <c r="AD12" s="59"/>
    </row>
    <row r="13" spans="1:30" x14ac:dyDescent="0.25">
      <c r="A13" s="415" t="s">
        <v>1824</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row>
    <row r="14" spans="1:30" x14ac:dyDescent="0.25">
      <c r="A14" s="415" t="s">
        <v>1825</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x14ac:dyDescent="0.25">
      <c r="A15" s="415" t="s">
        <v>1826</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ht="18.75" customHeight="1" x14ac:dyDescent="0.25">
      <c r="A16" s="415" t="s">
        <v>1827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ht="16.5" customHeight="1" x14ac:dyDescent="0.25">
      <c r="A17" s="41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ht="15.75" x14ac:dyDescent="0.25">
      <c r="A18" s="1812" t="s">
        <v>1828</v>
      </c>
      <c r="B18" s="1812"/>
      <c r="C18" s="1812"/>
      <c r="D18" s="1812"/>
      <c r="E18" s="1812"/>
      <c r="F18" s="1812"/>
      <c r="G18" s="1812"/>
      <c r="H18" s="1812"/>
      <c r="I18" s="1812"/>
      <c r="J18" s="1812"/>
      <c r="K18" s="1812"/>
      <c r="L18" s="59"/>
      <c r="M18" s="59"/>
      <c r="N18" s="59"/>
      <c r="O18" s="59"/>
      <c r="P18" s="59"/>
      <c r="Q18" s="59"/>
      <c r="R18" s="59"/>
      <c r="S18" s="59"/>
      <c r="T18" s="59"/>
      <c r="U18" s="59"/>
      <c r="V18" s="59"/>
      <c r="W18" s="59"/>
      <c r="X18" s="59"/>
      <c r="Y18" s="59"/>
      <c r="Z18" s="59"/>
      <c r="AA18" s="59"/>
      <c r="AB18" s="59"/>
      <c r="AC18" s="59"/>
      <c r="AD18" s="59"/>
    </row>
    <row r="19" spans="1:30" ht="15.75" x14ac:dyDescent="0.25">
      <c r="A19" s="859" t="s">
        <v>1829</v>
      </c>
      <c r="B19" s="1807" t="s">
        <v>1830</v>
      </c>
      <c r="C19" s="1807"/>
      <c r="D19" s="1807"/>
      <c r="E19" s="1807"/>
      <c r="F19" s="1807"/>
      <c r="G19" s="1807"/>
      <c r="H19" s="1807"/>
      <c r="I19" s="1807"/>
      <c r="J19" s="1807"/>
      <c r="K19" s="1807"/>
      <c r="L19" s="1355" t="s">
        <v>1831</v>
      </c>
      <c r="M19" s="1355"/>
      <c r="N19" s="1355"/>
      <c r="O19" s="1355"/>
      <c r="P19" s="1355"/>
      <c r="Q19" s="1355"/>
      <c r="R19" s="1355"/>
      <c r="S19" s="1355"/>
      <c r="T19" s="1355"/>
      <c r="U19" s="1355"/>
      <c r="V19" s="1355"/>
      <c r="W19" s="1355"/>
      <c r="X19" s="1355"/>
      <c r="Y19" s="1355"/>
      <c r="Z19" s="59"/>
      <c r="AA19" s="59"/>
      <c r="AB19" s="59"/>
      <c r="AC19" s="59"/>
      <c r="AD19" s="59"/>
    </row>
    <row r="20" spans="1:30" ht="33" customHeight="1" x14ac:dyDescent="0.25">
      <c r="A20" s="433" t="s">
        <v>1809</v>
      </c>
      <c r="B20" s="1284" t="s">
        <v>1810</v>
      </c>
      <c r="C20" s="1284"/>
      <c r="D20" s="1284" t="s">
        <v>1811</v>
      </c>
      <c r="E20" s="1284"/>
      <c r="F20" s="1284" t="s">
        <v>1587</v>
      </c>
      <c r="G20" s="1284"/>
      <c r="H20" s="1468" t="s">
        <v>1812</v>
      </c>
      <c r="I20" s="1468"/>
      <c r="J20" s="1813" t="s">
        <v>274</v>
      </c>
      <c r="K20" s="1813"/>
      <c r="L20" s="1468" t="s">
        <v>1814</v>
      </c>
      <c r="M20" s="1468"/>
      <c r="N20" s="1284" t="s">
        <v>1815</v>
      </c>
      <c r="O20" s="1284"/>
      <c r="P20" s="1468" t="s">
        <v>1588</v>
      </c>
      <c r="Q20" s="1468"/>
      <c r="R20" s="1284" t="s">
        <v>1816</v>
      </c>
      <c r="S20" s="1284"/>
      <c r="T20" s="1468" t="s">
        <v>1832</v>
      </c>
      <c r="U20" s="1468"/>
      <c r="V20" s="1284" t="s">
        <v>1818</v>
      </c>
      <c r="W20" s="1284"/>
      <c r="X20" s="1806" t="s">
        <v>416</v>
      </c>
      <c r="Y20" s="1806"/>
      <c r="Z20" s="59"/>
      <c r="AA20" s="59"/>
      <c r="AB20" s="59"/>
      <c r="AC20" s="59"/>
      <c r="AD20" s="59"/>
    </row>
    <row r="21" spans="1:30" ht="15.75" x14ac:dyDescent="0.25">
      <c r="A21" s="839">
        <v>2012</v>
      </c>
      <c r="B21" s="842">
        <v>2</v>
      </c>
      <c r="C21" s="843">
        <v>33645</v>
      </c>
      <c r="D21" s="842">
        <v>9</v>
      </c>
      <c r="E21" s="843">
        <v>104900</v>
      </c>
      <c r="F21" s="842">
        <v>38</v>
      </c>
      <c r="G21" s="843">
        <v>177840</v>
      </c>
      <c r="H21" s="844">
        <v>0</v>
      </c>
      <c r="I21" s="844">
        <v>0</v>
      </c>
      <c r="J21" s="857">
        <v>49</v>
      </c>
      <c r="K21" s="858">
        <v>316385</v>
      </c>
      <c r="L21" s="842">
        <v>12</v>
      </c>
      <c r="M21" s="843">
        <v>469997</v>
      </c>
      <c r="N21" s="842">
        <v>12</v>
      </c>
      <c r="O21" s="842" t="s">
        <v>1833</v>
      </c>
      <c r="P21" s="842">
        <v>39</v>
      </c>
      <c r="Q21" s="843">
        <v>197914</v>
      </c>
      <c r="R21" s="842">
        <v>2</v>
      </c>
      <c r="S21" s="843">
        <v>33045</v>
      </c>
      <c r="T21" s="842">
        <v>0</v>
      </c>
      <c r="U21" s="843">
        <v>0</v>
      </c>
      <c r="V21" s="842">
        <v>26</v>
      </c>
      <c r="W21" s="843">
        <v>89450</v>
      </c>
      <c r="X21" s="854">
        <v>91</v>
      </c>
      <c r="Y21" s="854" t="s">
        <v>1834</v>
      </c>
      <c r="Z21" s="59"/>
      <c r="AA21" s="59"/>
      <c r="AB21" s="59"/>
      <c r="AC21" s="59"/>
      <c r="AD21" s="59"/>
    </row>
    <row r="22" spans="1:30" ht="15.75" x14ac:dyDescent="0.25">
      <c r="A22" s="839">
        <v>2013</v>
      </c>
      <c r="B22" s="842">
        <v>0</v>
      </c>
      <c r="C22" s="842">
        <v>0</v>
      </c>
      <c r="D22" s="842">
        <v>10</v>
      </c>
      <c r="E22" s="843">
        <v>132597</v>
      </c>
      <c r="F22" s="842">
        <v>51</v>
      </c>
      <c r="G22" s="843">
        <v>202669</v>
      </c>
      <c r="H22" s="844">
        <v>0</v>
      </c>
      <c r="I22" s="844">
        <v>0</v>
      </c>
      <c r="J22" s="857">
        <v>61</v>
      </c>
      <c r="K22" s="858">
        <v>335266</v>
      </c>
      <c r="L22" s="842">
        <v>15</v>
      </c>
      <c r="M22" s="843">
        <v>384570</v>
      </c>
      <c r="N22" s="842">
        <v>19</v>
      </c>
      <c r="O22" s="842" t="s">
        <v>1835</v>
      </c>
      <c r="P22" s="842">
        <v>50</v>
      </c>
      <c r="Q22" s="843">
        <v>198607</v>
      </c>
      <c r="R22" s="842">
        <v>0</v>
      </c>
      <c r="S22" s="842">
        <v>0</v>
      </c>
      <c r="T22" s="842">
        <v>1</v>
      </c>
      <c r="U22" s="843">
        <v>87986</v>
      </c>
      <c r="V22" s="842">
        <v>17</v>
      </c>
      <c r="W22" s="843">
        <v>58031</v>
      </c>
      <c r="X22" s="854">
        <v>102</v>
      </c>
      <c r="Y22" s="854" t="s">
        <v>1836</v>
      </c>
      <c r="Z22" s="59"/>
      <c r="AA22" s="59"/>
      <c r="AB22" s="59"/>
      <c r="AC22" s="59"/>
      <c r="AD22" s="59"/>
    </row>
    <row r="23" spans="1:30" ht="15.75" x14ac:dyDescent="0.25">
      <c r="A23" s="839">
        <v>2014</v>
      </c>
      <c r="B23" s="842">
        <v>2</v>
      </c>
      <c r="C23" s="843">
        <v>44184</v>
      </c>
      <c r="D23" s="842">
        <v>7</v>
      </c>
      <c r="E23" s="843">
        <v>145639</v>
      </c>
      <c r="F23" s="842">
        <v>49</v>
      </c>
      <c r="G23" s="843">
        <v>221962</v>
      </c>
      <c r="H23" s="844">
        <v>0</v>
      </c>
      <c r="I23" s="844">
        <v>0</v>
      </c>
      <c r="J23" s="857">
        <v>58</v>
      </c>
      <c r="K23" s="858">
        <v>411785</v>
      </c>
      <c r="L23" s="842">
        <v>20</v>
      </c>
      <c r="M23" s="843">
        <v>461354</v>
      </c>
      <c r="N23" s="842">
        <v>14</v>
      </c>
      <c r="O23" s="842" t="s">
        <v>1837</v>
      </c>
      <c r="P23" s="842">
        <v>40</v>
      </c>
      <c r="Q23" s="843">
        <v>180067</v>
      </c>
      <c r="R23" s="842">
        <v>0</v>
      </c>
      <c r="S23" s="842">
        <v>0</v>
      </c>
      <c r="T23" s="842">
        <v>0</v>
      </c>
      <c r="U23" s="842">
        <v>0</v>
      </c>
      <c r="V23" s="842">
        <v>10</v>
      </c>
      <c r="W23" s="843">
        <v>16640</v>
      </c>
      <c r="X23" s="854">
        <v>84</v>
      </c>
      <c r="Y23" s="854" t="s">
        <v>1838</v>
      </c>
      <c r="Z23" s="59"/>
      <c r="AA23" s="59"/>
      <c r="AB23" s="59"/>
      <c r="AC23" s="59"/>
      <c r="AD23" s="59"/>
    </row>
    <row r="24" spans="1:30" ht="15.75" x14ac:dyDescent="0.25">
      <c r="A24" s="839">
        <v>2015</v>
      </c>
      <c r="B24" s="842">
        <v>8</v>
      </c>
      <c r="C24" s="843">
        <v>99049</v>
      </c>
      <c r="D24" s="842">
        <v>6</v>
      </c>
      <c r="E24" s="843">
        <v>148632</v>
      </c>
      <c r="F24" s="842">
        <v>54</v>
      </c>
      <c r="G24" s="843">
        <v>238243</v>
      </c>
      <c r="H24" s="844">
        <v>0</v>
      </c>
      <c r="I24" s="844">
        <v>0</v>
      </c>
      <c r="J24" s="857">
        <v>68</v>
      </c>
      <c r="K24" s="858">
        <v>485924</v>
      </c>
      <c r="L24" s="842">
        <v>12</v>
      </c>
      <c r="M24" s="843">
        <v>632696</v>
      </c>
      <c r="N24" s="842">
        <v>9</v>
      </c>
      <c r="O24" s="842" t="s">
        <v>1839</v>
      </c>
      <c r="P24" s="842">
        <v>26</v>
      </c>
      <c r="Q24" s="843">
        <v>127518</v>
      </c>
      <c r="R24" s="842">
        <v>3</v>
      </c>
      <c r="S24" s="843">
        <v>6770</v>
      </c>
      <c r="T24" s="842">
        <v>1</v>
      </c>
      <c r="U24" s="843">
        <v>8741</v>
      </c>
      <c r="V24" s="842">
        <v>17</v>
      </c>
      <c r="W24" s="843">
        <v>40510</v>
      </c>
      <c r="X24" s="854">
        <v>68</v>
      </c>
      <c r="Y24" s="854" t="s">
        <v>1840</v>
      </c>
      <c r="Z24" s="59"/>
      <c r="AA24" s="59"/>
      <c r="AB24" s="59"/>
      <c r="AC24" s="59"/>
      <c r="AD24" s="59"/>
    </row>
    <row r="25" spans="1:30" ht="15.75" x14ac:dyDescent="0.25">
      <c r="A25" s="839">
        <v>2016</v>
      </c>
      <c r="B25" s="842">
        <v>8</v>
      </c>
      <c r="C25" s="843">
        <v>145551</v>
      </c>
      <c r="D25" s="842">
        <v>10</v>
      </c>
      <c r="E25" s="843">
        <v>315740</v>
      </c>
      <c r="F25" s="842">
        <v>53</v>
      </c>
      <c r="G25" s="843">
        <v>238375</v>
      </c>
      <c r="H25" s="844">
        <v>0</v>
      </c>
      <c r="I25" s="844">
        <v>0</v>
      </c>
      <c r="J25" s="857">
        <v>71</v>
      </c>
      <c r="K25" s="858">
        <v>699666</v>
      </c>
      <c r="L25" s="842">
        <v>16</v>
      </c>
      <c r="M25" s="843">
        <v>781013</v>
      </c>
      <c r="N25" s="842">
        <v>7</v>
      </c>
      <c r="O25" s="843">
        <v>394021</v>
      </c>
      <c r="P25" s="842">
        <v>28</v>
      </c>
      <c r="Q25" s="843">
        <v>131747</v>
      </c>
      <c r="R25" s="842">
        <v>5</v>
      </c>
      <c r="S25" s="843">
        <v>9995</v>
      </c>
      <c r="T25" s="842">
        <v>1</v>
      </c>
      <c r="U25" s="843">
        <v>11374</v>
      </c>
      <c r="V25" s="842">
        <v>25</v>
      </c>
      <c r="W25" s="843">
        <v>156955</v>
      </c>
      <c r="X25" s="854">
        <v>82</v>
      </c>
      <c r="Y25" s="854" t="s">
        <v>1841</v>
      </c>
      <c r="Z25" s="59"/>
      <c r="AA25" s="59"/>
      <c r="AB25" s="59"/>
      <c r="AC25" s="59"/>
      <c r="AD25" s="59"/>
    </row>
    <row r="26" spans="1:30" ht="15.75" x14ac:dyDescent="0.25">
      <c r="A26" s="839">
        <v>2017</v>
      </c>
      <c r="B26" s="842">
        <v>6</v>
      </c>
      <c r="C26" s="843">
        <v>131554</v>
      </c>
      <c r="D26" s="842">
        <v>12</v>
      </c>
      <c r="E26" s="843">
        <v>484143</v>
      </c>
      <c r="F26" s="842">
        <v>59</v>
      </c>
      <c r="G26" s="843">
        <v>307092</v>
      </c>
      <c r="H26" s="844">
        <v>3</v>
      </c>
      <c r="I26" s="845">
        <v>11000</v>
      </c>
      <c r="J26" s="857">
        <v>80</v>
      </c>
      <c r="K26" s="858">
        <v>933789</v>
      </c>
      <c r="L26" s="842">
        <v>27</v>
      </c>
      <c r="M26" s="843">
        <v>863517</v>
      </c>
      <c r="N26" s="842">
        <v>1</v>
      </c>
      <c r="O26" s="843">
        <v>58881</v>
      </c>
      <c r="P26" s="842">
        <v>28</v>
      </c>
      <c r="Q26" s="843">
        <v>115356</v>
      </c>
      <c r="R26" s="842">
        <v>4</v>
      </c>
      <c r="S26" s="843">
        <v>8570</v>
      </c>
      <c r="T26" s="842">
        <v>2</v>
      </c>
      <c r="U26" s="843">
        <v>291736</v>
      </c>
      <c r="V26" s="842">
        <v>20</v>
      </c>
      <c r="W26" s="843">
        <v>32410</v>
      </c>
      <c r="X26" s="854">
        <v>82</v>
      </c>
      <c r="Y26" s="854" t="s">
        <v>1842</v>
      </c>
      <c r="Z26" s="59"/>
      <c r="AA26" s="59"/>
      <c r="AB26" s="59"/>
      <c r="AC26" s="59"/>
      <c r="AD26" s="59"/>
    </row>
    <row r="27" spans="1:30" ht="15.75" x14ac:dyDescent="0.25">
      <c r="A27" s="839">
        <v>2018</v>
      </c>
      <c r="B27" s="842">
        <v>5</v>
      </c>
      <c r="C27" s="843">
        <v>13983</v>
      </c>
      <c r="D27" s="842">
        <v>20</v>
      </c>
      <c r="E27" s="843">
        <v>415622</v>
      </c>
      <c r="F27" s="842">
        <v>61</v>
      </c>
      <c r="G27" s="843">
        <v>340173</v>
      </c>
      <c r="H27" s="844">
        <v>4</v>
      </c>
      <c r="I27" s="845">
        <v>87876</v>
      </c>
      <c r="J27" s="857">
        <v>90</v>
      </c>
      <c r="K27" s="858">
        <v>857655</v>
      </c>
      <c r="L27" s="842">
        <v>21</v>
      </c>
      <c r="M27" s="842" t="s">
        <v>1843</v>
      </c>
      <c r="N27" s="842">
        <v>1</v>
      </c>
      <c r="O27" s="843">
        <v>265340</v>
      </c>
      <c r="P27" s="842">
        <v>32</v>
      </c>
      <c r="Q27" s="843">
        <v>152970</v>
      </c>
      <c r="R27" s="842">
        <v>0</v>
      </c>
      <c r="S27" s="842">
        <v>0</v>
      </c>
      <c r="T27" s="842">
        <v>3</v>
      </c>
      <c r="U27" s="843">
        <v>334338</v>
      </c>
      <c r="V27" s="842">
        <v>25</v>
      </c>
      <c r="W27" s="843">
        <v>58500</v>
      </c>
      <c r="X27" s="854">
        <v>82</v>
      </c>
      <c r="Y27" s="854" t="s">
        <v>1844</v>
      </c>
      <c r="Z27" s="59"/>
      <c r="AA27" s="59"/>
      <c r="AB27" s="59"/>
      <c r="AC27" s="59"/>
      <c r="AD27" s="59"/>
    </row>
    <row r="28" spans="1:30" ht="15.75" x14ac:dyDescent="0.25">
      <c r="A28" s="839">
        <v>2019</v>
      </c>
      <c r="B28" s="842">
        <v>5</v>
      </c>
      <c r="C28" s="843">
        <v>26068</v>
      </c>
      <c r="D28" s="842">
        <v>27</v>
      </c>
      <c r="E28" s="843">
        <v>627392</v>
      </c>
      <c r="F28" s="842">
        <v>63</v>
      </c>
      <c r="G28" s="843">
        <v>391042</v>
      </c>
      <c r="H28" s="844">
        <v>6</v>
      </c>
      <c r="I28" s="845">
        <v>106751</v>
      </c>
      <c r="J28" s="857">
        <v>101</v>
      </c>
      <c r="K28" s="857" t="s">
        <v>1845</v>
      </c>
      <c r="L28" s="842">
        <v>23</v>
      </c>
      <c r="M28" s="842" t="s">
        <v>1846</v>
      </c>
      <c r="N28" s="842">
        <v>1</v>
      </c>
      <c r="O28" s="843">
        <v>123363</v>
      </c>
      <c r="P28" s="842">
        <v>31</v>
      </c>
      <c r="Q28" s="843">
        <v>141927</v>
      </c>
      <c r="R28" s="842">
        <v>2</v>
      </c>
      <c r="S28" s="843">
        <v>3490</v>
      </c>
      <c r="T28" s="842">
        <v>4</v>
      </c>
      <c r="U28" s="843">
        <v>157465</v>
      </c>
      <c r="V28" s="842">
        <v>21</v>
      </c>
      <c r="W28" s="843">
        <v>48565</v>
      </c>
      <c r="X28" s="854">
        <v>82</v>
      </c>
      <c r="Y28" s="854" t="s">
        <v>1847</v>
      </c>
      <c r="Z28" s="59"/>
      <c r="AA28" s="59"/>
      <c r="AB28" s="59"/>
      <c r="AC28" s="59"/>
      <c r="AD28" s="59"/>
    </row>
    <row r="29" spans="1:30" ht="15.75" x14ac:dyDescent="0.25">
      <c r="A29" s="839">
        <v>2020</v>
      </c>
      <c r="B29" s="842">
        <v>10</v>
      </c>
      <c r="C29" s="843">
        <v>164265</v>
      </c>
      <c r="D29" s="842">
        <v>26</v>
      </c>
      <c r="E29" s="843">
        <v>573440</v>
      </c>
      <c r="F29" s="842">
        <v>51</v>
      </c>
      <c r="G29" s="843">
        <v>374834</v>
      </c>
      <c r="H29" s="844">
        <v>10</v>
      </c>
      <c r="I29" s="845">
        <v>703959</v>
      </c>
      <c r="J29" s="857">
        <v>97</v>
      </c>
      <c r="K29" s="857" t="s">
        <v>1848</v>
      </c>
      <c r="L29" s="842">
        <v>20</v>
      </c>
      <c r="M29" s="842" t="s">
        <v>1849</v>
      </c>
      <c r="N29" s="842">
        <v>5</v>
      </c>
      <c r="O29" s="843">
        <v>514022</v>
      </c>
      <c r="P29" s="842">
        <v>39</v>
      </c>
      <c r="Q29" s="843">
        <v>212207</v>
      </c>
      <c r="R29" s="842">
        <v>3</v>
      </c>
      <c r="S29" s="843">
        <v>4600</v>
      </c>
      <c r="T29" s="842">
        <v>4</v>
      </c>
      <c r="U29" s="843">
        <v>399570</v>
      </c>
      <c r="V29" s="842">
        <v>12</v>
      </c>
      <c r="W29" s="843">
        <v>34830</v>
      </c>
      <c r="X29" s="854">
        <v>83</v>
      </c>
      <c r="Y29" s="854" t="s">
        <v>1850</v>
      </c>
      <c r="Z29" s="59"/>
      <c r="AA29" s="59"/>
      <c r="AB29" s="59"/>
      <c r="AC29" s="59"/>
      <c r="AD29" s="59"/>
    </row>
    <row r="30" spans="1:30" ht="15.75" x14ac:dyDescent="0.25">
      <c r="A30" s="839">
        <v>2021</v>
      </c>
      <c r="B30" s="842">
        <v>8</v>
      </c>
      <c r="C30" s="843">
        <v>119500</v>
      </c>
      <c r="D30" s="842">
        <v>26</v>
      </c>
      <c r="E30" s="843">
        <v>475343</v>
      </c>
      <c r="F30" s="842">
        <v>49</v>
      </c>
      <c r="G30" s="843">
        <v>388011</v>
      </c>
      <c r="H30" s="844">
        <v>9</v>
      </c>
      <c r="I30" s="845">
        <v>148480</v>
      </c>
      <c r="J30" s="857">
        <v>92</v>
      </c>
      <c r="K30" s="857" t="s">
        <v>1822</v>
      </c>
      <c r="L30" s="842">
        <v>25</v>
      </c>
      <c r="M30" s="843">
        <v>970904</v>
      </c>
      <c r="N30" s="842">
        <v>5</v>
      </c>
      <c r="O30" s="843">
        <v>534159</v>
      </c>
      <c r="P30" s="842">
        <v>45</v>
      </c>
      <c r="Q30" s="843">
        <v>267892</v>
      </c>
      <c r="R30" s="842">
        <v>2</v>
      </c>
      <c r="S30" s="843">
        <v>4984</v>
      </c>
      <c r="T30" s="842">
        <v>6</v>
      </c>
      <c r="U30" s="842" t="s">
        <v>1820</v>
      </c>
      <c r="V30" s="842">
        <v>12</v>
      </c>
      <c r="W30" s="843">
        <v>39650</v>
      </c>
      <c r="X30" s="854">
        <v>95</v>
      </c>
      <c r="Y30" s="854" t="s">
        <v>1823</v>
      </c>
      <c r="Z30" s="59"/>
      <c r="AA30" s="59"/>
      <c r="AB30" s="59"/>
      <c r="AC30" s="59"/>
      <c r="AD30" s="59"/>
    </row>
    <row r="31" spans="1:30"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0"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row>
    <row r="35" spans="1:30"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row>
    <row r="44" spans="1:30"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sheetData>
  <mergeCells count="33">
    <mergeCell ref="A3:K3"/>
    <mergeCell ref="A1:T1"/>
    <mergeCell ref="B5:C5"/>
    <mergeCell ref="D5:E5"/>
    <mergeCell ref="F5:G5"/>
    <mergeCell ref="H5:I5"/>
    <mergeCell ref="J5:K5"/>
    <mergeCell ref="B4:K4"/>
    <mergeCell ref="B19:K19"/>
    <mergeCell ref="B20:C20"/>
    <mergeCell ref="D20:E20"/>
    <mergeCell ref="F20:G20"/>
    <mergeCell ref="H20:I20"/>
    <mergeCell ref="J20:K20"/>
    <mergeCell ref="A18:K18"/>
    <mergeCell ref="M5:N5"/>
    <mergeCell ref="O5:P5"/>
    <mergeCell ref="Q5:R5"/>
    <mergeCell ref="S5:T5"/>
    <mergeCell ref="X20:Y20"/>
    <mergeCell ref="L4:AA4"/>
    <mergeCell ref="L19:Y19"/>
    <mergeCell ref="AB5:AC5"/>
    <mergeCell ref="AB4:AC4"/>
    <mergeCell ref="L20:M20"/>
    <mergeCell ref="N20:O20"/>
    <mergeCell ref="P20:Q20"/>
    <mergeCell ref="R20:S20"/>
    <mergeCell ref="T20:U20"/>
    <mergeCell ref="V20:W20"/>
    <mergeCell ref="W5:X5"/>
    <mergeCell ref="Y5:Z5"/>
    <mergeCell ref="U5:V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A3" sqref="A3:F3"/>
    </sheetView>
  </sheetViews>
  <sheetFormatPr defaultRowHeight="15" x14ac:dyDescent="0.25"/>
  <cols>
    <col min="1" max="1" width="16.28515625" customWidth="1"/>
    <col min="2" max="2" width="12.140625" customWidth="1"/>
    <col min="3" max="3" width="16.5703125" customWidth="1"/>
    <col min="4" max="4" width="13.85546875" customWidth="1"/>
    <col min="5" max="5" width="12.42578125" customWidth="1"/>
    <col min="6" max="6" width="13" customWidth="1"/>
    <col min="7" max="7" width="12.42578125" customWidth="1"/>
    <col min="8" max="8" width="45.7109375" customWidth="1"/>
  </cols>
  <sheetData>
    <row r="1" spans="1:19" ht="15.75" x14ac:dyDescent="0.25">
      <c r="A1" s="1287" t="s">
        <v>1851</v>
      </c>
      <c r="B1" s="1287"/>
      <c r="C1" s="1287"/>
      <c r="D1" s="1287"/>
      <c r="E1" s="1287"/>
      <c r="F1" s="1287"/>
      <c r="G1" s="1287"/>
      <c r="H1" s="1287"/>
      <c r="I1" s="1287"/>
      <c r="J1" s="1287"/>
      <c r="K1" s="1287"/>
      <c r="L1" s="1287"/>
      <c r="M1" s="1287"/>
      <c r="N1" s="1287"/>
      <c r="O1" s="1287"/>
      <c r="P1" s="1287"/>
      <c r="Q1" s="1287"/>
      <c r="R1" s="1287"/>
      <c r="S1" s="1287"/>
    </row>
    <row r="2" spans="1:19" x14ac:dyDescent="0.25">
      <c r="A2" s="59"/>
      <c r="B2" s="59"/>
      <c r="C2" s="59"/>
      <c r="D2" s="59"/>
      <c r="E2" s="59"/>
      <c r="F2" s="59"/>
      <c r="G2" s="59"/>
      <c r="H2" s="59"/>
      <c r="I2" s="59"/>
      <c r="J2" s="59"/>
      <c r="K2" s="59"/>
      <c r="L2" s="59"/>
      <c r="M2" s="59"/>
      <c r="N2" s="59"/>
      <c r="O2" s="59"/>
      <c r="P2" s="59"/>
      <c r="Q2" s="59"/>
      <c r="R2" s="59"/>
      <c r="S2" s="59"/>
    </row>
    <row r="3" spans="1:19" ht="15.75" x14ac:dyDescent="0.25">
      <c r="A3" s="345" t="s">
        <v>1852</v>
      </c>
      <c r="B3" s="59"/>
      <c r="C3" s="59"/>
      <c r="D3" s="59"/>
      <c r="E3" s="59"/>
      <c r="F3" s="59"/>
      <c r="G3" s="59"/>
      <c r="H3" s="345" t="s">
        <v>1853</v>
      </c>
      <c r="I3" s="59"/>
      <c r="J3" s="59"/>
      <c r="K3" s="59"/>
      <c r="L3" s="59"/>
      <c r="M3" s="59"/>
      <c r="N3" s="59"/>
      <c r="O3" s="59"/>
      <c r="P3" s="59"/>
      <c r="Q3" s="59"/>
      <c r="R3" s="59"/>
      <c r="S3" s="59"/>
    </row>
    <row r="4" spans="1:19" ht="45" x14ac:dyDescent="0.25">
      <c r="A4" s="884"/>
      <c r="B4" s="189" t="s">
        <v>1854</v>
      </c>
      <c r="C4" s="189" t="s">
        <v>1855</v>
      </c>
      <c r="D4" s="189" t="s">
        <v>1856</v>
      </c>
      <c r="E4" s="189" t="s">
        <v>1857</v>
      </c>
      <c r="F4" s="189" t="s">
        <v>274</v>
      </c>
      <c r="G4" s="59"/>
      <c r="H4" s="189" t="s">
        <v>1858</v>
      </c>
      <c r="I4" s="59"/>
      <c r="J4" s="59"/>
      <c r="K4" s="59"/>
      <c r="L4" s="59"/>
      <c r="M4" s="59"/>
      <c r="N4" s="59"/>
      <c r="O4" s="59"/>
      <c r="P4" s="59"/>
      <c r="Q4" s="59"/>
      <c r="R4" s="59"/>
      <c r="S4" s="59"/>
    </row>
    <row r="5" spans="1:19" ht="16.5" customHeight="1" x14ac:dyDescent="0.25">
      <c r="A5" s="885">
        <v>2010</v>
      </c>
      <c r="B5" s="886">
        <v>169892</v>
      </c>
      <c r="C5" s="886">
        <v>5969</v>
      </c>
      <c r="D5" s="886">
        <v>31649</v>
      </c>
      <c r="E5" s="886">
        <v>32827</v>
      </c>
      <c r="F5" s="887">
        <v>240337</v>
      </c>
      <c r="G5" s="59"/>
      <c r="H5" s="888" t="s">
        <v>1859</v>
      </c>
      <c r="I5" s="59"/>
      <c r="J5" s="59"/>
      <c r="K5" s="59"/>
      <c r="L5" s="59"/>
      <c r="M5" s="59"/>
      <c r="N5" s="59"/>
      <c r="O5" s="59"/>
      <c r="P5" s="59"/>
      <c r="Q5" s="59"/>
      <c r="R5" s="59"/>
      <c r="S5" s="59"/>
    </row>
    <row r="6" spans="1:19" ht="16.5" customHeight="1" x14ac:dyDescent="0.25">
      <c r="A6" s="885">
        <v>2011</v>
      </c>
      <c r="B6" s="886">
        <v>195820</v>
      </c>
      <c r="C6" s="886">
        <v>4452</v>
      </c>
      <c r="D6" s="886">
        <v>34388</v>
      </c>
      <c r="E6" s="886">
        <v>9867</v>
      </c>
      <c r="F6" s="887">
        <v>244527</v>
      </c>
      <c r="G6" s="59"/>
      <c r="H6" s="888" t="s">
        <v>1860</v>
      </c>
      <c r="I6" s="59"/>
      <c r="J6" s="59"/>
      <c r="K6" s="59"/>
      <c r="L6" s="59"/>
      <c r="M6" s="59"/>
      <c r="N6" s="59"/>
      <c r="O6" s="59"/>
      <c r="P6" s="59"/>
      <c r="Q6" s="59"/>
      <c r="R6" s="59"/>
      <c r="S6" s="59"/>
    </row>
    <row r="7" spans="1:19" ht="16.5" customHeight="1" x14ac:dyDescent="0.25">
      <c r="A7" s="885">
        <v>2012</v>
      </c>
      <c r="B7" s="886">
        <v>196757</v>
      </c>
      <c r="C7" s="886">
        <v>4745</v>
      </c>
      <c r="D7" s="886">
        <v>39461</v>
      </c>
      <c r="E7" s="886">
        <v>12658</v>
      </c>
      <c r="F7" s="887">
        <v>253621</v>
      </c>
      <c r="G7" s="59"/>
      <c r="H7" s="888" t="s">
        <v>1861</v>
      </c>
      <c r="I7" s="59"/>
      <c r="J7" s="59"/>
      <c r="K7" s="59"/>
      <c r="L7" s="59"/>
      <c r="M7" s="59"/>
      <c r="N7" s="59"/>
      <c r="O7" s="59"/>
      <c r="P7" s="59"/>
      <c r="Q7" s="59"/>
      <c r="R7" s="59"/>
      <c r="S7" s="59"/>
    </row>
    <row r="8" spans="1:19" ht="16.5" customHeight="1" x14ac:dyDescent="0.25">
      <c r="A8" s="885">
        <v>2013</v>
      </c>
      <c r="B8" s="886">
        <v>202614</v>
      </c>
      <c r="C8" s="886">
        <v>5359</v>
      </c>
      <c r="D8" s="886">
        <v>43063</v>
      </c>
      <c r="E8" s="886">
        <v>13342</v>
      </c>
      <c r="F8" s="887">
        <v>264378</v>
      </c>
      <c r="G8" s="59"/>
      <c r="H8" s="888" t="s">
        <v>1862</v>
      </c>
      <c r="I8" s="59"/>
      <c r="J8" s="59"/>
      <c r="K8" s="59"/>
      <c r="L8" s="59"/>
      <c r="M8" s="59"/>
      <c r="N8" s="59"/>
      <c r="O8" s="59"/>
      <c r="P8" s="59"/>
      <c r="Q8" s="59"/>
      <c r="R8" s="59"/>
      <c r="S8" s="59"/>
    </row>
    <row r="9" spans="1:19" ht="16.5" customHeight="1" x14ac:dyDescent="0.25">
      <c r="A9" s="885">
        <v>2014</v>
      </c>
      <c r="B9" s="886">
        <v>209428</v>
      </c>
      <c r="C9" s="886">
        <v>5769</v>
      </c>
      <c r="D9" s="886">
        <v>45517</v>
      </c>
      <c r="E9" s="886">
        <v>14944</v>
      </c>
      <c r="F9" s="887">
        <v>275658</v>
      </c>
      <c r="G9" s="59"/>
      <c r="H9" s="888" t="s">
        <v>1863</v>
      </c>
      <c r="I9" s="59"/>
      <c r="J9" s="59"/>
      <c r="K9" s="59"/>
      <c r="L9" s="59"/>
      <c r="M9" s="59"/>
      <c r="N9" s="59"/>
      <c r="O9" s="59"/>
      <c r="P9" s="59"/>
      <c r="Q9" s="59"/>
      <c r="R9" s="59"/>
      <c r="S9" s="59"/>
    </row>
    <row r="10" spans="1:19" ht="16.5" customHeight="1" x14ac:dyDescent="0.25">
      <c r="A10" s="885">
        <v>2015</v>
      </c>
      <c r="B10" s="886">
        <v>227970</v>
      </c>
      <c r="C10" s="886">
        <v>6296</v>
      </c>
      <c r="D10" s="886">
        <v>49396</v>
      </c>
      <c r="E10" s="886">
        <v>15839</v>
      </c>
      <c r="F10" s="887">
        <v>299501</v>
      </c>
      <c r="G10" s="59"/>
      <c r="H10" s="888" t="s">
        <v>1864</v>
      </c>
      <c r="I10" s="59"/>
      <c r="J10" s="59"/>
      <c r="K10" s="59"/>
      <c r="L10" s="59"/>
      <c r="M10" s="59"/>
      <c r="N10" s="59"/>
      <c r="O10" s="59"/>
      <c r="P10" s="59"/>
      <c r="Q10" s="59"/>
      <c r="R10" s="59"/>
      <c r="S10" s="59"/>
    </row>
    <row r="11" spans="1:19" ht="16.5" customHeight="1" x14ac:dyDescent="0.25">
      <c r="A11" s="885">
        <v>2016</v>
      </c>
      <c r="B11" s="886">
        <v>223255</v>
      </c>
      <c r="C11" s="886">
        <v>6408</v>
      </c>
      <c r="D11" s="886">
        <v>53546</v>
      </c>
      <c r="E11" s="886">
        <v>16887</v>
      </c>
      <c r="F11" s="887">
        <v>300096</v>
      </c>
      <c r="G11" s="59"/>
      <c r="H11" s="888" t="s">
        <v>1865</v>
      </c>
      <c r="I11" s="59"/>
      <c r="J11" s="59"/>
      <c r="K11" s="59"/>
      <c r="L11" s="59"/>
      <c r="M11" s="59"/>
      <c r="N11" s="59"/>
      <c r="O11" s="59"/>
      <c r="P11" s="59"/>
      <c r="Q11" s="59"/>
      <c r="R11" s="59"/>
      <c r="S11" s="59"/>
    </row>
    <row r="12" spans="1:19" ht="16.5" customHeight="1" x14ac:dyDescent="0.25">
      <c r="A12" s="885">
        <v>2017</v>
      </c>
      <c r="B12" s="886">
        <v>224134</v>
      </c>
      <c r="C12" s="886">
        <v>5668</v>
      </c>
      <c r="D12" s="886">
        <v>55320</v>
      </c>
      <c r="E12" s="886">
        <v>17276</v>
      </c>
      <c r="F12" s="887">
        <v>302398</v>
      </c>
      <c r="G12" s="59"/>
      <c r="H12" s="888" t="s">
        <v>1866</v>
      </c>
      <c r="I12" s="59"/>
      <c r="J12" s="59"/>
      <c r="K12" s="59"/>
      <c r="L12" s="59"/>
      <c r="M12" s="59"/>
      <c r="N12" s="59"/>
      <c r="O12" s="59"/>
      <c r="P12" s="59"/>
      <c r="Q12" s="59"/>
      <c r="R12" s="59"/>
      <c r="S12" s="59"/>
    </row>
    <row r="13" spans="1:19" ht="16.5" customHeight="1" x14ac:dyDescent="0.25">
      <c r="A13" s="885">
        <v>2018</v>
      </c>
      <c r="B13" s="886">
        <v>228887</v>
      </c>
      <c r="C13" s="886">
        <v>5895</v>
      </c>
      <c r="D13" s="886">
        <v>57828</v>
      </c>
      <c r="E13" s="886">
        <v>17721</v>
      </c>
      <c r="F13" s="887">
        <v>310331</v>
      </c>
      <c r="G13" s="59"/>
      <c r="H13" s="888" t="s">
        <v>1867</v>
      </c>
      <c r="I13" s="59"/>
      <c r="J13" s="59"/>
      <c r="K13" s="59"/>
      <c r="L13" s="59"/>
      <c r="M13" s="59"/>
      <c r="N13" s="59"/>
      <c r="O13" s="59"/>
      <c r="P13" s="59"/>
      <c r="Q13" s="59"/>
      <c r="R13" s="59"/>
      <c r="S13" s="59"/>
    </row>
    <row r="14" spans="1:19" ht="16.5" customHeight="1" x14ac:dyDescent="0.25">
      <c r="A14" s="885">
        <v>2019</v>
      </c>
      <c r="B14" s="886">
        <v>234320</v>
      </c>
      <c r="C14" s="886">
        <v>6114</v>
      </c>
      <c r="D14" s="886">
        <v>60193</v>
      </c>
      <c r="E14" s="886">
        <v>17922</v>
      </c>
      <c r="F14" s="887">
        <v>318549</v>
      </c>
      <c r="G14" s="59"/>
      <c r="H14" s="889" t="s">
        <v>1868</v>
      </c>
      <c r="I14" s="59"/>
      <c r="J14" s="59"/>
      <c r="K14" s="59"/>
      <c r="L14" s="59"/>
      <c r="M14" s="59"/>
      <c r="N14" s="59"/>
      <c r="O14" s="59"/>
      <c r="P14" s="59"/>
      <c r="Q14" s="59"/>
      <c r="R14" s="59"/>
      <c r="S14" s="59"/>
    </row>
    <row r="15" spans="1:19" ht="16.5" customHeight="1" x14ac:dyDescent="0.25">
      <c r="A15" s="885">
        <v>2020</v>
      </c>
      <c r="B15" s="886">
        <v>237677</v>
      </c>
      <c r="C15" s="886">
        <v>6234</v>
      </c>
      <c r="D15" s="886">
        <v>62048</v>
      </c>
      <c r="E15" s="886">
        <v>18892</v>
      </c>
      <c r="F15" s="887">
        <v>324851</v>
      </c>
      <c r="G15" s="59"/>
      <c r="H15" s="889" t="s">
        <v>1869</v>
      </c>
      <c r="I15" s="59"/>
      <c r="J15" s="59"/>
      <c r="K15" s="59"/>
      <c r="L15" s="59"/>
      <c r="M15" s="59"/>
      <c r="N15" s="59"/>
      <c r="O15" s="59"/>
      <c r="P15" s="59"/>
      <c r="Q15" s="59"/>
      <c r="R15" s="59"/>
      <c r="S15" s="59"/>
    </row>
    <row r="16" spans="1:19" ht="16.5" customHeight="1" x14ac:dyDescent="0.25">
      <c r="A16" s="885">
        <v>2021</v>
      </c>
      <c r="B16" s="886">
        <v>242295</v>
      </c>
      <c r="C16" s="886">
        <v>6407</v>
      </c>
      <c r="D16" s="886">
        <v>63816</v>
      </c>
      <c r="E16" s="886">
        <v>19105</v>
      </c>
      <c r="F16" s="887">
        <v>331623</v>
      </c>
      <c r="G16" s="59"/>
      <c r="H16" s="888" t="s">
        <v>1870</v>
      </c>
      <c r="I16" s="59"/>
      <c r="J16" s="59"/>
      <c r="K16" s="59"/>
      <c r="L16" s="59"/>
      <c r="M16" s="59"/>
      <c r="N16" s="59"/>
      <c r="O16" s="59"/>
      <c r="P16" s="59"/>
      <c r="Q16" s="59"/>
      <c r="R16" s="59"/>
      <c r="S16" s="59"/>
    </row>
    <row r="17" spans="1:19" ht="15.75" customHeight="1" x14ac:dyDescent="0.25">
      <c r="A17" s="59"/>
      <c r="B17" s="59"/>
      <c r="C17" s="59"/>
      <c r="D17" s="59"/>
      <c r="E17" s="59"/>
      <c r="F17" s="59"/>
      <c r="G17" s="59"/>
      <c r="H17" s="888" t="s">
        <v>1871</v>
      </c>
      <c r="I17" s="59"/>
      <c r="J17" s="59"/>
      <c r="K17" s="59"/>
      <c r="L17" s="59"/>
      <c r="M17" s="59"/>
      <c r="N17" s="59"/>
      <c r="O17" s="59"/>
      <c r="P17" s="59"/>
      <c r="Q17" s="59"/>
      <c r="R17" s="59"/>
      <c r="S17" s="59"/>
    </row>
    <row r="18" spans="1:19" ht="15.75" customHeight="1" x14ac:dyDescent="0.25">
      <c r="A18" s="59"/>
      <c r="B18" s="59"/>
      <c r="C18" s="59"/>
      <c r="D18" s="59"/>
      <c r="E18" s="59"/>
      <c r="F18" s="59"/>
      <c r="G18" s="59"/>
      <c r="H18" s="888" t="s">
        <v>1872</v>
      </c>
      <c r="I18" s="59"/>
      <c r="J18" s="59"/>
      <c r="K18" s="59"/>
      <c r="L18" s="59"/>
      <c r="M18" s="59"/>
      <c r="N18" s="59"/>
      <c r="O18" s="59"/>
      <c r="P18" s="59"/>
      <c r="Q18" s="59"/>
      <c r="R18" s="59"/>
      <c r="S18" s="59"/>
    </row>
    <row r="19" spans="1:19" ht="15.75" x14ac:dyDescent="0.25">
      <c r="A19" s="59"/>
      <c r="B19" s="59"/>
      <c r="C19" s="59"/>
      <c r="D19" s="59"/>
      <c r="E19" s="59"/>
      <c r="F19" s="59"/>
      <c r="G19" s="59"/>
      <c r="H19" s="889" t="s">
        <v>1873</v>
      </c>
      <c r="I19" s="59"/>
      <c r="J19" s="59"/>
      <c r="K19" s="59"/>
      <c r="L19" s="59"/>
      <c r="M19" s="59"/>
      <c r="N19" s="59"/>
      <c r="O19" s="59"/>
      <c r="P19" s="59"/>
      <c r="Q19" s="59"/>
      <c r="R19" s="59"/>
      <c r="S19" s="59"/>
    </row>
    <row r="20" spans="1:19" ht="15.75" x14ac:dyDescent="0.25">
      <c r="A20" s="59"/>
      <c r="B20" s="59"/>
      <c r="C20" s="59"/>
      <c r="D20" s="59"/>
      <c r="E20" s="59"/>
      <c r="F20" s="59"/>
      <c r="G20" s="59"/>
      <c r="H20" s="889" t="s">
        <v>1874</v>
      </c>
      <c r="I20" s="59"/>
      <c r="J20" s="59"/>
      <c r="K20" s="59"/>
      <c r="L20" s="59"/>
      <c r="M20" s="59"/>
      <c r="N20" s="59"/>
      <c r="O20" s="59"/>
      <c r="P20" s="59"/>
      <c r="Q20" s="59"/>
      <c r="R20" s="59"/>
      <c r="S20" s="59"/>
    </row>
    <row r="21" spans="1:19" ht="15.75" x14ac:dyDescent="0.25">
      <c r="A21" s="59"/>
      <c r="B21" s="59"/>
      <c r="C21" s="59"/>
      <c r="D21" s="59"/>
      <c r="E21" s="59"/>
      <c r="F21" s="59"/>
      <c r="G21" s="59"/>
      <c r="H21" s="889" t="s">
        <v>1875</v>
      </c>
      <c r="I21" s="59"/>
      <c r="J21" s="59"/>
      <c r="K21" s="59"/>
      <c r="L21" s="59"/>
      <c r="M21" s="59"/>
      <c r="N21" s="59"/>
      <c r="O21" s="59"/>
      <c r="P21" s="59"/>
      <c r="Q21" s="59"/>
      <c r="R21" s="59"/>
      <c r="S21" s="59"/>
    </row>
    <row r="22" spans="1:19" ht="15.75" x14ac:dyDescent="0.25">
      <c r="A22" s="59"/>
      <c r="B22" s="59"/>
      <c r="C22" s="59"/>
      <c r="D22" s="59"/>
      <c r="E22" s="59"/>
      <c r="F22" s="59"/>
      <c r="G22" s="59"/>
      <c r="H22" s="889" t="s">
        <v>1876</v>
      </c>
      <c r="I22" s="59"/>
      <c r="J22" s="59"/>
      <c r="K22" s="59"/>
      <c r="L22" s="59"/>
      <c r="M22" s="59"/>
      <c r="N22" s="59"/>
      <c r="O22" s="59"/>
      <c r="P22" s="59"/>
      <c r="Q22" s="59"/>
      <c r="R22" s="59"/>
      <c r="S22" s="59"/>
    </row>
    <row r="23" spans="1:19" ht="15.75" x14ac:dyDescent="0.25">
      <c r="A23" s="59"/>
      <c r="B23" s="59"/>
      <c r="C23" s="59"/>
      <c r="D23" s="59"/>
      <c r="E23" s="59"/>
      <c r="F23" s="59"/>
      <c r="G23" s="59"/>
      <c r="H23" s="889" t="s">
        <v>1877</v>
      </c>
      <c r="I23" s="59"/>
      <c r="J23" s="59"/>
      <c r="K23" s="59"/>
      <c r="L23" s="59"/>
      <c r="M23" s="59"/>
      <c r="N23" s="59"/>
      <c r="O23" s="59"/>
      <c r="P23" s="59"/>
      <c r="Q23" s="59"/>
      <c r="R23" s="59"/>
      <c r="S23" s="59"/>
    </row>
    <row r="24" spans="1:19" ht="15.75" x14ac:dyDescent="0.25">
      <c r="A24" s="59"/>
      <c r="B24" s="59"/>
      <c r="C24" s="59"/>
      <c r="D24" s="59"/>
      <c r="E24" s="59"/>
      <c r="F24" s="59"/>
      <c r="G24" s="59"/>
      <c r="H24" s="889" t="s">
        <v>1878</v>
      </c>
      <c r="I24" s="59"/>
      <c r="J24" s="59"/>
      <c r="K24" s="59"/>
      <c r="L24" s="59"/>
      <c r="M24" s="59"/>
      <c r="N24" s="59"/>
      <c r="O24" s="59"/>
      <c r="P24" s="59"/>
      <c r="Q24" s="59"/>
      <c r="R24" s="59"/>
      <c r="S24" s="59"/>
    </row>
    <row r="25" spans="1:19" ht="15.75" x14ac:dyDescent="0.25">
      <c r="A25" s="59"/>
      <c r="B25" s="59"/>
      <c r="C25" s="59"/>
      <c r="D25" s="59"/>
      <c r="E25" s="59"/>
      <c r="F25" s="59"/>
      <c r="G25" s="59"/>
      <c r="H25" s="889" t="s">
        <v>1879</v>
      </c>
      <c r="I25" s="59"/>
      <c r="J25" s="59"/>
      <c r="K25" s="59"/>
      <c r="L25" s="59"/>
      <c r="M25" s="59"/>
      <c r="N25" s="59"/>
      <c r="O25" s="59"/>
      <c r="P25" s="59"/>
      <c r="Q25" s="59"/>
      <c r="R25" s="59"/>
      <c r="S25" s="59"/>
    </row>
    <row r="26" spans="1:19" ht="15.75" x14ac:dyDescent="0.25">
      <c r="A26" s="59"/>
      <c r="B26" s="59"/>
      <c r="C26" s="59"/>
      <c r="D26" s="59"/>
      <c r="E26" s="59"/>
      <c r="F26" s="59"/>
      <c r="G26" s="59"/>
      <c r="H26" s="890" t="s">
        <v>1880</v>
      </c>
      <c r="I26" s="59"/>
      <c r="J26" s="59"/>
      <c r="K26" s="59"/>
      <c r="L26" s="59"/>
      <c r="M26" s="59"/>
      <c r="N26" s="59"/>
      <c r="O26" s="59"/>
      <c r="P26" s="59"/>
      <c r="Q26" s="59"/>
      <c r="R26" s="59"/>
      <c r="S26" s="59"/>
    </row>
    <row r="27" spans="1:19" ht="15.75" x14ac:dyDescent="0.25">
      <c r="A27" s="59"/>
      <c r="B27" s="59"/>
      <c r="C27" s="59"/>
      <c r="D27" s="59"/>
      <c r="E27" s="59"/>
      <c r="F27" s="59"/>
      <c r="G27" s="59"/>
      <c r="H27" s="891"/>
      <c r="I27" s="59"/>
      <c r="J27" s="59"/>
      <c r="K27" s="59"/>
      <c r="L27" s="59"/>
      <c r="M27" s="59"/>
      <c r="N27" s="59"/>
      <c r="O27" s="59"/>
      <c r="P27" s="59"/>
      <c r="Q27" s="59"/>
      <c r="R27" s="59"/>
      <c r="S27" s="59"/>
    </row>
    <row r="28" spans="1:19" x14ac:dyDescent="0.25">
      <c r="A28" s="59"/>
      <c r="B28" s="59"/>
      <c r="C28" s="59"/>
      <c r="D28" s="59"/>
      <c r="E28" s="59"/>
      <c r="F28" s="59"/>
      <c r="G28" s="59"/>
      <c r="H28" s="59"/>
      <c r="I28" s="59"/>
      <c r="J28" s="59"/>
      <c r="K28" s="59"/>
      <c r="L28" s="59"/>
      <c r="M28" s="59"/>
      <c r="N28" s="59"/>
      <c r="O28" s="59"/>
      <c r="P28" s="59"/>
      <c r="Q28" s="59"/>
      <c r="R28" s="59"/>
      <c r="S28" s="59"/>
    </row>
    <row r="29" spans="1:19" x14ac:dyDescent="0.25">
      <c r="A29" s="59"/>
      <c r="B29" s="59"/>
      <c r="C29" s="59"/>
      <c r="D29" s="59"/>
      <c r="E29" s="59"/>
      <c r="F29" s="59"/>
      <c r="G29" s="59"/>
      <c r="H29" s="59"/>
      <c r="I29" s="59"/>
      <c r="J29" s="59"/>
      <c r="K29" s="59"/>
      <c r="L29" s="59"/>
      <c r="M29" s="59"/>
      <c r="N29" s="59"/>
      <c r="O29" s="59"/>
      <c r="P29" s="59"/>
      <c r="Q29" s="59"/>
      <c r="R29" s="59"/>
      <c r="S29" s="59"/>
    </row>
    <row r="30" spans="1:19" x14ac:dyDescent="0.25">
      <c r="A30" s="59"/>
      <c r="B30" s="59"/>
      <c r="C30" s="59"/>
      <c r="D30" s="59"/>
      <c r="E30" s="59"/>
      <c r="F30" s="59"/>
      <c r="G30" s="59"/>
      <c r="H30" s="59"/>
      <c r="I30" s="59"/>
      <c r="J30" s="59"/>
      <c r="K30" s="59"/>
      <c r="L30" s="59"/>
      <c r="M30" s="59"/>
      <c r="N30" s="59"/>
      <c r="O30" s="59"/>
      <c r="P30" s="59"/>
      <c r="Q30" s="59"/>
      <c r="R30" s="59"/>
      <c r="S30" s="59"/>
    </row>
    <row r="31" spans="1:19" x14ac:dyDescent="0.25">
      <c r="A31" s="59"/>
      <c r="B31" s="59"/>
      <c r="C31" s="59"/>
      <c r="D31" s="59"/>
      <c r="E31" s="59"/>
      <c r="F31" s="59"/>
      <c r="G31" s="59"/>
      <c r="H31" s="59"/>
      <c r="I31" s="59"/>
      <c r="J31" s="59"/>
      <c r="K31" s="59"/>
      <c r="L31" s="59"/>
      <c r="M31" s="59"/>
      <c r="N31" s="59"/>
      <c r="O31" s="59"/>
      <c r="P31" s="59"/>
      <c r="Q31" s="59"/>
      <c r="R31" s="59"/>
      <c r="S31" s="59"/>
    </row>
    <row r="32" spans="1:19" x14ac:dyDescent="0.25">
      <c r="A32" s="59"/>
      <c r="B32" s="59"/>
      <c r="C32" s="59"/>
      <c r="D32" s="59"/>
      <c r="E32" s="59"/>
      <c r="F32" s="59"/>
      <c r="G32" s="59"/>
      <c r="H32" s="59"/>
      <c r="I32" s="59"/>
      <c r="J32" s="59"/>
      <c r="K32" s="59"/>
      <c r="L32" s="59"/>
      <c r="M32" s="59"/>
      <c r="N32" s="59"/>
      <c r="O32" s="59"/>
      <c r="P32" s="59"/>
      <c r="Q32" s="59"/>
      <c r="R32" s="59"/>
      <c r="S32" s="59"/>
    </row>
    <row r="33" spans="1:19" x14ac:dyDescent="0.25">
      <c r="A33" s="59"/>
      <c r="B33" s="59"/>
      <c r="C33" s="59"/>
      <c r="D33" s="59"/>
      <c r="E33" s="59"/>
      <c r="F33" s="59"/>
      <c r="G33" s="59"/>
      <c r="H33" s="59"/>
      <c r="I33" s="59"/>
      <c r="J33" s="59"/>
      <c r="K33" s="59"/>
      <c r="L33" s="59"/>
      <c r="M33" s="59"/>
      <c r="N33" s="59"/>
      <c r="O33" s="59"/>
      <c r="P33" s="59"/>
      <c r="Q33" s="59"/>
      <c r="R33" s="59"/>
      <c r="S33" s="59"/>
    </row>
    <row r="34" spans="1:19" x14ac:dyDescent="0.25">
      <c r="A34" s="59"/>
      <c r="B34" s="59"/>
      <c r="C34" s="59"/>
      <c r="D34" s="59"/>
      <c r="E34" s="59"/>
      <c r="F34" s="59"/>
      <c r="G34" s="59"/>
      <c r="H34" s="59"/>
      <c r="I34" s="59"/>
      <c r="J34" s="59"/>
      <c r="K34" s="59"/>
      <c r="L34" s="59"/>
      <c r="M34" s="59"/>
      <c r="N34" s="59"/>
      <c r="O34" s="59"/>
      <c r="P34" s="59"/>
      <c r="Q34" s="59"/>
      <c r="R34" s="59"/>
      <c r="S34" s="59"/>
    </row>
  </sheetData>
  <mergeCells count="1">
    <mergeCell ref="A1:S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heetViews>
  <sheetFormatPr defaultRowHeight="15" x14ac:dyDescent="0.25"/>
  <cols>
    <col min="1" max="1" width="12" customWidth="1"/>
    <col min="3" max="3" width="11.85546875" customWidth="1"/>
    <col min="4" max="4" width="12.42578125" customWidth="1"/>
    <col min="6" max="6" width="10.42578125" customWidth="1"/>
    <col min="10" max="10" width="35.42578125" customWidth="1"/>
  </cols>
  <sheetData>
    <row r="1" spans="1:19" ht="15.75" x14ac:dyDescent="0.25">
      <c r="A1" s="1287" t="s">
        <v>1881</v>
      </c>
      <c r="B1" s="1287"/>
      <c r="C1" s="1287"/>
      <c r="D1" s="1287"/>
      <c r="E1" s="1287"/>
      <c r="F1" s="1287"/>
      <c r="G1" s="1287"/>
      <c r="H1" s="1287"/>
      <c r="I1" s="1287"/>
      <c r="J1" s="1287"/>
      <c r="K1" s="1287"/>
      <c r="L1" s="1287"/>
      <c r="M1" s="1287"/>
      <c r="N1" s="1287"/>
      <c r="O1" s="1287"/>
      <c r="P1" s="1287"/>
      <c r="Q1" s="1287"/>
      <c r="R1" s="1287"/>
      <c r="S1" s="1287"/>
    </row>
    <row r="2" spans="1:19" x14ac:dyDescent="0.25">
      <c r="A2" s="59"/>
      <c r="B2" s="59"/>
      <c r="C2" s="59"/>
      <c r="D2" s="59"/>
      <c r="E2" s="59"/>
      <c r="F2" s="59"/>
      <c r="G2" s="59"/>
      <c r="H2" s="59"/>
      <c r="I2" s="59"/>
      <c r="J2" s="59"/>
      <c r="K2" s="59"/>
      <c r="L2" s="59"/>
      <c r="M2" s="59"/>
      <c r="N2" s="59"/>
      <c r="O2" s="59"/>
      <c r="P2" s="59"/>
      <c r="Q2" s="59"/>
      <c r="R2" s="59"/>
      <c r="S2" s="59"/>
    </row>
    <row r="3" spans="1:19" ht="15.75" x14ac:dyDescent="0.25">
      <c r="A3" s="227" t="s">
        <v>1882</v>
      </c>
      <c r="B3" s="58"/>
      <c r="C3" s="58"/>
      <c r="D3" s="58"/>
      <c r="E3" s="58"/>
      <c r="F3" s="58"/>
      <c r="G3" s="58"/>
      <c r="H3" s="59"/>
      <c r="I3" s="59"/>
      <c r="J3" s="59"/>
      <c r="K3" s="59"/>
      <c r="L3" s="59"/>
      <c r="M3" s="59"/>
      <c r="N3" s="59"/>
      <c r="O3" s="59"/>
      <c r="P3" s="59"/>
      <c r="Q3" s="59"/>
      <c r="R3" s="59"/>
      <c r="S3" s="59"/>
    </row>
    <row r="4" spans="1:19" x14ac:dyDescent="0.25">
      <c r="A4" s="397" t="s">
        <v>267</v>
      </c>
      <c r="B4" s="1467" t="s">
        <v>1883</v>
      </c>
      <c r="C4" s="1467"/>
      <c r="D4" s="1467"/>
      <c r="E4" s="1467"/>
      <c r="F4" s="1467"/>
      <c r="G4" s="1467"/>
      <c r="H4" s="1467"/>
      <c r="I4" s="1284" t="s">
        <v>274</v>
      </c>
      <c r="J4" s="1803" t="s">
        <v>1884</v>
      </c>
      <c r="K4" s="59"/>
      <c r="L4" s="59"/>
      <c r="M4" s="59"/>
      <c r="N4" s="59"/>
      <c r="O4" s="59"/>
      <c r="P4" s="59"/>
      <c r="Q4" s="59"/>
      <c r="R4" s="59"/>
      <c r="S4" s="59"/>
    </row>
    <row r="5" spans="1:19" x14ac:dyDescent="0.25">
      <c r="A5" s="1817" t="s">
        <v>1885</v>
      </c>
      <c r="B5" s="193"/>
      <c r="C5" s="1284" t="s">
        <v>1886</v>
      </c>
      <c r="D5" s="1284"/>
      <c r="E5" s="1284"/>
      <c r="F5" s="1468" t="s">
        <v>1887</v>
      </c>
      <c r="G5" s="1468"/>
      <c r="H5" s="1468"/>
      <c r="I5" s="1284"/>
      <c r="J5" s="1804"/>
      <c r="K5" s="59"/>
      <c r="L5" s="59"/>
      <c r="M5" s="59"/>
      <c r="N5" s="59"/>
      <c r="O5" s="59"/>
      <c r="P5" s="59"/>
      <c r="Q5" s="59"/>
      <c r="R5" s="59"/>
      <c r="S5" s="59"/>
    </row>
    <row r="6" spans="1:19" ht="51" x14ac:dyDescent="0.25">
      <c r="A6" s="1817"/>
      <c r="B6" s="193" t="s">
        <v>1888</v>
      </c>
      <c r="C6" s="193" t="s">
        <v>1889</v>
      </c>
      <c r="D6" s="193" t="s">
        <v>1890</v>
      </c>
      <c r="E6" s="193" t="s">
        <v>1891</v>
      </c>
      <c r="F6" s="193" t="s">
        <v>1889</v>
      </c>
      <c r="G6" s="193" t="s">
        <v>1891</v>
      </c>
      <c r="H6" s="193" t="s">
        <v>1892</v>
      </c>
      <c r="I6" s="1284"/>
      <c r="J6" s="896" t="s">
        <v>1893</v>
      </c>
      <c r="K6" s="59"/>
      <c r="L6" s="59"/>
      <c r="M6" s="59"/>
      <c r="N6" s="59"/>
      <c r="O6" s="59"/>
      <c r="P6" s="59"/>
      <c r="Q6" s="59"/>
      <c r="R6" s="59"/>
      <c r="S6" s="59"/>
    </row>
    <row r="7" spans="1:19" x14ac:dyDescent="0.25">
      <c r="A7" s="892" t="s">
        <v>313</v>
      </c>
      <c r="B7" s="472">
        <v>0</v>
      </c>
      <c r="C7" s="472">
        <v>3</v>
      </c>
      <c r="D7" s="467">
        <v>3</v>
      </c>
      <c r="E7" s="472">
        <v>0</v>
      </c>
      <c r="F7" s="472">
        <v>2</v>
      </c>
      <c r="G7" s="472">
        <v>0</v>
      </c>
      <c r="H7" s="472">
        <v>47</v>
      </c>
      <c r="I7" s="472">
        <v>55</v>
      </c>
      <c r="J7" s="178">
        <v>64</v>
      </c>
      <c r="K7" s="59"/>
      <c r="L7" s="59"/>
      <c r="M7" s="59"/>
      <c r="N7" s="59"/>
      <c r="O7" s="59"/>
      <c r="P7" s="59"/>
      <c r="Q7" s="59"/>
      <c r="R7" s="59"/>
      <c r="S7" s="59"/>
    </row>
    <row r="8" spans="1:19" x14ac:dyDescent="0.25">
      <c r="A8" s="892" t="s">
        <v>281</v>
      </c>
      <c r="B8" s="472">
        <v>0</v>
      </c>
      <c r="C8" s="472">
        <v>1</v>
      </c>
      <c r="D8" s="467">
        <v>0</v>
      </c>
      <c r="E8" s="472">
        <v>0</v>
      </c>
      <c r="F8" s="472">
        <v>1</v>
      </c>
      <c r="G8" s="472">
        <v>0</v>
      </c>
      <c r="H8" s="472">
        <v>8</v>
      </c>
      <c r="I8" s="472">
        <v>10</v>
      </c>
      <c r="J8" s="178">
        <v>26</v>
      </c>
      <c r="K8" s="59"/>
      <c r="L8" s="59"/>
      <c r="M8" s="59"/>
      <c r="N8" s="59"/>
      <c r="O8" s="59"/>
      <c r="P8" s="59"/>
      <c r="Q8" s="59"/>
      <c r="R8" s="59"/>
      <c r="S8" s="59"/>
    </row>
    <row r="9" spans="1:19" x14ac:dyDescent="0.25">
      <c r="A9" s="892" t="s">
        <v>282</v>
      </c>
      <c r="B9" s="472">
        <v>0</v>
      </c>
      <c r="C9" s="472">
        <v>1</v>
      </c>
      <c r="D9" s="467">
        <v>3</v>
      </c>
      <c r="E9" s="472">
        <v>0</v>
      </c>
      <c r="F9" s="472">
        <v>0</v>
      </c>
      <c r="G9" s="472">
        <v>5</v>
      </c>
      <c r="H9" s="472">
        <v>16</v>
      </c>
      <c r="I9" s="472">
        <v>25</v>
      </c>
      <c r="J9" s="178">
        <v>22</v>
      </c>
      <c r="K9" s="59"/>
      <c r="L9" s="59"/>
      <c r="M9" s="59"/>
      <c r="N9" s="59"/>
      <c r="O9" s="59"/>
      <c r="P9" s="59"/>
      <c r="Q9" s="59"/>
      <c r="R9" s="59"/>
      <c r="S9" s="59"/>
    </row>
    <row r="10" spans="1:19" x14ac:dyDescent="0.25">
      <c r="A10" s="892" t="s">
        <v>283</v>
      </c>
      <c r="B10" s="472">
        <v>0</v>
      </c>
      <c r="C10" s="472">
        <v>15</v>
      </c>
      <c r="D10" s="467">
        <v>20</v>
      </c>
      <c r="E10" s="472">
        <v>0</v>
      </c>
      <c r="F10" s="472">
        <v>1</v>
      </c>
      <c r="G10" s="472">
        <v>1</v>
      </c>
      <c r="H10" s="472">
        <v>107</v>
      </c>
      <c r="I10" s="472">
        <v>144</v>
      </c>
      <c r="J10" s="178">
        <v>196</v>
      </c>
      <c r="K10" s="59"/>
      <c r="L10" s="59"/>
      <c r="M10" s="59"/>
      <c r="N10" s="59"/>
      <c r="O10" s="59"/>
      <c r="P10" s="59"/>
      <c r="Q10" s="59"/>
      <c r="R10" s="59"/>
      <c r="S10" s="59"/>
    </row>
    <row r="11" spans="1:19" x14ac:dyDescent="0.25">
      <c r="A11" s="892" t="s">
        <v>284</v>
      </c>
      <c r="B11" s="472">
        <v>0</v>
      </c>
      <c r="C11" s="472">
        <v>1</v>
      </c>
      <c r="D11" s="467">
        <v>0</v>
      </c>
      <c r="E11" s="472">
        <v>1</v>
      </c>
      <c r="F11" s="472">
        <v>1</v>
      </c>
      <c r="G11" s="472">
        <v>1</v>
      </c>
      <c r="H11" s="472">
        <v>29</v>
      </c>
      <c r="I11" s="472">
        <v>33</v>
      </c>
      <c r="J11" s="178">
        <v>175</v>
      </c>
      <c r="K11" s="59"/>
      <c r="L11" s="59"/>
      <c r="M11" s="59"/>
      <c r="N11" s="59"/>
      <c r="O11" s="59"/>
      <c r="P11" s="59"/>
      <c r="Q11" s="59"/>
      <c r="R11" s="59"/>
      <c r="S11" s="59"/>
    </row>
    <row r="12" spans="1:19" x14ac:dyDescent="0.25">
      <c r="A12" s="893" t="s">
        <v>1060</v>
      </c>
      <c r="B12" s="894">
        <v>0</v>
      </c>
      <c r="C12" s="894">
        <v>21</v>
      </c>
      <c r="D12" s="895">
        <v>26</v>
      </c>
      <c r="E12" s="894">
        <v>1</v>
      </c>
      <c r="F12" s="894">
        <v>5</v>
      </c>
      <c r="G12" s="894">
        <v>7</v>
      </c>
      <c r="H12" s="894">
        <v>207</v>
      </c>
      <c r="I12" s="894">
        <v>267</v>
      </c>
      <c r="J12" s="182">
        <v>483</v>
      </c>
      <c r="K12" s="59"/>
      <c r="L12" s="59"/>
      <c r="M12" s="59"/>
      <c r="N12" s="59"/>
      <c r="O12" s="59"/>
      <c r="P12" s="59"/>
      <c r="Q12" s="59"/>
      <c r="R12" s="59"/>
      <c r="S12" s="59"/>
    </row>
    <row r="13" spans="1:19" x14ac:dyDescent="0.25">
      <c r="A13" s="59"/>
      <c r="B13" s="59"/>
      <c r="C13" s="59"/>
      <c r="D13" s="59"/>
      <c r="E13" s="59"/>
      <c r="F13" s="59"/>
      <c r="G13" s="59"/>
      <c r="H13" s="59"/>
      <c r="I13" s="59"/>
      <c r="J13" s="59"/>
      <c r="K13" s="59"/>
      <c r="L13" s="59"/>
      <c r="M13" s="59"/>
      <c r="N13" s="59"/>
      <c r="O13" s="59"/>
      <c r="P13" s="59"/>
      <c r="Q13" s="59"/>
      <c r="R13" s="59"/>
      <c r="S13" s="59"/>
    </row>
  </sheetData>
  <mergeCells count="7">
    <mergeCell ref="A1:S1"/>
    <mergeCell ref="J4:J5"/>
    <mergeCell ref="B4:H4"/>
    <mergeCell ref="I4:I6"/>
    <mergeCell ref="A5:A6"/>
    <mergeCell ref="C5:E5"/>
    <mergeCell ref="F5:H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activeCell="A9" sqref="A9"/>
    </sheetView>
  </sheetViews>
  <sheetFormatPr defaultRowHeight="15" x14ac:dyDescent="0.25"/>
  <cols>
    <col min="1" max="1" width="18.28515625" customWidth="1"/>
    <col min="2" max="2" width="13" customWidth="1"/>
    <col min="6" max="6" width="10.140625" customWidth="1"/>
    <col min="7" max="7" width="11.28515625" customWidth="1"/>
    <col min="8" max="9" width="12.28515625" customWidth="1"/>
    <col min="13" max="13" width="10.42578125" customWidth="1"/>
    <col min="14" max="14" width="11.85546875" customWidth="1"/>
    <col min="15" max="15" width="11.140625" customWidth="1"/>
    <col min="16" max="16" width="11" customWidth="1"/>
    <col min="20" max="20" width="10" customWidth="1"/>
    <col min="21" max="22" width="11" customWidth="1"/>
    <col min="23" max="23" width="10.7109375" customWidth="1"/>
  </cols>
  <sheetData>
    <row r="1" spans="1:25" ht="18.75" x14ac:dyDescent="0.3">
      <c r="A1" s="38" t="s">
        <v>1894</v>
      </c>
      <c r="B1" s="38"/>
    </row>
    <row r="2" spans="1:25" ht="15.75" x14ac:dyDescent="0.25">
      <c r="A2" s="1359" t="s">
        <v>1895</v>
      </c>
      <c r="B2" s="1359"/>
      <c r="C2" s="1359"/>
      <c r="D2" s="1359"/>
      <c r="E2" s="1359"/>
      <c r="F2" s="1359"/>
      <c r="G2" s="1359"/>
      <c r="H2" s="1359"/>
      <c r="I2" s="1359"/>
      <c r="J2" s="1359"/>
      <c r="K2" s="1359"/>
      <c r="L2" s="1359"/>
      <c r="M2" s="1359"/>
      <c r="N2" s="1359"/>
      <c r="O2" s="1359"/>
      <c r="P2" s="1359"/>
      <c r="Q2" s="1359"/>
      <c r="R2" s="1359"/>
      <c r="S2" s="59"/>
      <c r="T2" s="59"/>
      <c r="U2" s="59"/>
      <c r="V2" s="59"/>
      <c r="W2" s="59"/>
      <c r="X2" s="59"/>
      <c r="Y2" s="59"/>
    </row>
    <row r="3" spans="1:25" ht="15.75" x14ac:dyDescent="0.25">
      <c r="A3" s="1359" t="s">
        <v>1896</v>
      </c>
      <c r="B3" s="1359"/>
      <c r="C3" s="1359"/>
      <c r="D3" s="1359"/>
      <c r="E3" s="1359"/>
      <c r="F3" s="1359"/>
      <c r="G3" s="1359"/>
      <c r="H3" s="1359"/>
      <c r="I3" s="1359"/>
      <c r="J3" s="1359"/>
      <c r="K3" s="1359"/>
      <c r="L3" s="1359"/>
      <c r="M3" s="1359"/>
      <c r="N3" s="1359"/>
      <c r="O3" s="1359"/>
      <c r="P3" s="1359"/>
      <c r="Q3" s="1359"/>
      <c r="R3" s="1359"/>
      <c r="S3" s="59"/>
      <c r="T3" s="59"/>
      <c r="U3" s="59"/>
      <c r="V3" s="59"/>
      <c r="W3" s="59"/>
      <c r="X3" s="59"/>
      <c r="Y3" s="59"/>
    </row>
    <row r="4" spans="1:25" ht="15.75" x14ac:dyDescent="0.25">
      <c r="A4" s="1359" t="s">
        <v>1897</v>
      </c>
      <c r="B4" s="1359"/>
      <c r="C4" s="1359"/>
      <c r="D4" s="1359"/>
      <c r="E4" s="1359"/>
      <c r="F4" s="1359"/>
      <c r="G4" s="1359"/>
      <c r="H4" s="1359"/>
      <c r="I4" s="1359"/>
      <c r="J4" s="1359"/>
      <c r="K4" s="1359"/>
      <c r="L4" s="1359"/>
      <c r="M4" s="1359"/>
      <c r="N4" s="1359"/>
      <c r="O4" s="1359"/>
      <c r="P4" s="1359"/>
      <c r="Q4" s="1359"/>
      <c r="R4" s="1359"/>
      <c r="S4" s="59"/>
      <c r="T4" s="59"/>
      <c r="U4" s="59"/>
      <c r="V4" s="59"/>
      <c r="W4" s="59"/>
      <c r="X4" s="59"/>
      <c r="Y4" s="59"/>
    </row>
    <row r="5" spans="1:25" ht="15.75" x14ac:dyDescent="0.25">
      <c r="A5" s="1359" t="s">
        <v>1898</v>
      </c>
      <c r="B5" s="1359"/>
      <c r="C5" s="1359"/>
      <c r="D5" s="1359"/>
      <c r="E5" s="1359"/>
      <c r="F5" s="1359"/>
      <c r="G5" s="1359"/>
      <c r="H5" s="1359"/>
      <c r="I5" s="1359"/>
      <c r="J5" s="1359"/>
      <c r="K5" s="1359"/>
      <c r="L5" s="1359"/>
      <c r="M5" s="1359"/>
      <c r="N5" s="1359"/>
      <c r="O5" s="1359"/>
      <c r="P5" s="1359"/>
      <c r="Q5" s="1359"/>
      <c r="R5" s="1359"/>
      <c r="S5" s="59"/>
      <c r="T5" s="59"/>
      <c r="U5" s="59"/>
      <c r="V5" s="59"/>
      <c r="W5" s="59"/>
      <c r="X5" s="59"/>
      <c r="Y5" s="59"/>
    </row>
    <row r="6" spans="1:25" ht="15.75" x14ac:dyDescent="0.25">
      <c r="A6" s="1359" t="s">
        <v>1899</v>
      </c>
      <c r="B6" s="1359"/>
      <c r="C6" s="1359"/>
      <c r="D6" s="1359"/>
      <c r="E6" s="1359"/>
      <c r="F6" s="1359"/>
      <c r="G6" s="1359"/>
      <c r="H6" s="1359"/>
      <c r="I6" s="1359"/>
      <c r="J6" s="1359"/>
      <c r="K6" s="1359"/>
      <c r="L6" s="1359"/>
      <c r="M6" s="1359"/>
      <c r="N6" s="1359"/>
      <c r="O6" s="1359"/>
      <c r="P6" s="1359"/>
      <c r="Q6" s="1359"/>
      <c r="R6" s="1359"/>
      <c r="S6" s="59"/>
      <c r="T6" s="59"/>
      <c r="U6" s="59"/>
      <c r="V6" s="59"/>
      <c r="W6" s="59"/>
      <c r="X6" s="59"/>
      <c r="Y6" s="59"/>
    </row>
    <row r="7" spans="1:25" ht="16.5" customHeight="1" x14ac:dyDescent="0.25">
      <c r="A7" s="1359" t="s">
        <v>1900</v>
      </c>
      <c r="B7" s="1359"/>
      <c r="C7" s="1359"/>
      <c r="D7" s="1359"/>
      <c r="E7" s="1359"/>
      <c r="F7" s="1359"/>
      <c r="G7" s="1359"/>
      <c r="H7" s="1359"/>
      <c r="I7" s="1359"/>
      <c r="J7" s="1359"/>
      <c r="K7" s="1359"/>
      <c r="L7" s="1359"/>
      <c r="M7" s="1359"/>
      <c r="N7" s="1359"/>
      <c r="O7" s="1359"/>
      <c r="P7" s="1359"/>
      <c r="Q7" s="1359"/>
      <c r="R7" s="1359"/>
      <c r="S7" s="59"/>
      <c r="T7" s="59"/>
      <c r="U7" s="59"/>
      <c r="V7" s="59"/>
      <c r="W7" s="59"/>
      <c r="X7" s="59"/>
      <c r="Y7" s="59"/>
    </row>
    <row r="8" spans="1:25" ht="18.75" customHeight="1" x14ac:dyDescent="0.25">
      <c r="A8" s="89"/>
      <c r="B8" s="89"/>
      <c r="C8" s="89"/>
      <c r="D8" s="89"/>
      <c r="E8" s="89"/>
      <c r="F8" s="89"/>
      <c r="G8" s="89"/>
      <c r="H8" s="89"/>
      <c r="I8" s="89"/>
      <c r="J8" s="89"/>
      <c r="K8" s="89"/>
      <c r="L8" s="89"/>
      <c r="M8" s="89"/>
      <c r="N8" s="89"/>
      <c r="O8" s="89"/>
      <c r="P8" s="89"/>
      <c r="Q8" s="89"/>
      <c r="R8" s="89"/>
      <c r="S8" s="59"/>
      <c r="T8" s="59"/>
      <c r="U8" s="59"/>
      <c r="V8" s="59"/>
      <c r="W8" s="59"/>
      <c r="X8" s="59"/>
      <c r="Y8" s="59"/>
    </row>
    <row r="9" spans="1:25" ht="15.75" x14ac:dyDescent="0.25">
      <c r="A9" s="1545" t="s">
        <v>1901</v>
      </c>
      <c r="B9" s="1545"/>
      <c r="C9" s="1545"/>
      <c r="D9" s="1545"/>
      <c r="E9" s="1545"/>
      <c r="F9" s="1545"/>
      <c r="G9" s="1545"/>
      <c r="H9" s="1545"/>
      <c r="I9" s="1545"/>
      <c r="J9" s="1545"/>
      <c r="K9" s="1545"/>
      <c r="L9" s="1545"/>
      <c r="M9" s="1545"/>
      <c r="N9" s="1545"/>
      <c r="O9" s="1545"/>
      <c r="P9" s="1545"/>
      <c r="Q9" s="1545"/>
      <c r="R9" s="1545"/>
      <c r="S9" s="59"/>
      <c r="T9" s="59"/>
      <c r="U9" s="59"/>
      <c r="V9" s="59"/>
      <c r="W9" s="59"/>
      <c r="X9" s="59"/>
      <c r="Y9" s="59"/>
    </row>
    <row r="10" spans="1:25" ht="19.5" customHeight="1" x14ac:dyDescent="0.25">
      <c r="A10" s="1841" t="s">
        <v>336</v>
      </c>
      <c r="B10" s="1841"/>
      <c r="C10" s="1850" t="s">
        <v>347</v>
      </c>
      <c r="D10" s="1851"/>
      <c r="E10" s="1851"/>
      <c r="F10" s="1851"/>
      <c r="G10" s="1851"/>
      <c r="H10" s="1851"/>
      <c r="I10" s="1852"/>
      <c r="J10" s="1846" t="s">
        <v>348</v>
      </c>
      <c r="K10" s="1847"/>
      <c r="L10" s="1847"/>
      <c r="M10" s="1847"/>
      <c r="N10" s="1847"/>
      <c r="O10" s="1847"/>
      <c r="P10" s="1847"/>
      <c r="Q10" s="1848" t="s">
        <v>355</v>
      </c>
      <c r="R10" s="1849"/>
      <c r="S10" s="1849"/>
      <c r="T10" s="1849"/>
      <c r="U10" s="1849"/>
      <c r="V10" s="1849"/>
      <c r="W10" s="1849"/>
      <c r="X10" s="59"/>
      <c r="Y10" s="59"/>
    </row>
    <row r="11" spans="1:25" ht="18.75" customHeight="1" x14ac:dyDescent="0.25">
      <c r="A11" s="1842" t="s">
        <v>1902</v>
      </c>
      <c r="B11" s="1843"/>
      <c r="C11" s="1174" t="s">
        <v>347</v>
      </c>
      <c r="D11" s="863"/>
      <c r="E11" s="863"/>
      <c r="F11" s="863"/>
      <c r="G11" s="863"/>
      <c r="H11" s="1853"/>
      <c r="I11" s="1854"/>
      <c r="J11" s="864" t="s">
        <v>1494</v>
      </c>
      <c r="K11" s="862"/>
      <c r="L11" s="865"/>
      <c r="M11" s="865"/>
      <c r="N11" s="865"/>
      <c r="O11" s="865"/>
      <c r="P11" s="865"/>
      <c r="Q11" s="1175" t="s">
        <v>561</v>
      </c>
      <c r="R11" s="866"/>
      <c r="S11" s="866"/>
      <c r="T11" s="866"/>
      <c r="U11" s="866"/>
      <c r="V11" s="866"/>
      <c r="W11" s="866"/>
      <c r="X11" s="59"/>
      <c r="Y11" s="59"/>
    </row>
    <row r="12" spans="1:25" ht="23.25" customHeight="1" x14ac:dyDescent="0.25">
      <c r="A12" s="1844" t="s">
        <v>1903</v>
      </c>
      <c r="B12" s="1845"/>
      <c r="C12" s="1818" t="s">
        <v>1904</v>
      </c>
      <c r="D12" s="1819"/>
      <c r="E12" s="1819"/>
      <c r="F12" s="1819"/>
      <c r="G12" s="1819"/>
      <c r="H12" s="1819"/>
      <c r="I12" s="1820"/>
      <c r="J12" s="1839" t="s">
        <v>1905</v>
      </c>
      <c r="K12" s="1840"/>
      <c r="L12" s="1840"/>
      <c r="M12" s="1840"/>
      <c r="N12" s="1840"/>
      <c r="O12" s="1840"/>
      <c r="P12" s="1840"/>
      <c r="Q12" s="1855" t="s">
        <v>1906</v>
      </c>
      <c r="R12" s="1856"/>
      <c r="S12" s="1856"/>
      <c r="T12" s="1856"/>
      <c r="U12" s="1856"/>
      <c r="V12" s="1856"/>
      <c r="W12" s="1856"/>
      <c r="X12" s="59"/>
      <c r="Y12" s="59"/>
    </row>
    <row r="13" spans="1:25" ht="20.25" customHeight="1" x14ac:dyDescent="0.25">
      <c r="A13" s="1830" t="s">
        <v>267</v>
      </c>
      <c r="B13" s="1831"/>
      <c r="C13" s="1832" t="s">
        <v>847</v>
      </c>
      <c r="D13" s="1833"/>
      <c r="E13" s="1833"/>
      <c r="F13" s="1833"/>
      <c r="G13" s="1833"/>
      <c r="H13" s="1833"/>
      <c r="I13" s="1834"/>
      <c r="J13" s="1176" t="s">
        <v>847</v>
      </c>
      <c r="K13" s="867"/>
      <c r="L13" s="868"/>
      <c r="M13" s="868"/>
      <c r="N13" s="868"/>
      <c r="O13" s="868"/>
      <c r="P13" s="868"/>
      <c r="Q13" s="869" t="s">
        <v>847</v>
      </c>
      <c r="R13" s="866"/>
      <c r="S13" s="866"/>
      <c r="T13" s="866"/>
      <c r="U13" s="866"/>
      <c r="V13" s="866"/>
      <c r="W13" s="866"/>
      <c r="X13" s="59"/>
      <c r="Y13" s="59"/>
    </row>
    <row r="14" spans="1:25" ht="42.75" customHeight="1" x14ac:dyDescent="0.25">
      <c r="A14" s="1821" t="s">
        <v>303</v>
      </c>
      <c r="B14" s="1821" t="s">
        <v>1907</v>
      </c>
      <c r="C14" s="1826" t="s">
        <v>1908</v>
      </c>
      <c r="D14" s="1835" t="s">
        <v>1909</v>
      </c>
      <c r="E14" s="1836"/>
      <c r="F14" s="1826" t="s">
        <v>1910</v>
      </c>
      <c r="G14" s="1826" t="s">
        <v>1911</v>
      </c>
      <c r="H14" s="1826" t="s">
        <v>1912</v>
      </c>
      <c r="I14" s="1826" t="s">
        <v>1913</v>
      </c>
      <c r="J14" s="1822" t="s">
        <v>1914</v>
      </c>
      <c r="K14" s="1837" t="s">
        <v>1909</v>
      </c>
      <c r="L14" s="1838"/>
      <c r="M14" s="1822" t="s">
        <v>1910</v>
      </c>
      <c r="N14" s="1822" t="s">
        <v>1911</v>
      </c>
      <c r="O14" s="1822" t="s">
        <v>1912</v>
      </c>
      <c r="P14" s="1822" t="s">
        <v>1913</v>
      </c>
      <c r="Q14" s="1824" t="s">
        <v>1914</v>
      </c>
      <c r="R14" s="1828" t="s">
        <v>1909</v>
      </c>
      <c r="S14" s="1829"/>
      <c r="T14" s="1824" t="s">
        <v>1910</v>
      </c>
      <c r="U14" s="1824" t="s">
        <v>1911</v>
      </c>
      <c r="V14" s="1824" t="s">
        <v>1912</v>
      </c>
      <c r="W14" s="1824" t="s">
        <v>1913</v>
      </c>
      <c r="X14" s="59"/>
      <c r="Y14" s="59"/>
    </row>
    <row r="15" spans="1:25" ht="33" customHeight="1" x14ac:dyDescent="0.25">
      <c r="A15" s="1815"/>
      <c r="B15" s="1815"/>
      <c r="C15" s="1827"/>
      <c r="D15" s="870" t="s">
        <v>1915</v>
      </c>
      <c r="E15" s="870" t="s">
        <v>1916</v>
      </c>
      <c r="F15" s="1827"/>
      <c r="G15" s="1827"/>
      <c r="H15" s="1827"/>
      <c r="I15" s="1827"/>
      <c r="J15" s="1823"/>
      <c r="K15" s="871" t="s">
        <v>1915</v>
      </c>
      <c r="L15" s="871" t="s">
        <v>1916</v>
      </c>
      <c r="M15" s="1823"/>
      <c r="N15" s="1823"/>
      <c r="O15" s="1823"/>
      <c r="P15" s="1823"/>
      <c r="Q15" s="1825"/>
      <c r="R15" s="872" t="s">
        <v>1915</v>
      </c>
      <c r="S15" s="872" t="s">
        <v>1916</v>
      </c>
      <c r="T15" s="1825"/>
      <c r="U15" s="1825"/>
      <c r="V15" s="1825"/>
      <c r="W15" s="1825"/>
      <c r="X15" s="59"/>
      <c r="Y15" s="59"/>
    </row>
    <row r="16" spans="1:25" x14ac:dyDescent="0.25">
      <c r="A16" s="873" t="s">
        <v>317</v>
      </c>
      <c r="B16" s="873">
        <v>2016</v>
      </c>
      <c r="C16" s="874">
        <v>21</v>
      </c>
      <c r="D16" s="875">
        <v>16</v>
      </c>
      <c r="E16" s="875">
        <v>9.6</v>
      </c>
      <c r="F16" s="876" t="s">
        <v>1917</v>
      </c>
      <c r="G16" s="874">
        <v>1</v>
      </c>
      <c r="H16" s="877">
        <v>0</v>
      </c>
      <c r="I16" s="877">
        <v>0</v>
      </c>
      <c r="J16" s="877">
        <v>40</v>
      </c>
      <c r="K16" s="178">
        <v>17</v>
      </c>
      <c r="L16" s="178">
        <v>12</v>
      </c>
      <c r="M16" s="178" t="s">
        <v>1918</v>
      </c>
      <c r="N16" s="178">
        <v>0</v>
      </c>
      <c r="O16" s="178">
        <v>1</v>
      </c>
      <c r="P16" s="178">
        <v>0</v>
      </c>
      <c r="Q16" s="178">
        <v>12</v>
      </c>
      <c r="R16" s="178">
        <v>8</v>
      </c>
      <c r="S16" s="178">
        <v>6</v>
      </c>
      <c r="T16" s="178" t="s">
        <v>1919</v>
      </c>
      <c r="U16" s="178">
        <v>0</v>
      </c>
      <c r="V16" s="178">
        <v>0</v>
      </c>
      <c r="W16" s="178">
        <v>0</v>
      </c>
      <c r="X16" s="59"/>
      <c r="Y16" s="59"/>
    </row>
    <row r="17" spans="1:25" x14ac:dyDescent="0.25">
      <c r="A17" s="873" t="s">
        <v>318</v>
      </c>
      <c r="B17" s="873">
        <v>2017</v>
      </c>
      <c r="C17" s="874">
        <v>19</v>
      </c>
      <c r="D17" s="414">
        <v>14</v>
      </c>
      <c r="E17" s="178">
        <v>9.1</v>
      </c>
      <c r="F17" s="878" t="s">
        <v>1920</v>
      </c>
      <c r="G17" s="874">
        <v>0</v>
      </c>
      <c r="H17" s="877">
        <v>0</v>
      </c>
      <c r="I17" s="877">
        <v>0</v>
      </c>
      <c r="J17" s="877">
        <v>34</v>
      </c>
      <c r="K17" s="178">
        <v>16</v>
      </c>
      <c r="L17" s="178">
        <v>10</v>
      </c>
      <c r="M17" s="178" t="s">
        <v>1921</v>
      </c>
      <c r="N17" s="178">
        <v>0</v>
      </c>
      <c r="O17" s="178">
        <v>1</v>
      </c>
      <c r="P17" s="178">
        <v>0</v>
      </c>
      <c r="Q17" s="178">
        <v>9</v>
      </c>
      <c r="R17" s="178">
        <v>5</v>
      </c>
      <c r="S17" s="178">
        <v>4</v>
      </c>
      <c r="T17" s="178" t="s">
        <v>1922</v>
      </c>
      <c r="U17" s="178">
        <v>0</v>
      </c>
      <c r="V17" s="178">
        <v>0</v>
      </c>
      <c r="W17" s="178">
        <v>0</v>
      </c>
      <c r="X17" s="59"/>
      <c r="Y17" s="59"/>
    </row>
    <row r="18" spans="1:25" x14ac:dyDescent="0.25">
      <c r="A18" s="873" t="s">
        <v>319</v>
      </c>
      <c r="B18" s="873">
        <v>2018</v>
      </c>
      <c r="C18" s="874">
        <v>15</v>
      </c>
      <c r="D18" s="879">
        <v>11</v>
      </c>
      <c r="E18" s="877">
        <v>9</v>
      </c>
      <c r="F18" s="880" t="s">
        <v>1923</v>
      </c>
      <c r="G18" s="874">
        <v>0</v>
      </c>
      <c r="H18" s="877">
        <v>0</v>
      </c>
      <c r="I18" s="879">
        <v>0</v>
      </c>
      <c r="J18" s="877">
        <v>37</v>
      </c>
      <c r="K18" s="178">
        <v>13</v>
      </c>
      <c r="L18" s="178">
        <v>8</v>
      </c>
      <c r="M18" s="178" t="s">
        <v>1924</v>
      </c>
      <c r="N18" s="178">
        <v>2</v>
      </c>
      <c r="O18" s="178">
        <v>0</v>
      </c>
      <c r="P18" s="178">
        <v>0</v>
      </c>
      <c r="Q18" s="178">
        <v>9</v>
      </c>
      <c r="R18" s="178">
        <v>5</v>
      </c>
      <c r="S18" s="178">
        <v>4</v>
      </c>
      <c r="T18" s="178" t="s">
        <v>1922</v>
      </c>
      <c r="U18" s="178">
        <v>0</v>
      </c>
      <c r="V18" s="178">
        <v>0</v>
      </c>
      <c r="W18" s="178">
        <v>0</v>
      </c>
      <c r="X18" s="59"/>
      <c r="Y18" s="59"/>
    </row>
    <row r="19" spans="1:25" x14ac:dyDescent="0.25">
      <c r="A19" s="873" t="s">
        <v>320</v>
      </c>
      <c r="B19" s="873">
        <v>2019</v>
      </c>
      <c r="C19" s="881">
        <v>9</v>
      </c>
      <c r="D19" s="879">
        <v>8</v>
      </c>
      <c r="E19" s="877">
        <v>7</v>
      </c>
      <c r="F19" s="880" t="s">
        <v>1925</v>
      </c>
      <c r="G19" s="877">
        <v>1</v>
      </c>
      <c r="H19" s="877">
        <v>2</v>
      </c>
      <c r="I19" s="879">
        <v>0</v>
      </c>
      <c r="J19" s="877">
        <v>37</v>
      </c>
      <c r="K19" s="178">
        <v>17</v>
      </c>
      <c r="L19" s="178">
        <v>10</v>
      </c>
      <c r="M19" s="178" t="s">
        <v>1926</v>
      </c>
      <c r="N19" s="178">
        <v>2</v>
      </c>
      <c r="O19" s="178">
        <v>1</v>
      </c>
      <c r="P19" s="178">
        <v>0</v>
      </c>
      <c r="Q19" s="178">
        <v>5</v>
      </c>
      <c r="R19" s="178">
        <v>5</v>
      </c>
      <c r="S19" s="178">
        <v>5</v>
      </c>
      <c r="T19" s="882" t="s">
        <v>1126</v>
      </c>
      <c r="U19" s="178">
        <v>0</v>
      </c>
      <c r="V19" s="178">
        <v>0</v>
      </c>
      <c r="W19" s="178">
        <v>0</v>
      </c>
      <c r="X19" s="59"/>
      <c r="Y19" s="59"/>
    </row>
    <row r="20" spans="1:25" x14ac:dyDescent="0.25">
      <c r="A20" s="873" t="s">
        <v>321</v>
      </c>
      <c r="B20" s="873">
        <v>2020</v>
      </c>
      <c r="C20" s="881">
        <v>11</v>
      </c>
      <c r="D20" s="879">
        <v>8</v>
      </c>
      <c r="E20" s="877">
        <v>6.2</v>
      </c>
      <c r="F20" s="880" t="s">
        <v>1927</v>
      </c>
      <c r="G20" s="877">
        <v>0</v>
      </c>
      <c r="H20" s="877">
        <v>2</v>
      </c>
      <c r="I20" s="879">
        <v>0</v>
      </c>
      <c r="J20" s="877">
        <v>33</v>
      </c>
      <c r="K20" s="178">
        <v>15</v>
      </c>
      <c r="L20" s="178">
        <v>8.5</v>
      </c>
      <c r="M20" s="178" t="s">
        <v>1928</v>
      </c>
      <c r="N20" s="178">
        <v>0</v>
      </c>
      <c r="O20" s="178">
        <v>0</v>
      </c>
      <c r="P20" s="178">
        <v>0</v>
      </c>
      <c r="Q20" s="178">
        <v>4</v>
      </c>
      <c r="R20" s="178">
        <v>3</v>
      </c>
      <c r="S20" s="178">
        <v>3</v>
      </c>
      <c r="T20" s="178" t="s">
        <v>1929</v>
      </c>
      <c r="U20" s="178">
        <v>0</v>
      </c>
      <c r="V20" s="178">
        <v>1</v>
      </c>
      <c r="W20" s="178">
        <v>0</v>
      </c>
      <c r="X20" s="59"/>
      <c r="Y20" s="59"/>
    </row>
    <row r="21" spans="1:25" x14ac:dyDescent="0.25">
      <c r="A21" s="873" t="s">
        <v>322</v>
      </c>
      <c r="B21" s="873">
        <v>2021</v>
      </c>
      <c r="C21" s="881">
        <v>8</v>
      </c>
      <c r="D21" s="879">
        <v>5</v>
      </c>
      <c r="E21" s="877">
        <v>4</v>
      </c>
      <c r="F21" s="880" t="s">
        <v>1930</v>
      </c>
      <c r="G21" s="877">
        <v>0</v>
      </c>
      <c r="H21" s="877">
        <v>3</v>
      </c>
      <c r="I21" s="879">
        <v>0</v>
      </c>
      <c r="J21" s="877">
        <v>24</v>
      </c>
      <c r="K21" s="178">
        <v>13</v>
      </c>
      <c r="L21" s="178">
        <v>7</v>
      </c>
      <c r="M21" s="178" t="s">
        <v>1931</v>
      </c>
      <c r="N21" s="178">
        <v>2</v>
      </c>
      <c r="O21" s="178">
        <v>2</v>
      </c>
      <c r="P21" s="178">
        <v>0</v>
      </c>
      <c r="Q21" s="178">
        <v>4</v>
      </c>
      <c r="R21" s="178">
        <v>2</v>
      </c>
      <c r="S21" s="178">
        <v>2</v>
      </c>
      <c r="T21" s="883">
        <v>44594</v>
      </c>
      <c r="U21" s="178">
        <v>0</v>
      </c>
      <c r="V21" s="178">
        <v>3</v>
      </c>
      <c r="W21" s="178">
        <v>0</v>
      </c>
      <c r="X21" s="59"/>
      <c r="Y21" s="59"/>
    </row>
    <row r="22" spans="1:25"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row>
    <row r="23" spans="1:25"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row>
    <row r="24" spans="1:25"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row>
    <row r="27" spans="1:25"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row>
  </sheetData>
  <mergeCells count="39">
    <mergeCell ref="A2:R2"/>
    <mergeCell ref="A3:R3"/>
    <mergeCell ref="A4:R4"/>
    <mergeCell ref="A5:R5"/>
    <mergeCell ref="J12:P12"/>
    <mergeCell ref="A10:B10"/>
    <mergeCell ref="A11:B11"/>
    <mergeCell ref="A12:B12"/>
    <mergeCell ref="A9:R9"/>
    <mergeCell ref="A6:R6"/>
    <mergeCell ref="J10:P10"/>
    <mergeCell ref="Q10:W10"/>
    <mergeCell ref="A7:R7"/>
    <mergeCell ref="C10:I10"/>
    <mergeCell ref="H11:I11"/>
    <mergeCell ref="Q12:W12"/>
    <mergeCell ref="U14:U15"/>
    <mergeCell ref="V14:V15"/>
    <mergeCell ref="W14:W15"/>
    <mergeCell ref="A13:B13"/>
    <mergeCell ref="C13:I13"/>
    <mergeCell ref="D14:E14"/>
    <mergeCell ref="J14:J15"/>
    <mergeCell ref="K14:L14"/>
    <mergeCell ref="N14:N15"/>
    <mergeCell ref="C12:I12"/>
    <mergeCell ref="A14:A15"/>
    <mergeCell ref="B14:B15"/>
    <mergeCell ref="M14:M15"/>
    <mergeCell ref="T14:T15"/>
    <mergeCell ref="P14:P15"/>
    <mergeCell ref="C14:C15"/>
    <mergeCell ref="F14:F15"/>
    <mergeCell ref="G14:G15"/>
    <mergeCell ref="H14:H15"/>
    <mergeCell ref="I14:I15"/>
    <mergeCell ref="Q14:Q15"/>
    <mergeCell ref="R14:S14"/>
    <mergeCell ref="O14:O1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election activeCell="A9" sqref="A9:R9"/>
    </sheetView>
  </sheetViews>
  <sheetFormatPr defaultRowHeight="15" x14ac:dyDescent="0.25"/>
  <cols>
    <col min="1" max="1" width="10.5703125" customWidth="1"/>
    <col min="2" max="2" width="11.5703125" customWidth="1"/>
    <col min="6" max="6" width="10.5703125" customWidth="1"/>
    <col min="7" max="7" width="11" customWidth="1"/>
    <col min="8" max="8" width="11.85546875" customWidth="1"/>
    <col min="9" max="9" width="10.42578125" customWidth="1"/>
  </cols>
  <sheetData>
    <row r="1" spans="1:23" ht="18.75" x14ac:dyDescent="0.3">
      <c r="A1" s="897" t="s">
        <v>904</v>
      </c>
      <c r="B1" s="59"/>
      <c r="C1" s="59"/>
      <c r="D1" s="59"/>
      <c r="E1" s="59"/>
      <c r="F1" s="59"/>
      <c r="G1" s="59"/>
      <c r="H1" s="59"/>
      <c r="I1" s="59"/>
      <c r="J1" s="59"/>
      <c r="K1" s="59"/>
      <c r="L1" s="59"/>
      <c r="M1" s="59"/>
      <c r="N1" s="59"/>
      <c r="O1" s="59"/>
      <c r="P1" s="59"/>
      <c r="Q1" s="59"/>
      <c r="R1" s="59"/>
      <c r="S1" s="59"/>
      <c r="T1" s="59"/>
      <c r="U1" s="59"/>
      <c r="V1" s="59"/>
      <c r="W1" s="59"/>
    </row>
    <row r="2" spans="1:23" ht="15.75" x14ac:dyDescent="0.25">
      <c r="A2" s="1359" t="s">
        <v>1895</v>
      </c>
      <c r="B2" s="1359"/>
      <c r="C2" s="1359"/>
      <c r="D2" s="1359"/>
      <c r="E2" s="1359"/>
      <c r="F2" s="1359"/>
      <c r="G2" s="1359"/>
      <c r="H2" s="1359"/>
      <c r="I2" s="1359"/>
      <c r="J2" s="1359"/>
      <c r="K2" s="1359"/>
      <c r="L2" s="1359"/>
      <c r="M2" s="1359"/>
      <c r="N2" s="1359"/>
      <c r="O2" s="1359"/>
      <c r="P2" s="1359"/>
      <c r="Q2" s="1359"/>
      <c r="R2" s="1359"/>
      <c r="S2" s="1359"/>
      <c r="T2" s="1359"/>
      <c r="U2" s="1359"/>
      <c r="V2" s="1359"/>
      <c r="W2" s="1359"/>
    </row>
    <row r="3" spans="1:23" ht="15.75" x14ac:dyDescent="0.25">
      <c r="A3" s="1359" t="s">
        <v>1896</v>
      </c>
      <c r="B3" s="1359"/>
      <c r="C3" s="1359"/>
      <c r="D3" s="1359"/>
      <c r="E3" s="1359"/>
      <c r="F3" s="1359"/>
      <c r="G3" s="1359"/>
      <c r="H3" s="1359"/>
      <c r="I3" s="1359"/>
      <c r="J3" s="1359"/>
      <c r="K3" s="1359"/>
      <c r="L3" s="1359"/>
      <c r="M3" s="1359"/>
      <c r="N3" s="1359"/>
      <c r="O3" s="1359"/>
      <c r="P3" s="1359"/>
      <c r="Q3" s="1359"/>
      <c r="R3" s="1359"/>
      <c r="S3" s="1359"/>
      <c r="T3" s="1359"/>
      <c r="U3" s="1359"/>
      <c r="V3" s="1359"/>
      <c r="W3" s="1359"/>
    </row>
    <row r="4" spans="1:23" ht="15.75" x14ac:dyDescent="0.25">
      <c r="A4" s="1359" t="s">
        <v>1897</v>
      </c>
      <c r="B4" s="1359"/>
      <c r="C4" s="1359"/>
      <c r="D4" s="1359"/>
      <c r="E4" s="1359"/>
      <c r="F4" s="1359"/>
      <c r="G4" s="1359"/>
      <c r="H4" s="1359"/>
      <c r="I4" s="1359"/>
      <c r="J4" s="1359"/>
      <c r="K4" s="1359"/>
      <c r="L4" s="1359"/>
      <c r="M4" s="1359"/>
      <c r="N4" s="1359"/>
      <c r="O4" s="1359"/>
      <c r="P4" s="1359"/>
      <c r="Q4" s="1359"/>
      <c r="R4" s="1359"/>
      <c r="S4" s="1359"/>
      <c r="T4" s="1359"/>
      <c r="U4" s="1359"/>
      <c r="V4" s="1359"/>
      <c r="W4" s="1359"/>
    </row>
    <row r="5" spans="1:23" ht="15.75" x14ac:dyDescent="0.25">
      <c r="A5" s="1359" t="s">
        <v>1898</v>
      </c>
      <c r="B5" s="1359"/>
      <c r="C5" s="1359"/>
      <c r="D5" s="1359"/>
      <c r="E5" s="1359"/>
      <c r="F5" s="1359"/>
      <c r="G5" s="1359"/>
      <c r="H5" s="1359"/>
      <c r="I5" s="1359"/>
      <c r="J5" s="1359"/>
      <c r="K5" s="1359"/>
      <c r="L5" s="1359"/>
      <c r="M5" s="1359"/>
      <c r="N5" s="1359"/>
      <c r="O5" s="1359"/>
      <c r="P5" s="1359"/>
      <c r="Q5" s="1359"/>
      <c r="R5" s="1359"/>
      <c r="S5" s="1359"/>
      <c r="T5" s="1359"/>
      <c r="U5" s="1359"/>
      <c r="V5" s="1359"/>
      <c r="W5" s="1359"/>
    </row>
    <row r="6" spans="1:23" ht="15.75" x14ac:dyDescent="0.25">
      <c r="A6" s="1359" t="s">
        <v>1899</v>
      </c>
      <c r="B6" s="1359"/>
      <c r="C6" s="1359"/>
      <c r="D6" s="1359"/>
      <c r="E6" s="1359"/>
      <c r="F6" s="1359"/>
      <c r="G6" s="1359"/>
      <c r="H6" s="1359"/>
      <c r="I6" s="1359"/>
      <c r="J6" s="1359"/>
      <c r="K6" s="1359"/>
      <c r="L6" s="1359"/>
      <c r="M6" s="1359"/>
      <c r="N6" s="1359"/>
      <c r="O6" s="1359"/>
      <c r="P6" s="1359"/>
      <c r="Q6" s="1359"/>
      <c r="R6" s="1359"/>
      <c r="S6" s="1359"/>
      <c r="T6" s="1359"/>
      <c r="U6" s="1359"/>
      <c r="V6" s="1359"/>
      <c r="W6" s="1359"/>
    </row>
    <row r="7" spans="1:23" ht="15.75" x14ac:dyDescent="0.25">
      <c r="A7" s="1359" t="s">
        <v>1900</v>
      </c>
      <c r="B7" s="1359"/>
      <c r="C7" s="1359"/>
      <c r="D7" s="1359"/>
      <c r="E7" s="1359"/>
      <c r="F7" s="1359"/>
      <c r="G7" s="1359"/>
      <c r="H7" s="1359"/>
      <c r="I7" s="1359"/>
      <c r="J7" s="1359"/>
      <c r="K7" s="1359"/>
      <c r="L7" s="1359"/>
      <c r="M7" s="1359"/>
      <c r="N7" s="1359"/>
      <c r="O7" s="1359"/>
      <c r="P7" s="1359"/>
      <c r="Q7" s="1359"/>
      <c r="R7" s="1359"/>
      <c r="S7" s="1359"/>
      <c r="T7" s="1359"/>
      <c r="U7" s="1359"/>
      <c r="V7" s="1359"/>
      <c r="W7" s="1359"/>
    </row>
    <row r="8" spans="1:23" x14ac:dyDescent="0.25">
      <c r="A8" s="59"/>
      <c r="B8" s="59"/>
      <c r="C8" s="59"/>
      <c r="D8" s="59"/>
      <c r="E8" s="59"/>
      <c r="F8" s="59"/>
      <c r="G8" s="59"/>
      <c r="H8" s="59"/>
      <c r="I8" s="59"/>
      <c r="J8" s="59"/>
      <c r="K8" s="59"/>
      <c r="L8" s="59"/>
      <c r="M8" s="59"/>
      <c r="N8" s="59"/>
      <c r="O8" s="59"/>
      <c r="P8" s="59"/>
      <c r="Q8" s="59"/>
      <c r="R8" s="59"/>
      <c r="S8" s="59"/>
      <c r="T8" s="59"/>
      <c r="U8" s="59"/>
      <c r="V8" s="59"/>
      <c r="W8" s="59"/>
    </row>
    <row r="9" spans="1:23" ht="15.75" customHeight="1" x14ac:dyDescent="0.25">
      <c r="A9" s="1545" t="s">
        <v>1932</v>
      </c>
      <c r="B9" s="1545"/>
      <c r="C9" s="1545"/>
      <c r="D9" s="1545"/>
      <c r="E9" s="1545"/>
      <c r="F9" s="1545"/>
      <c r="G9" s="1545"/>
      <c r="H9" s="1545"/>
      <c r="I9" s="1545"/>
      <c r="J9" s="1545"/>
      <c r="K9" s="1545"/>
      <c r="L9" s="1545"/>
      <c r="M9" s="1545"/>
      <c r="N9" s="1545"/>
      <c r="O9" s="1545"/>
      <c r="P9" s="1545"/>
      <c r="Q9" s="1545"/>
      <c r="R9" s="1545"/>
      <c r="S9" s="59"/>
      <c r="T9" s="59"/>
      <c r="U9" s="59"/>
      <c r="V9" s="59"/>
      <c r="W9" s="59"/>
    </row>
    <row r="10" spans="1:23" x14ac:dyDescent="0.25">
      <c r="A10" s="1841" t="s">
        <v>336</v>
      </c>
      <c r="B10" s="1841"/>
      <c r="C10" s="1861" t="s">
        <v>359</v>
      </c>
      <c r="D10" s="1862"/>
      <c r="E10" s="1862"/>
      <c r="F10" s="1862"/>
      <c r="G10" s="1862"/>
      <c r="H10" s="1862"/>
      <c r="I10" s="1863"/>
      <c r="J10" s="59"/>
      <c r="K10" s="59"/>
      <c r="L10" s="59"/>
      <c r="M10" s="59"/>
      <c r="N10" s="59"/>
      <c r="O10" s="59"/>
      <c r="P10" s="59"/>
      <c r="Q10" s="59"/>
      <c r="R10" s="59"/>
      <c r="S10" s="59"/>
      <c r="T10" s="59"/>
      <c r="U10" s="59"/>
      <c r="V10" s="59"/>
      <c r="W10" s="59"/>
    </row>
    <row r="11" spans="1:23" x14ac:dyDescent="0.25">
      <c r="A11" s="1830" t="s">
        <v>1902</v>
      </c>
      <c r="B11" s="1831"/>
      <c r="C11" s="980" t="s">
        <v>1499</v>
      </c>
      <c r="D11" s="979"/>
      <c r="E11" s="981"/>
      <c r="F11" s="981"/>
      <c r="G11" s="981"/>
      <c r="H11" s="981"/>
      <c r="I11" s="1177"/>
      <c r="J11" s="59"/>
      <c r="K11" s="59"/>
      <c r="L11" s="59"/>
      <c r="M11" s="59"/>
      <c r="N11" s="59"/>
      <c r="O11" s="59"/>
      <c r="P11" s="59"/>
      <c r="Q11" s="59"/>
      <c r="R11" s="59"/>
      <c r="S11" s="59"/>
      <c r="T11" s="59"/>
      <c r="U11" s="59"/>
      <c r="V11" s="59"/>
      <c r="W11" s="59"/>
    </row>
    <row r="12" spans="1:23" x14ac:dyDescent="0.25">
      <c r="A12" s="1864" t="s">
        <v>1903</v>
      </c>
      <c r="B12" s="1865"/>
      <c r="C12" s="1868" t="s">
        <v>1933</v>
      </c>
      <c r="D12" s="1869"/>
      <c r="E12" s="1869"/>
      <c r="F12" s="1869"/>
      <c r="G12" s="1869"/>
      <c r="H12" s="1869"/>
      <c r="I12" s="1870"/>
      <c r="J12" s="59"/>
      <c r="K12" s="59"/>
      <c r="L12" s="59"/>
      <c r="M12" s="59"/>
      <c r="N12" s="59"/>
      <c r="O12" s="59"/>
      <c r="P12" s="59"/>
      <c r="Q12" s="59"/>
      <c r="R12" s="59"/>
      <c r="S12" s="59"/>
      <c r="T12" s="59"/>
      <c r="U12" s="59"/>
      <c r="V12" s="59"/>
      <c r="W12" s="59"/>
    </row>
    <row r="13" spans="1:23" ht="25.5" customHeight="1" x14ac:dyDescent="0.25">
      <c r="A13" s="1866"/>
      <c r="B13" s="1867"/>
      <c r="C13" s="1871"/>
      <c r="D13" s="1872"/>
      <c r="E13" s="1872"/>
      <c r="F13" s="1872"/>
      <c r="G13" s="1872"/>
      <c r="H13" s="1872"/>
      <c r="I13" s="1873"/>
      <c r="J13" s="59"/>
      <c r="K13" s="59"/>
      <c r="L13" s="59"/>
      <c r="M13" s="59"/>
      <c r="N13" s="59"/>
      <c r="O13" s="59"/>
      <c r="P13" s="59"/>
      <c r="Q13" s="59"/>
      <c r="R13" s="59"/>
      <c r="S13" s="59"/>
      <c r="T13" s="59"/>
      <c r="U13" s="59"/>
      <c r="V13" s="59"/>
      <c r="W13" s="59"/>
    </row>
    <row r="14" spans="1:23" x14ac:dyDescent="0.25">
      <c r="A14" s="1830" t="s">
        <v>267</v>
      </c>
      <c r="B14" s="1831"/>
      <c r="C14" s="1178" t="s">
        <v>904</v>
      </c>
      <c r="D14" s="982"/>
      <c r="E14" s="982"/>
      <c r="F14" s="1179"/>
      <c r="G14" s="1180"/>
      <c r="H14" s="1180"/>
      <c r="I14" s="1181"/>
      <c r="J14" s="59"/>
      <c r="K14" s="59"/>
      <c r="L14" s="59"/>
      <c r="M14" s="59"/>
      <c r="N14" s="59"/>
      <c r="O14" s="59"/>
      <c r="P14" s="59"/>
      <c r="Q14" s="59"/>
      <c r="R14" s="59"/>
      <c r="S14" s="59"/>
      <c r="T14" s="59"/>
      <c r="U14" s="59"/>
      <c r="V14" s="59"/>
      <c r="W14" s="59"/>
    </row>
    <row r="15" spans="1:23" ht="28.5" customHeight="1" x14ac:dyDescent="0.25">
      <c r="A15" s="1821" t="s">
        <v>303</v>
      </c>
      <c r="B15" s="1821" t="s">
        <v>1907</v>
      </c>
      <c r="C15" s="1857" t="s">
        <v>1914</v>
      </c>
      <c r="D15" s="1859" t="s">
        <v>1909</v>
      </c>
      <c r="E15" s="1860"/>
      <c r="F15" s="1857" t="s">
        <v>1910</v>
      </c>
      <c r="G15" s="1857" t="s">
        <v>1911</v>
      </c>
      <c r="H15" s="1857" t="s">
        <v>1912</v>
      </c>
      <c r="I15" s="1857" t="s">
        <v>1913</v>
      </c>
      <c r="J15" s="59"/>
      <c r="K15" s="59"/>
      <c r="L15" s="59"/>
      <c r="M15" s="59"/>
      <c r="N15" s="59"/>
      <c r="O15" s="59"/>
      <c r="P15" s="59"/>
      <c r="Q15" s="59"/>
      <c r="R15" s="59"/>
      <c r="S15" s="59"/>
      <c r="T15" s="59"/>
      <c r="U15" s="59"/>
      <c r="V15" s="59"/>
      <c r="W15" s="59"/>
    </row>
    <row r="16" spans="1:23" ht="48.75" customHeight="1" x14ac:dyDescent="0.25">
      <c r="A16" s="1815"/>
      <c r="B16" s="1815"/>
      <c r="C16" s="1858"/>
      <c r="D16" s="983" t="s">
        <v>1915</v>
      </c>
      <c r="E16" s="983" t="s">
        <v>1916</v>
      </c>
      <c r="F16" s="1858"/>
      <c r="G16" s="1858"/>
      <c r="H16" s="1858"/>
      <c r="I16" s="1858"/>
      <c r="J16" s="59"/>
      <c r="K16" s="59"/>
      <c r="L16" s="59"/>
      <c r="M16" s="59"/>
      <c r="N16" s="59"/>
      <c r="O16" s="59"/>
      <c r="P16" s="59"/>
      <c r="Q16" s="59"/>
      <c r="R16" s="59"/>
      <c r="S16" s="59"/>
      <c r="T16" s="59"/>
      <c r="U16" s="59"/>
      <c r="V16" s="59"/>
      <c r="W16" s="59"/>
    </row>
    <row r="17" spans="1:23" x14ac:dyDescent="0.25">
      <c r="A17" s="873" t="s">
        <v>317</v>
      </c>
      <c r="B17" s="873">
        <v>2016</v>
      </c>
      <c r="C17" s="899" t="s">
        <v>926</v>
      </c>
      <c r="D17" s="1182" t="s">
        <v>853</v>
      </c>
      <c r="E17" s="1182" t="s">
        <v>853</v>
      </c>
      <c r="F17" s="1182" t="s">
        <v>1934</v>
      </c>
      <c r="G17" s="1182">
        <v>0</v>
      </c>
      <c r="H17" s="1182">
        <v>0</v>
      </c>
      <c r="I17" s="1182">
        <v>0</v>
      </c>
      <c r="J17" s="59"/>
      <c r="K17" s="59"/>
      <c r="L17" s="59"/>
      <c r="M17" s="59"/>
      <c r="N17" s="898"/>
      <c r="O17" s="59"/>
      <c r="P17" s="59"/>
      <c r="Q17" s="59"/>
      <c r="R17" s="59"/>
      <c r="S17" s="59"/>
      <c r="T17" s="59"/>
      <c r="U17" s="59"/>
      <c r="V17" s="59"/>
      <c r="W17" s="59"/>
    </row>
    <row r="18" spans="1:23" x14ac:dyDescent="0.25">
      <c r="A18" s="873" t="s">
        <v>318</v>
      </c>
      <c r="B18" s="873">
        <v>2017</v>
      </c>
      <c r="C18" s="900" t="s">
        <v>926</v>
      </c>
      <c r="D18" s="1183" t="s">
        <v>853</v>
      </c>
      <c r="E18" s="1182" t="s">
        <v>853</v>
      </c>
      <c r="F18" s="1183" t="s">
        <v>1935</v>
      </c>
      <c r="G18" s="1183">
        <v>1</v>
      </c>
      <c r="H18" s="1183">
        <v>1</v>
      </c>
      <c r="I18" s="1183">
        <v>0</v>
      </c>
      <c r="J18" s="59"/>
      <c r="K18" s="59"/>
      <c r="L18" s="59"/>
      <c r="M18" s="59"/>
      <c r="N18" s="898"/>
      <c r="O18" s="59"/>
      <c r="P18" s="59"/>
      <c r="Q18" s="59"/>
      <c r="R18" s="59"/>
      <c r="S18" s="59"/>
      <c r="T18" s="59"/>
      <c r="U18" s="59"/>
      <c r="V18" s="59"/>
      <c r="W18" s="59"/>
    </row>
    <row r="19" spans="1:23" x14ac:dyDescent="0.25">
      <c r="A19" s="873" t="s">
        <v>319</v>
      </c>
      <c r="B19" s="873">
        <v>2018</v>
      </c>
      <c r="C19" s="900" t="s">
        <v>988</v>
      </c>
      <c r="D19" s="1183" t="s">
        <v>853</v>
      </c>
      <c r="E19" s="1182" t="s">
        <v>853</v>
      </c>
      <c r="F19" s="1183" t="s">
        <v>1936</v>
      </c>
      <c r="G19" s="1183">
        <v>0</v>
      </c>
      <c r="H19" s="1183">
        <v>2</v>
      </c>
      <c r="I19" s="1183">
        <v>0</v>
      </c>
      <c r="J19" s="59"/>
      <c r="K19" s="59"/>
      <c r="L19" s="59"/>
      <c r="M19" s="59"/>
      <c r="N19" s="898"/>
      <c r="O19" s="59"/>
      <c r="P19" s="59"/>
      <c r="Q19" s="59"/>
      <c r="R19" s="59"/>
      <c r="S19" s="59"/>
      <c r="T19" s="59"/>
      <c r="U19" s="59"/>
      <c r="V19" s="59"/>
      <c r="W19" s="59"/>
    </row>
    <row r="20" spans="1:23" x14ac:dyDescent="0.25">
      <c r="A20" s="873" t="s">
        <v>320</v>
      </c>
      <c r="B20" s="873">
        <v>2019</v>
      </c>
      <c r="C20" s="900" t="s">
        <v>988</v>
      </c>
      <c r="D20" s="1183" t="s">
        <v>853</v>
      </c>
      <c r="E20" s="1182" t="s">
        <v>853</v>
      </c>
      <c r="F20" s="1183" t="s">
        <v>1936</v>
      </c>
      <c r="G20" s="1183">
        <v>0</v>
      </c>
      <c r="H20" s="1183">
        <v>1</v>
      </c>
      <c r="I20" s="1183">
        <v>0</v>
      </c>
      <c r="J20" s="59"/>
      <c r="K20" s="59"/>
      <c r="L20" s="59"/>
      <c r="M20" s="59"/>
      <c r="N20" s="898"/>
      <c r="O20" s="59"/>
      <c r="P20" s="59"/>
      <c r="Q20" s="59"/>
      <c r="R20" s="59"/>
      <c r="S20" s="59"/>
      <c r="T20" s="59"/>
      <c r="U20" s="59"/>
      <c r="V20" s="59"/>
      <c r="W20" s="59"/>
    </row>
    <row r="21" spans="1:23" x14ac:dyDescent="0.25">
      <c r="A21" s="873" t="s">
        <v>321</v>
      </c>
      <c r="B21" s="873">
        <v>2020</v>
      </c>
      <c r="C21" s="900" t="s">
        <v>988</v>
      </c>
      <c r="D21" s="1183" t="s">
        <v>853</v>
      </c>
      <c r="E21" s="1182" t="s">
        <v>853</v>
      </c>
      <c r="F21" s="1183" t="s">
        <v>1937</v>
      </c>
      <c r="G21" s="1183">
        <v>0</v>
      </c>
      <c r="H21" s="1183">
        <v>1</v>
      </c>
      <c r="I21" s="1183">
        <v>0</v>
      </c>
      <c r="J21" s="59"/>
      <c r="K21" s="59"/>
      <c r="L21" s="59"/>
      <c r="M21" s="59"/>
      <c r="N21" s="898"/>
      <c r="O21" s="59"/>
      <c r="P21" s="59"/>
      <c r="Q21" s="59"/>
      <c r="R21" s="59"/>
      <c r="S21" s="59"/>
      <c r="T21" s="59"/>
      <c r="U21" s="59"/>
      <c r="V21" s="59"/>
      <c r="W21" s="59"/>
    </row>
    <row r="22" spans="1:23" x14ac:dyDescent="0.25">
      <c r="A22" s="873" t="s">
        <v>322</v>
      </c>
      <c r="B22" s="873">
        <v>2021</v>
      </c>
      <c r="C22" s="900" t="s">
        <v>883</v>
      </c>
      <c r="D22" s="1183" t="s">
        <v>853</v>
      </c>
      <c r="E22" s="1182" t="s">
        <v>853</v>
      </c>
      <c r="F22" s="1183" t="s">
        <v>1938</v>
      </c>
      <c r="G22" s="1183">
        <v>0</v>
      </c>
      <c r="H22" s="1183">
        <v>1</v>
      </c>
      <c r="I22" s="1183">
        <v>0</v>
      </c>
      <c r="J22" s="59"/>
      <c r="K22" s="59"/>
      <c r="L22" s="59"/>
      <c r="M22" s="59"/>
      <c r="N22" s="898"/>
      <c r="O22" s="59"/>
      <c r="P22" s="59"/>
      <c r="Q22" s="59"/>
      <c r="R22" s="59"/>
      <c r="S22" s="59"/>
      <c r="T22" s="59"/>
      <c r="U22" s="59"/>
      <c r="V22" s="59"/>
      <c r="W22" s="59"/>
    </row>
    <row r="23" spans="1:23" x14ac:dyDescent="0.25">
      <c r="A23" s="59"/>
      <c r="B23" s="59"/>
      <c r="C23" s="59"/>
      <c r="D23" s="59"/>
      <c r="E23" s="59"/>
      <c r="F23" s="59"/>
      <c r="G23" s="59"/>
      <c r="H23" s="59"/>
      <c r="I23" s="59"/>
      <c r="J23" s="59"/>
      <c r="K23" s="59"/>
      <c r="L23" s="59"/>
      <c r="M23" s="59"/>
      <c r="N23" s="59"/>
      <c r="O23" s="59"/>
      <c r="P23" s="59"/>
      <c r="Q23" s="59"/>
      <c r="R23" s="59"/>
      <c r="S23" s="59"/>
      <c r="T23" s="59"/>
      <c r="U23" s="59"/>
      <c r="V23" s="59"/>
      <c r="W23" s="59"/>
    </row>
  </sheetData>
  <mergeCells count="21">
    <mergeCell ref="A7:W7"/>
    <mergeCell ref="A2:W2"/>
    <mergeCell ref="A3:W3"/>
    <mergeCell ref="A4:W4"/>
    <mergeCell ref="A5:W5"/>
    <mergeCell ref="A6:W6"/>
    <mergeCell ref="I15:I16"/>
    <mergeCell ref="F15:F16"/>
    <mergeCell ref="A9:R9"/>
    <mergeCell ref="A15:A16"/>
    <mergeCell ref="B15:B16"/>
    <mergeCell ref="C15:C16"/>
    <mergeCell ref="D15:E15"/>
    <mergeCell ref="G15:G16"/>
    <mergeCell ref="H15:H16"/>
    <mergeCell ref="A10:B10"/>
    <mergeCell ref="C10:I10"/>
    <mergeCell ref="A11:B11"/>
    <mergeCell ref="A12:B13"/>
    <mergeCell ref="C12:I13"/>
    <mergeCell ref="A14:B14"/>
  </mergeCells>
  <pageMargins left="0.7" right="0.7" top="0.75" bottom="0.75" header="0.3" footer="0.3"/>
  <pageSetup paperSize="9"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workbookViewId="0">
      <selection activeCell="A9" sqref="A9"/>
    </sheetView>
  </sheetViews>
  <sheetFormatPr defaultRowHeight="15" x14ac:dyDescent="0.25"/>
  <cols>
    <col min="1" max="1" width="12.7109375" customWidth="1"/>
    <col min="3" max="3" width="9.85546875" customWidth="1"/>
    <col min="6" max="6" width="10.5703125" customWidth="1"/>
    <col min="7" max="7" width="10.140625" customWidth="1"/>
    <col min="8" max="8" width="10.28515625" customWidth="1"/>
    <col min="9" max="9" width="10.5703125" customWidth="1"/>
    <col min="13" max="13" width="9.85546875" customWidth="1"/>
    <col min="14" max="14" width="11" customWidth="1"/>
    <col min="15" max="15" width="11.140625" customWidth="1"/>
    <col min="16" max="16" width="10.42578125" customWidth="1"/>
    <col min="20" max="20" width="10.42578125" customWidth="1"/>
    <col min="21" max="21" width="11" customWidth="1"/>
    <col min="22" max="22" width="11.85546875" customWidth="1"/>
    <col min="23" max="23" width="10.85546875" customWidth="1"/>
    <col min="24" max="24" width="9.7109375" customWidth="1"/>
    <col min="28" max="28" width="12.140625" customWidth="1"/>
    <col min="29" max="29" width="11.85546875" customWidth="1"/>
    <col min="30" max="30" width="11.7109375" customWidth="1"/>
  </cols>
  <sheetData>
    <row r="1" spans="1:30" ht="18.75" x14ac:dyDescent="0.3">
      <c r="A1" s="901" t="s">
        <v>1939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row>
    <row r="2" spans="1:30" ht="15.75" x14ac:dyDescent="0.25">
      <c r="A2" s="1359" t="s">
        <v>1895</v>
      </c>
      <c r="B2" s="1359"/>
      <c r="C2" s="1359"/>
      <c r="D2" s="1359"/>
      <c r="E2" s="1359"/>
      <c r="F2" s="1359"/>
      <c r="G2" s="1359"/>
      <c r="H2" s="1359"/>
      <c r="I2" s="1359"/>
      <c r="J2" s="1359"/>
      <c r="K2" s="1359"/>
      <c r="L2" s="59"/>
      <c r="M2" s="59"/>
      <c r="N2" s="59"/>
      <c r="O2" s="59"/>
      <c r="P2" s="59"/>
      <c r="Q2" s="59"/>
      <c r="R2" s="59"/>
      <c r="S2" s="59"/>
      <c r="T2" s="59"/>
      <c r="U2" s="59"/>
      <c r="V2" s="59"/>
      <c r="W2" s="59"/>
      <c r="X2" s="59"/>
      <c r="Y2" s="59"/>
      <c r="Z2" s="59"/>
      <c r="AA2" s="59"/>
      <c r="AB2" s="59"/>
      <c r="AC2" s="59"/>
      <c r="AD2" s="59"/>
    </row>
    <row r="3" spans="1:30" ht="15.75" x14ac:dyDescent="0.25">
      <c r="A3" s="1359" t="s">
        <v>1896</v>
      </c>
      <c r="B3" s="1359"/>
      <c r="C3" s="1359"/>
      <c r="D3" s="1359"/>
      <c r="E3" s="1359"/>
      <c r="F3" s="1359"/>
      <c r="G3" s="1359"/>
      <c r="H3" s="1359"/>
      <c r="I3" s="1359"/>
      <c r="J3" s="1359"/>
      <c r="K3" s="1359"/>
      <c r="L3" s="59"/>
      <c r="M3" s="59"/>
      <c r="N3" s="59"/>
      <c r="O3" s="59"/>
      <c r="P3" s="59"/>
      <c r="Q3" s="59"/>
      <c r="R3" s="59"/>
      <c r="S3" s="59"/>
      <c r="T3" s="59"/>
      <c r="U3" s="59"/>
      <c r="V3" s="59"/>
      <c r="W3" s="59"/>
      <c r="X3" s="59"/>
      <c r="Y3" s="59"/>
      <c r="Z3" s="59"/>
      <c r="AA3" s="59"/>
      <c r="AB3" s="59"/>
      <c r="AC3" s="59"/>
      <c r="AD3" s="59"/>
    </row>
    <row r="4" spans="1:30" ht="15.75" customHeight="1" x14ac:dyDescent="0.25">
      <c r="A4" s="1359" t="s">
        <v>1897</v>
      </c>
      <c r="B4" s="1359"/>
      <c r="C4" s="1359"/>
      <c r="D4" s="1359"/>
      <c r="E4" s="1359"/>
      <c r="F4" s="1359"/>
      <c r="G4" s="1359"/>
      <c r="H4" s="1359"/>
      <c r="I4" s="1359"/>
      <c r="J4" s="1359"/>
      <c r="K4" s="1359"/>
      <c r="L4" s="1359"/>
      <c r="M4" s="1359"/>
      <c r="N4" s="1359"/>
      <c r="O4" s="1359"/>
      <c r="P4" s="59"/>
      <c r="Q4" s="59"/>
      <c r="R4" s="59"/>
      <c r="S4" s="59"/>
      <c r="T4" s="59"/>
      <c r="U4" s="59"/>
      <c r="V4" s="59"/>
      <c r="W4" s="59"/>
      <c r="X4" s="59"/>
      <c r="Y4" s="59"/>
      <c r="Z4" s="59"/>
      <c r="AA4" s="59"/>
      <c r="AB4" s="59"/>
      <c r="AC4" s="59"/>
      <c r="AD4" s="59"/>
    </row>
    <row r="5" spans="1:30" ht="15.75" customHeight="1" x14ac:dyDescent="0.25">
      <c r="A5" s="1359" t="s">
        <v>1898</v>
      </c>
      <c r="B5" s="1359"/>
      <c r="C5" s="1359"/>
      <c r="D5" s="1359"/>
      <c r="E5" s="1359"/>
      <c r="F5" s="1359"/>
      <c r="G5" s="1359"/>
      <c r="H5" s="1359"/>
      <c r="I5" s="1359"/>
      <c r="J5" s="1359"/>
      <c r="K5" s="1359"/>
      <c r="L5" s="1359"/>
      <c r="M5" s="1359"/>
      <c r="N5" s="1359"/>
      <c r="O5" s="1359"/>
      <c r="P5" s="59"/>
      <c r="Q5" s="59"/>
      <c r="R5" s="59"/>
      <c r="S5" s="59"/>
      <c r="T5" s="59"/>
      <c r="U5" s="59"/>
      <c r="V5" s="59"/>
      <c r="W5" s="59"/>
      <c r="X5" s="59"/>
      <c r="Y5" s="59"/>
      <c r="Z5" s="59"/>
      <c r="AA5" s="59"/>
      <c r="AB5" s="59"/>
      <c r="AC5" s="59"/>
      <c r="AD5" s="59"/>
    </row>
    <row r="6" spans="1:30" ht="15.75" customHeight="1" x14ac:dyDescent="0.25">
      <c r="A6" s="1359" t="s">
        <v>1899</v>
      </c>
      <c r="B6" s="1359"/>
      <c r="C6" s="1359"/>
      <c r="D6" s="1359"/>
      <c r="E6" s="1359"/>
      <c r="F6" s="1359"/>
      <c r="G6" s="1359"/>
      <c r="H6" s="1359"/>
      <c r="I6" s="1359"/>
      <c r="J6" s="1359"/>
      <c r="K6" s="1359"/>
      <c r="L6" s="1359"/>
      <c r="M6" s="1359"/>
      <c r="N6" s="1359"/>
      <c r="O6" s="1359"/>
      <c r="P6" s="59"/>
      <c r="Q6" s="59"/>
      <c r="R6" s="59"/>
      <c r="S6" s="59"/>
      <c r="T6" s="59"/>
      <c r="U6" s="59"/>
      <c r="V6" s="59"/>
      <c r="W6" s="59"/>
      <c r="X6" s="59"/>
      <c r="Y6" s="59"/>
      <c r="Z6" s="59"/>
      <c r="AA6" s="59"/>
      <c r="AB6" s="59"/>
      <c r="AC6" s="59"/>
      <c r="AD6" s="59"/>
    </row>
    <row r="7" spans="1:30" ht="30.75" customHeight="1" x14ac:dyDescent="0.25">
      <c r="A7" s="1359" t="s">
        <v>1900</v>
      </c>
      <c r="B7" s="1359"/>
      <c r="C7" s="1359"/>
      <c r="D7" s="1359"/>
      <c r="E7" s="1359"/>
      <c r="F7" s="1359"/>
      <c r="G7" s="1359"/>
      <c r="H7" s="1359"/>
      <c r="I7" s="1359"/>
      <c r="J7" s="1359"/>
      <c r="K7" s="1359"/>
      <c r="L7" s="1359"/>
      <c r="M7" s="1359"/>
      <c r="N7" s="1359"/>
      <c r="O7" s="1359"/>
      <c r="P7" s="59"/>
      <c r="Q7" s="59"/>
      <c r="R7" s="59"/>
      <c r="S7" s="59"/>
      <c r="T7" s="59"/>
      <c r="U7" s="59"/>
      <c r="V7" s="59"/>
      <c r="W7" s="59"/>
      <c r="X7" s="59"/>
      <c r="Y7" s="59"/>
      <c r="Z7" s="59"/>
      <c r="AA7" s="59"/>
      <c r="AB7" s="59"/>
      <c r="AC7" s="59"/>
      <c r="AD7" s="59"/>
    </row>
    <row r="8" spans="1:30" ht="21.75" customHeight="1" x14ac:dyDescent="0.25">
      <c r="A8" s="89"/>
      <c r="B8" s="89"/>
      <c r="C8" s="89"/>
      <c r="D8" s="89"/>
      <c r="E8" s="89"/>
      <c r="F8" s="89"/>
      <c r="G8" s="89"/>
      <c r="H8" s="89"/>
      <c r="I8" s="89"/>
      <c r="J8" s="89"/>
      <c r="K8" s="89"/>
      <c r="L8" s="89"/>
      <c r="M8" s="89"/>
      <c r="N8" s="89"/>
      <c r="O8" s="89"/>
      <c r="P8" s="59"/>
      <c r="Q8" s="59"/>
      <c r="R8" s="59"/>
      <c r="S8" s="59"/>
      <c r="T8" s="59"/>
      <c r="U8" s="59"/>
      <c r="V8" s="59"/>
      <c r="W8" s="59"/>
      <c r="X8" s="59"/>
      <c r="Y8" s="59"/>
      <c r="Z8" s="59"/>
      <c r="AA8" s="59"/>
      <c r="AB8" s="59"/>
      <c r="AC8" s="59"/>
      <c r="AD8" s="59"/>
    </row>
    <row r="9" spans="1:30" ht="15.75" x14ac:dyDescent="0.25">
      <c r="A9" s="1545" t="s">
        <v>1940</v>
      </c>
      <c r="B9" s="1545"/>
      <c r="C9" s="1545"/>
      <c r="D9" s="1545"/>
      <c r="E9" s="1545"/>
      <c r="F9" s="1545"/>
      <c r="G9" s="1545"/>
      <c r="H9" s="1545"/>
      <c r="I9" s="1545"/>
      <c r="J9" s="1545"/>
      <c r="K9" s="1545"/>
      <c r="L9" s="1545"/>
      <c r="M9" s="1545"/>
      <c r="N9" s="1545"/>
      <c r="O9" s="1545"/>
      <c r="P9" s="1545"/>
      <c r="Q9" s="1545"/>
      <c r="R9" s="1545"/>
      <c r="S9" s="59"/>
      <c r="T9" s="59"/>
      <c r="U9" s="59"/>
      <c r="V9" s="59"/>
      <c r="W9" s="59"/>
      <c r="X9" s="59"/>
      <c r="Y9" s="59"/>
      <c r="Z9" s="59"/>
      <c r="AA9" s="59"/>
      <c r="AB9" s="59"/>
      <c r="AC9" s="59"/>
      <c r="AD9" s="59"/>
    </row>
    <row r="10" spans="1:30" x14ac:dyDescent="0.25">
      <c r="A10" s="1841" t="s">
        <v>336</v>
      </c>
      <c r="B10" s="1841"/>
      <c r="C10" s="1891" t="s">
        <v>350</v>
      </c>
      <c r="D10" s="1892"/>
      <c r="E10" s="1892"/>
      <c r="F10" s="1892"/>
      <c r="G10" s="1892"/>
      <c r="H10" s="1892"/>
      <c r="I10" s="1892"/>
      <c r="J10" s="1891" t="s">
        <v>350</v>
      </c>
      <c r="K10" s="1892"/>
      <c r="L10" s="1892"/>
      <c r="M10" s="1892"/>
      <c r="N10" s="1892"/>
      <c r="O10" s="1892"/>
      <c r="P10" s="1892"/>
      <c r="Q10" s="1903" t="s">
        <v>350</v>
      </c>
      <c r="R10" s="1903"/>
      <c r="S10" s="1903"/>
      <c r="T10" s="1903"/>
      <c r="U10" s="1903"/>
      <c r="V10" s="1903"/>
      <c r="W10" s="1903"/>
      <c r="X10" s="1903"/>
      <c r="Y10" s="1903"/>
      <c r="Z10" s="1903"/>
      <c r="AA10" s="1903"/>
      <c r="AB10" s="1903"/>
      <c r="AC10" s="1903"/>
      <c r="AD10" s="1903"/>
    </row>
    <row r="11" spans="1:30" x14ac:dyDescent="0.25">
      <c r="A11" s="1830" t="s">
        <v>1902</v>
      </c>
      <c r="B11" s="1831"/>
      <c r="C11" s="985" t="s">
        <v>1941</v>
      </c>
      <c r="D11" s="986"/>
      <c r="E11" s="987"/>
      <c r="F11" s="987"/>
      <c r="G11" s="987"/>
      <c r="H11" s="987"/>
      <c r="I11" s="987"/>
      <c r="J11" s="1184" t="s">
        <v>1942</v>
      </c>
      <c r="K11" s="992"/>
      <c r="L11" s="992"/>
      <c r="M11" s="992"/>
      <c r="N11" s="992"/>
      <c r="O11" s="992"/>
      <c r="P11" s="992"/>
      <c r="Q11" s="993" t="s">
        <v>1943</v>
      </c>
      <c r="R11" s="994"/>
      <c r="S11" s="995"/>
      <c r="T11" s="995"/>
      <c r="U11" s="995"/>
      <c r="V11" s="1904"/>
      <c r="W11" s="1904"/>
      <c r="X11" s="996"/>
      <c r="Y11" s="997"/>
      <c r="Z11" s="995"/>
      <c r="AA11" s="995"/>
      <c r="AB11" s="995"/>
      <c r="AC11" s="1904"/>
      <c r="AD11" s="1922"/>
    </row>
    <row r="12" spans="1:30" x14ac:dyDescent="0.25">
      <c r="A12" s="1864" t="s">
        <v>1903</v>
      </c>
      <c r="B12" s="1865"/>
      <c r="C12" s="1905" t="s">
        <v>1944</v>
      </c>
      <c r="D12" s="1906"/>
      <c r="E12" s="1906"/>
      <c r="F12" s="1906"/>
      <c r="G12" s="1906"/>
      <c r="H12" s="1906"/>
      <c r="I12" s="1907"/>
      <c r="J12" s="1911" t="s">
        <v>1945</v>
      </c>
      <c r="K12" s="1912"/>
      <c r="L12" s="1912"/>
      <c r="M12" s="1912"/>
      <c r="N12" s="1912"/>
      <c r="O12" s="1912"/>
      <c r="P12" s="1913"/>
      <c r="Q12" s="1908" t="s">
        <v>1946</v>
      </c>
      <c r="R12" s="1909"/>
      <c r="S12" s="1909"/>
      <c r="T12" s="1909"/>
      <c r="U12" s="1909"/>
      <c r="V12" s="1909"/>
      <c r="W12" s="1874" t="s">
        <v>1947</v>
      </c>
      <c r="X12" s="1875"/>
      <c r="Y12" s="1875"/>
      <c r="Z12" s="1875"/>
      <c r="AA12" s="1875"/>
      <c r="AB12" s="1875"/>
      <c r="AC12" s="1875"/>
      <c r="AD12" s="1876"/>
    </row>
    <row r="13" spans="1:30" ht="26.25" customHeight="1" x14ac:dyDescent="0.25">
      <c r="A13" s="1866"/>
      <c r="B13" s="1867"/>
      <c r="C13" s="1908"/>
      <c r="D13" s="1909"/>
      <c r="E13" s="1909"/>
      <c r="F13" s="1909"/>
      <c r="G13" s="1909"/>
      <c r="H13" s="1909"/>
      <c r="I13" s="1910"/>
      <c r="J13" s="1914"/>
      <c r="K13" s="1915"/>
      <c r="L13" s="1915"/>
      <c r="M13" s="1915"/>
      <c r="N13" s="1915"/>
      <c r="O13" s="1915"/>
      <c r="P13" s="1916"/>
      <c r="Q13" s="1923" t="s">
        <v>1948</v>
      </c>
      <c r="R13" s="1924"/>
      <c r="S13" s="1924"/>
      <c r="T13" s="1924"/>
      <c r="U13" s="1924"/>
      <c r="V13" s="1924"/>
      <c r="W13" s="998" t="s">
        <v>1949</v>
      </c>
      <c r="X13" s="999"/>
      <c r="Y13" s="1925"/>
      <c r="Z13" s="1925"/>
      <c r="AA13" s="1925"/>
      <c r="AB13" s="1925"/>
      <c r="AC13" s="1925"/>
      <c r="AD13" s="1000"/>
    </row>
    <row r="14" spans="1:30" ht="21" customHeight="1" x14ac:dyDescent="0.25">
      <c r="A14" s="1830" t="s">
        <v>267</v>
      </c>
      <c r="B14" s="1831"/>
      <c r="C14" s="1898" t="s">
        <v>1939</v>
      </c>
      <c r="D14" s="1899"/>
      <c r="E14" s="1899"/>
      <c r="F14" s="988"/>
      <c r="G14" s="989"/>
      <c r="H14" s="989"/>
      <c r="I14" s="989"/>
      <c r="J14" s="1185" t="s">
        <v>1939</v>
      </c>
      <c r="K14" s="992"/>
      <c r="L14" s="992"/>
      <c r="M14" s="992"/>
      <c r="N14" s="992"/>
      <c r="O14" s="992"/>
      <c r="P14" s="992"/>
      <c r="Q14" s="1926" t="s">
        <v>1939</v>
      </c>
      <c r="R14" s="1927"/>
      <c r="S14" s="1927"/>
      <c r="T14" s="1001"/>
      <c r="U14" s="1002"/>
      <c r="V14" s="1002"/>
      <c r="W14" s="1002"/>
      <c r="X14" s="1002"/>
      <c r="Y14" s="1002"/>
      <c r="Z14" s="1002"/>
      <c r="AA14" s="1002"/>
      <c r="AB14" s="1002"/>
      <c r="AC14" s="1002"/>
      <c r="AD14" s="1003"/>
    </row>
    <row r="15" spans="1:30" ht="51" customHeight="1" x14ac:dyDescent="0.25">
      <c r="A15" s="1821" t="s">
        <v>303</v>
      </c>
      <c r="B15" s="1821" t="s">
        <v>1907</v>
      </c>
      <c r="C15" s="1877" t="s">
        <v>1914</v>
      </c>
      <c r="D15" s="1889" t="s">
        <v>1909</v>
      </c>
      <c r="E15" s="1890"/>
      <c r="F15" s="1877" t="s">
        <v>1910</v>
      </c>
      <c r="G15" s="1877" t="s">
        <v>1911</v>
      </c>
      <c r="H15" s="1877" t="s">
        <v>1912</v>
      </c>
      <c r="I15" s="1877" t="s">
        <v>1913</v>
      </c>
      <c r="J15" s="1881" t="s">
        <v>1914</v>
      </c>
      <c r="K15" s="1901" t="s">
        <v>1909</v>
      </c>
      <c r="L15" s="1902"/>
      <c r="M15" s="1881" t="s">
        <v>1910</v>
      </c>
      <c r="N15" s="1881" t="s">
        <v>1911</v>
      </c>
      <c r="O15" s="1881" t="s">
        <v>1912</v>
      </c>
      <c r="P15" s="1881" t="s">
        <v>1913</v>
      </c>
      <c r="Q15" s="990" t="s">
        <v>1950</v>
      </c>
      <c r="R15" s="1928" t="s">
        <v>1951</v>
      </c>
      <c r="S15" s="1929"/>
      <c r="T15" s="1883" t="s">
        <v>1952</v>
      </c>
      <c r="U15" s="990" t="s">
        <v>1950</v>
      </c>
      <c r="V15" s="1928" t="s">
        <v>1953</v>
      </c>
      <c r="W15" s="1929"/>
      <c r="X15" s="1883" t="s">
        <v>1954</v>
      </c>
      <c r="Y15" s="1883" t="s">
        <v>1955</v>
      </c>
      <c r="Z15" s="1928" t="s">
        <v>1909</v>
      </c>
      <c r="AA15" s="1929"/>
      <c r="AB15" s="1883" t="s">
        <v>1911</v>
      </c>
      <c r="AC15" s="1883" t="s">
        <v>1912</v>
      </c>
      <c r="AD15" s="1883" t="s">
        <v>1913</v>
      </c>
    </row>
    <row r="16" spans="1:30" ht="25.5" x14ac:dyDescent="0.25">
      <c r="A16" s="1815"/>
      <c r="B16" s="1815"/>
      <c r="C16" s="1878"/>
      <c r="D16" s="991" t="s">
        <v>1915</v>
      </c>
      <c r="E16" s="991" t="s">
        <v>1916</v>
      </c>
      <c r="F16" s="1878"/>
      <c r="G16" s="1878"/>
      <c r="H16" s="1878"/>
      <c r="I16" s="1878"/>
      <c r="J16" s="1882"/>
      <c r="K16" s="984" t="s">
        <v>1915</v>
      </c>
      <c r="L16" s="984" t="s">
        <v>1916</v>
      </c>
      <c r="M16" s="1882"/>
      <c r="N16" s="1882"/>
      <c r="O16" s="1882"/>
      <c r="P16" s="1882"/>
      <c r="Q16" s="991" t="s">
        <v>1947</v>
      </c>
      <c r="R16" s="991" t="s">
        <v>1915</v>
      </c>
      <c r="S16" s="991" t="s">
        <v>1916</v>
      </c>
      <c r="T16" s="1878"/>
      <c r="U16" s="991" t="s">
        <v>1949</v>
      </c>
      <c r="V16" s="991" t="s">
        <v>1915</v>
      </c>
      <c r="W16" s="991" t="s">
        <v>1916</v>
      </c>
      <c r="X16" s="1878"/>
      <c r="Y16" s="1878"/>
      <c r="Z16" s="991" t="s">
        <v>1915</v>
      </c>
      <c r="AA16" s="991" t="s">
        <v>1916</v>
      </c>
      <c r="AB16" s="1878"/>
      <c r="AC16" s="1878"/>
      <c r="AD16" s="1878"/>
    </row>
    <row r="17" spans="1:30" x14ac:dyDescent="0.25">
      <c r="A17" s="873" t="s">
        <v>317</v>
      </c>
      <c r="B17" s="873">
        <v>2016</v>
      </c>
      <c r="C17" s="902">
        <v>7</v>
      </c>
      <c r="D17" s="1186">
        <v>6</v>
      </c>
      <c r="E17" s="1186">
        <v>6</v>
      </c>
      <c r="F17" s="1186" t="s">
        <v>1956</v>
      </c>
      <c r="G17" s="1186">
        <v>0</v>
      </c>
      <c r="H17" s="1186">
        <v>0</v>
      </c>
      <c r="I17" s="1186">
        <v>0</v>
      </c>
      <c r="J17" s="1186">
        <v>4</v>
      </c>
      <c r="K17" s="1186">
        <v>4</v>
      </c>
      <c r="L17" s="1186">
        <v>3</v>
      </c>
      <c r="M17" s="1187" t="s">
        <v>1126</v>
      </c>
      <c r="N17" s="1186">
        <v>0</v>
      </c>
      <c r="O17" s="1186">
        <v>1</v>
      </c>
      <c r="P17" s="1186">
        <v>0</v>
      </c>
      <c r="Q17" s="1186">
        <v>4</v>
      </c>
      <c r="R17" s="1186">
        <v>3</v>
      </c>
      <c r="S17" s="1186">
        <v>2</v>
      </c>
      <c r="T17" s="1186" t="s">
        <v>1957</v>
      </c>
      <c r="U17" s="1186">
        <v>3</v>
      </c>
      <c r="V17" s="1186">
        <v>1</v>
      </c>
      <c r="W17" s="1186">
        <v>1</v>
      </c>
      <c r="X17" s="1187" t="s">
        <v>1958</v>
      </c>
      <c r="Y17" s="1186">
        <v>7</v>
      </c>
      <c r="Z17" s="1186">
        <v>4</v>
      </c>
      <c r="AA17" s="1186">
        <v>3</v>
      </c>
      <c r="AB17" s="1186">
        <v>0</v>
      </c>
      <c r="AC17" s="1186">
        <v>1</v>
      </c>
      <c r="AD17" s="1186">
        <v>0</v>
      </c>
    </row>
    <row r="18" spans="1:30" x14ac:dyDescent="0.25">
      <c r="A18" s="873" t="s">
        <v>318</v>
      </c>
      <c r="B18" s="873">
        <v>2017</v>
      </c>
      <c r="C18" s="903">
        <v>6</v>
      </c>
      <c r="D18" s="1188">
        <v>4</v>
      </c>
      <c r="E18" s="1188">
        <v>4</v>
      </c>
      <c r="F18" s="1188" t="s">
        <v>1919</v>
      </c>
      <c r="G18" s="1188">
        <v>1</v>
      </c>
      <c r="H18" s="1188">
        <v>0</v>
      </c>
      <c r="I18" s="1188">
        <v>0</v>
      </c>
      <c r="J18" s="1188">
        <v>4</v>
      </c>
      <c r="K18" s="1188">
        <v>4</v>
      </c>
      <c r="L18" s="1188">
        <v>2</v>
      </c>
      <c r="M18" s="1187" t="s">
        <v>1126</v>
      </c>
      <c r="N18" s="1188">
        <v>0</v>
      </c>
      <c r="O18" s="1188">
        <v>0</v>
      </c>
      <c r="P18" s="1188">
        <v>0</v>
      </c>
      <c r="Q18" s="1188">
        <v>6</v>
      </c>
      <c r="R18" s="1188">
        <v>6</v>
      </c>
      <c r="S18" s="1188">
        <v>5</v>
      </c>
      <c r="T18" s="1187" t="s">
        <v>1959</v>
      </c>
      <c r="U18" s="1188">
        <v>6</v>
      </c>
      <c r="V18" s="1188">
        <v>2</v>
      </c>
      <c r="W18" s="1188">
        <v>2</v>
      </c>
      <c r="X18" s="1187" t="s">
        <v>1960</v>
      </c>
      <c r="Y18" s="1188">
        <v>12</v>
      </c>
      <c r="Z18" s="1188">
        <v>8</v>
      </c>
      <c r="AA18" s="1188">
        <v>7</v>
      </c>
      <c r="AB18" s="1188">
        <v>0</v>
      </c>
      <c r="AC18" s="1188">
        <v>2</v>
      </c>
      <c r="AD18" s="1188">
        <v>0</v>
      </c>
    </row>
    <row r="19" spans="1:30" x14ac:dyDescent="0.25">
      <c r="A19" s="873" t="s">
        <v>319</v>
      </c>
      <c r="B19" s="873">
        <v>2018</v>
      </c>
      <c r="C19" s="903">
        <v>5</v>
      </c>
      <c r="D19" s="1188">
        <v>5</v>
      </c>
      <c r="E19" s="1188">
        <v>5</v>
      </c>
      <c r="F19" s="1187" t="s">
        <v>1959</v>
      </c>
      <c r="G19" s="1188">
        <v>0</v>
      </c>
      <c r="H19" s="1188">
        <v>0</v>
      </c>
      <c r="I19" s="1188">
        <v>0</v>
      </c>
      <c r="J19" s="1188">
        <v>6</v>
      </c>
      <c r="K19" s="1188">
        <v>6</v>
      </c>
      <c r="L19" s="1188">
        <v>2</v>
      </c>
      <c r="M19" s="1187" t="s">
        <v>1126</v>
      </c>
      <c r="N19" s="1188">
        <v>0</v>
      </c>
      <c r="O19" s="1188">
        <v>0</v>
      </c>
      <c r="P19" s="1188">
        <v>0</v>
      </c>
      <c r="Q19" s="1188">
        <v>9</v>
      </c>
      <c r="R19" s="1188">
        <v>8</v>
      </c>
      <c r="S19" s="1188">
        <v>7</v>
      </c>
      <c r="T19" s="1188" t="s">
        <v>1961</v>
      </c>
      <c r="U19" s="1188">
        <v>6</v>
      </c>
      <c r="V19" s="1188">
        <v>3</v>
      </c>
      <c r="W19" s="1188">
        <v>3</v>
      </c>
      <c r="X19" s="1187" t="s">
        <v>1936</v>
      </c>
      <c r="Y19" s="1188">
        <v>15</v>
      </c>
      <c r="Z19" s="1188">
        <v>11</v>
      </c>
      <c r="AA19" s="1188">
        <v>10</v>
      </c>
      <c r="AB19" s="1188">
        <v>0</v>
      </c>
      <c r="AC19" s="1188">
        <v>0</v>
      </c>
      <c r="AD19" s="1188">
        <v>0</v>
      </c>
    </row>
    <row r="20" spans="1:30" x14ac:dyDescent="0.25">
      <c r="A20" s="873" t="s">
        <v>320</v>
      </c>
      <c r="B20" s="873">
        <v>2016</v>
      </c>
      <c r="C20" s="903">
        <v>5</v>
      </c>
      <c r="D20" s="1188">
        <v>3</v>
      </c>
      <c r="E20" s="1188">
        <v>3</v>
      </c>
      <c r="F20" s="1188" t="s">
        <v>1962</v>
      </c>
      <c r="G20" s="1188">
        <v>0</v>
      </c>
      <c r="H20" s="1188">
        <v>0</v>
      </c>
      <c r="I20" s="1188">
        <v>0</v>
      </c>
      <c r="J20" s="1188">
        <v>4</v>
      </c>
      <c r="K20" s="1188">
        <v>3</v>
      </c>
      <c r="L20" s="1188">
        <v>2</v>
      </c>
      <c r="M20" s="1188" t="s">
        <v>1957</v>
      </c>
      <c r="N20" s="1188">
        <v>0</v>
      </c>
      <c r="O20" s="1188">
        <v>0</v>
      </c>
      <c r="P20" s="1188">
        <v>0</v>
      </c>
      <c r="Q20" s="1188">
        <v>6</v>
      </c>
      <c r="R20" s="1188">
        <v>5</v>
      </c>
      <c r="S20" s="1188">
        <v>5</v>
      </c>
      <c r="T20" s="1188" t="s">
        <v>1956</v>
      </c>
      <c r="U20" s="1188">
        <v>5</v>
      </c>
      <c r="V20" s="1188">
        <v>3</v>
      </c>
      <c r="W20" s="1188">
        <v>3</v>
      </c>
      <c r="X20" s="1188" t="s">
        <v>1963</v>
      </c>
      <c r="Y20" s="1188">
        <v>11</v>
      </c>
      <c r="Z20" s="1188">
        <v>8</v>
      </c>
      <c r="AA20" s="1188">
        <v>8</v>
      </c>
      <c r="AB20" s="1188">
        <v>1</v>
      </c>
      <c r="AC20" s="1188">
        <v>0</v>
      </c>
      <c r="AD20" s="1188">
        <v>0</v>
      </c>
    </row>
    <row r="21" spans="1:30" x14ac:dyDescent="0.25">
      <c r="A21" s="873" t="s">
        <v>321</v>
      </c>
      <c r="B21" s="873">
        <v>2020</v>
      </c>
      <c r="C21" s="903">
        <v>5</v>
      </c>
      <c r="D21" s="1188">
        <v>3</v>
      </c>
      <c r="E21" s="1188">
        <v>3</v>
      </c>
      <c r="F21" s="1188" t="s">
        <v>1963</v>
      </c>
      <c r="G21" s="1188">
        <v>1</v>
      </c>
      <c r="H21" s="1188">
        <v>0</v>
      </c>
      <c r="I21" s="1188">
        <v>0</v>
      </c>
      <c r="J21" s="1188">
        <v>4</v>
      </c>
      <c r="K21" s="1188">
        <v>4</v>
      </c>
      <c r="L21" s="1188">
        <v>1</v>
      </c>
      <c r="M21" s="1187" t="s">
        <v>1126</v>
      </c>
      <c r="N21" s="1188">
        <v>0</v>
      </c>
      <c r="O21" s="1188">
        <v>0</v>
      </c>
      <c r="P21" s="1188">
        <v>0</v>
      </c>
      <c r="Q21" s="1188">
        <v>7</v>
      </c>
      <c r="R21" s="1188">
        <v>5</v>
      </c>
      <c r="S21" s="1188">
        <v>5</v>
      </c>
      <c r="T21" s="1188" t="s">
        <v>1129</v>
      </c>
      <c r="U21" s="1188">
        <v>4</v>
      </c>
      <c r="V21" s="1188">
        <v>3</v>
      </c>
      <c r="W21" s="1188">
        <v>3</v>
      </c>
      <c r="X21" s="1188" t="s">
        <v>1957</v>
      </c>
      <c r="Y21" s="1188">
        <v>11</v>
      </c>
      <c r="Z21" s="1188">
        <v>8</v>
      </c>
      <c r="AA21" s="1188">
        <v>8</v>
      </c>
      <c r="AB21" s="1188">
        <v>1</v>
      </c>
      <c r="AC21" s="1188">
        <v>2</v>
      </c>
      <c r="AD21" s="1188">
        <v>0</v>
      </c>
    </row>
    <row r="22" spans="1:30" x14ac:dyDescent="0.25">
      <c r="A22" s="873" t="s">
        <v>322</v>
      </c>
      <c r="B22" s="873">
        <v>2021</v>
      </c>
      <c r="C22" s="903">
        <v>4</v>
      </c>
      <c r="D22" s="1188">
        <v>2</v>
      </c>
      <c r="E22" s="1188">
        <v>2</v>
      </c>
      <c r="F22" s="1188" t="s">
        <v>1959</v>
      </c>
      <c r="G22" s="1188">
        <v>0</v>
      </c>
      <c r="H22" s="1188">
        <v>2</v>
      </c>
      <c r="I22" s="1188">
        <v>0</v>
      </c>
      <c r="J22" s="1188">
        <v>5</v>
      </c>
      <c r="K22" s="1188">
        <v>3</v>
      </c>
      <c r="L22" s="1188">
        <v>0</v>
      </c>
      <c r="M22" s="1188" t="s">
        <v>1963</v>
      </c>
      <c r="N22" s="1188">
        <v>0</v>
      </c>
      <c r="O22" s="1188">
        <v>0</v>
      </c>
      <c r="P22" s="1188">
        <v>0</v>
      </c>
      <c r="Q22" s="1188">
        <v>5</v>
      </c>
      <c r="R22" s="1188">
        <v>4</v>
      </c>
      <c r="S22" s="1188">
        <v>4</v>
      </c>
      <c r="T22" s="1188" t="s">
        <v>1957</v>
      </c>
      <c r="U22" s="1188">
        <v>4</v>
      </c>
      <c r="V22" s="1188">
        <v>3</v>
      </c>
      <c r="W22" s="1188">
        <v>3</v>
      </c>
      <c r="X22" s="1188" t="s">
        <v>1957</v>
      </c>
      <c r="Y22" s="1188">
        <v>9</v>
      </c>
      <c r="Z22" s="1188">
        <v>7</v>
      </c>
      <c r="AA22" s="1188">
        <v>7</v>
      </c>
      <c r="AB22" s="1188">
        <v>0</v>
      </c>
      <c r="AC22" s="1188">
        <v>1</v>
      </c>
      <c r="AD22" s="1188">
        <v>0</v>
      </c>
    </row>
    <row r="23" spans="1:30"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904"/>
      <c r="Z23" s="575"/>
      <c r="AA23" s="59"/>
      <c r="AB23" s="59"/>
      <c r="AC23" s="905"/>
      <c r="AD23" s="59"/>
    </row>
    <row r="24" spans="1:30"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x14ac:dyDescent="0.25">
      <c r="A25" s="1841" t="s">
        <v>336</v>
      </c>
      <c r="B25" s="1841"/>
      <c r="C25" s="1917" t="s">
        <v>356</v>
      </c>
      <c r="D25" s="1918"/>
      <c r="E25" s="1918"/>
      <c r="F25" s="1918"/>
      <c r="G25" s="1918"/>
      <c r="H25" s="1918"/>
      <c r="I25" s="1918"/>
      <c r="J25" s="1919" t="s">
        <v>363</v>
      </c>
      <c r="K25" s="1920"/>
      <c r="L25" s="1920"/>
      <c r="M25" s="1920"/>
      <c r="N25" s="1920"/>
      <c r="O25" s="1920"/>
      <c r="P25" s="1920"/>
      <c r="Q25" s="1921" t="s">
        <v>351</v>
      </c>
      <c r="R25" s="1921"/>
      <c r="S25" s="1921"/>
      <c r="T25" s="1921"/>
      <c r="U25" s="1921"/>
      <c r="V25" s="1921"/>
      <c r="W25" s="1921"/>
      <c r="X25" s="59"/>
      <c r="Y25" s="59"/>
      <c r="Z25" s="59"/>
      <c r="AA25" s="59"/>
      <c r="AB25" s="59"/>
      <c r="AC25" s="59"/>
      <c r="AD25" s="59"/>
    </row>
    <row r="26" spans="1:30" x14ac:dyDescent="0.25">
      <c r="A26" s="1830" t="s">
        <v>1902</v>
      </c>
      <c r="B26" s="1831"/>
      <c r="C26" s="1189" t="s">
        <v>638</v>
      </c>
      <c r="D26" s="1004"/>
      <c r="E26" s="987"/>
      <c r="F26" s="987"/>
      <c r="G26" s="987"/>
      <c r="H26" s="987"/>
      <c r="I26" s="987"/>
      <c r="J26" s="1184" t="s">
        <v>637</v>
      </c>
      <c r="K26" s="992"/>
      <c r="L26" s="992"/>
      <c r="M26" s="992"/>
      <c r="N26" s="992"/>
      <c r="O26" s="992"/>
      <c r="P26" s="992"/>
      <c r="Q26" s="1884" t="s">
        <v>708</v>
      </c>
      <c r="R26" s="1885"/>
      <c r="S26" s="1885"/>
      <c r="T26" s="1885"/>
      <c r="U26" s="1885"/>
      <c r="V26" s="1885"/>
      <c r="W26" s="1886"/>
      <c r="X26" s="59"/>
      <c r="Y26" s="59"/>
      <c r="Z26" s="59"/>
      <c r="AA26" s="59"/>
      <c r="AB26" s="59"/>
      <c r="AC26" s="59"/>
      <c r="AD26" s="59"/>
    </row>
    <row r="27" spans="1:30" x14ac:dyDescent="0.25">
      <c r="A27" s="1864" t="s">
        <v>1903</v>
      </c>
      <c r="B27" s="1865"/>
      <c r="C27" s="1905" t="s">
        <v>1964</v>
      </c>
      <c r="D27" s="1906"/>
      <c r="E27" s="1906"/>
      <c r="F27" s="1906"/>
      <c r="G27" s="1906"/>
      <c r="H27" s="1906"/>
      <c r="I27" s="1907"/>
      <c r="J27" s="1911" t="s">
        <v>1965</v>
      </c>
      <c r="K27" s="1912"/>
      <c r="L27" s="1912"/>
      <c r="M27" s="1912"/>
      <c r="N27" s="1912"/>
      <c r="O27" s="1912"/>
      <c r="P27" s="1913"/>
      <c r="Q27" s="1897" t="s">
        <v>1966</v>
      </c>
      <c r="R27" s="1897"/>
      <c r="S27" s="1897"/>
      <c r="T27" s="1897"/>
      <c r="U27" s="1897"/>
      <c r="V27" s="1897"/>
      <c r="W27" s="1897"/>
      <c r="X27" s="59"/>
      <c r="Y27" s="59"/>
      <c r="Z27" s="59"/>
      <c r="AA27" s="59"/>
      <c r="AB27" s="59"/>
      <c r="AC27" s="59"/>
      <c r="AD27" s="59"/>
    </row>
    <row r="28" spans="1:30" ht="13.5" customHeight="1" x14ac:dyDescent="0.25">
      <c r="A28" s="1866"/>
      <c r="B28" s="1867"/>
      <c r="C28" s="1908"/>
      <c r="D28" s="1909"/>
      <c r="E28" s="1909"/>
      <c r="F28" s="1909"/>
      <c r="G28" s="1909"/>
      <c r="H28" s="1909"/>
      <c r="I28" s="1910"/>
      <c r="J28" s="1914"/>
      <c r="K28" s="1915"/>
      <c r="L28" s="1915"/>
      <c r="M28" s="1915"/>
      <c r="N28" s="1915"/>
      <c r="O28" s="1915"/>
      <c r="P28" s="1916"/>
      <c r="Q28" s="1897"/>
      <c r="R28" s="1897"/>
      <c r="S28" s="1897"/>
      <c r="T28" s="1897"/>
      <c r="U28" s="1897"/>
      <c r="V28" s="1897"/>
      <c r="W28" s="1897"/>
      <c r="X28" s="59"/>
      <c r="Y28" s="59"/>
      <c r="Z28" s="59"/>
      <c r="AA28" s="59"/>
      <c r="AB28" s="59"/>
      <c r="AC28" s="59"/>
      <c r="AD28" s="59"/>
    </row>
    <row r="29" spans="1:30" x14ac:dyDescent="0.25">
      <c r="A29" s="1830" t="s">
        <v>267</v>
      </c>
      <c r="B29" s="1831"/>
      <c r="C29" s="1898" t="s">
        <v>1939</v>
      </c>
      <c r="D29" s="1899"/>
      <c r="E29" s="1899"/>
      <c r="F29" s="1005"/>
      <c r="G29" s="989"/>
      <c r="H29" s="989"/>
      <c r="I29" s="989"/>
      <c r="J29" s="1185" t="s">
        <v>1939</v>
      </c>
      <c r="K29" s="992"/>
      <c r="L29" s="992"/>
      <c r="M29" s="992"/>
      <c r="N29" s="992"/>
      <c r="O29" s="992"/>
      <c r="P29" s="992"/>
      <c r="Q29" s="1898" t="s">
        <v>1939</v>
      </c>
      <c r="R29" s="1899"/>
      <c r="S29" s="1899"/>
      <c r="T29" s="1899"/>
      <c r="U29" s="1899"/>
      <c r="V29" s="1899"/>
      <c r="W29" s="1900"/>
      <c r="X29" s="59"/>
      <c r="Y29" s="59"/>
      <c r="Z29" s="59"/>
      <c r="AA29" s="59"/>
      <c r="AB29" s="59"/>
      <c r="AC29" s="59"/>
      <c r="AD29" s="59"/>
    </row>
    <row r="30" spans="1:30" ht="32.25" customHeight="1" x14ac:dyDescent="0.25">
      <c r="A30" s="1821" t="s">
        <v>303</v>
      </c>
      <c r="B30" s="1821" t="s">
        <v>1907</v>
      </c>
      <c r="C30" s="1877" t="s">
        <v>1914</v>
      </c>
      <c r="D30" s="1889" t="s">
        <v>1909</v>
      </c>
      <c r="E30" s="1890"/>
      <c r="F30" s="1877" t="s">
        <v>1910</v>
      </c>
      <c r="G30" s="1877" t="s">
        <v>1911</v>
      </c>
      <c r="H30" s="1877" t="s">
        <v>1912</v>
      </c>
      <c r="I30" s="1877" t="s">
        <v>1913</v>
      </c>
      <c r="J30" s="1881" t="s">
        <v>1914</v>
      </c>
      <c r="K30" s="1901" t="s">
        <v>1909</v>
      </c>
      <c r="L30" s="1902"/>
      <c r="M30" s="1881" t="s">
        <v>1952</v>
      </c>
      <c r="N30" s="1881" t="s">
        <v>1911</v>
      </c>
      <c r="O30" s="1881" t="s">
        <v>1912</v>
      </c>
      <c r="P30" s="1881" t="s">
        <v>1913</v>
      </c>
      <c r="Q30" s="1877" t="s">
        <v>1914</v>
      </c>
      <c r="R30" s="1889" t="s">
        <v>1909</v>
      </c>
      <c r="S30" s="1890"/>
      <c r="T30" s="1879" t="s">
        <v>1952</v>
      </c>
      <c r="U30" s="1877" t="s">
        <v>1911</v>
      </c>
      <c r="V30" s="1877" t="s">
        <v>1912</v>
      </c>
      <c r="W30" s="1877" t="s">
        <v>1913</v>
      </c>
      <c r="X30" s="59"/>
      <c r="Y30" s="59"/>
      <c r="Z30" s="59"/>
      <c r="AA30" s="59"/>
      <c r="AB30" s="59"/>
      <c r="AC30" s="59"/>
      <c r="AD30" s="59"/>
    </row>
    <row r="31" spans="1:30" ht="44.25" customHeight="1" x14ac:dyDescent="0.25">
      <c r="A31" s="1815"/>
      <c r="B31" s="1815"/>
      <c r="C31" s="1878"/>
      <c r="D31" s="991" t="s">
        <v>1915</v>
      </c>
      <c r="E31" s="991" t="s">
        <v>1916</v>
      </c>
      <c r="F31" s="1878"/>
      <c r="G31" s="1878"/>
      <c r="H31" s="1878"/>
      <c r="I31" s="1878"/>
      <c r="J31" s="1882"/>
      <c r="K31" s="984" t="s">
        <v>1915</v>
      </c>
      <c r="L31" s="984" t="s">
        <v>1916</v>
      </c>
      <c r="M31" s="1882"/>
      <c r="N31" s="1882"/>
      <c r="O31" s="1882"/>
      <c r="P31" s="1882"/>
      <c r="Q31" s="1878"/>
      <c r="R31" s="991" t="s">
        <v>1915</v>
      </c>
      <c r="S31" s="991" t="s">
        <v>1916</v>
      </c>
      <c r="T31" s="1880"/>
      <c r="U31" s="1878"/>
      <c r="V31" s="1878"/>
      <c r="W31" s="1878"/>
      <c r="X31" s="59"/>
      <c r="Y31" s="59"/>
      <c r="Z31" s="59"/>
      <c r="AA31" s="59"/>
      <c r="AB31" s="59"/>
      <c r="AC31" s="59"/>
      <c r="AD31" s="59"/>
    </row>
    <row r="32" spans="1:30" x14ac:dyDescent="0.25">
      <c r="A32" s="873" t="s">
        <v>317</v>
      </c>
      <c r="B32" s="873">
        <v>2016</v>
      </c>
      <c r="C32" s="906">
        <v>16</v>
      </c>
      <c r="D32" s="1190">
        <v>9</v>
      </c>
      <c r="E32" s="1190">
        <v>5.2</v>
      </c>
      <c r="F32" s="1190" t="s">
        <v>1922</v>
      </c>
      <c r="G32" s="1190">
        <v>0</v>
      </c>
      <c r="H32" s="1190">
        <v>0</v>
      </c>
      <c r="I32" s="1190">
        <v>0</v>
      </c>
      <c r="J32" s="1190">
        <v>11</v>
      </c>
      <c r="K32" s="1190">
        <v>3</v>
      </c>
      <c r="L32" s="1190">
        <v>3</v>
      </c>
      <c r="M32" s="1190" t="s">
        <v>1967</v>
      </c>
      <c r="N32" s="1190">
        <v>0</v>
      </c>
      <c r="O32" s="1190">
        <v>0</v>
      </c>
      <c r="P32" s="1190">
        <v>0</v>
      </c>
      <c r="Q32" s="1190">
        <v>10</v>
      </c>
      <c r="R32" s="1190">
        <v>6</v>
      </c>
      <c r="S32" s="1190">
        <v>6</v>
      </c>
      <c r="T32" s="1190" t="s">
        <v>1963</v>
      </c>
      <c r="U32" s="1190">
        <v>1</v>
      </c>
      <c r="V32" s="1190">
        <v>0</v>
      </c>
      <c r="W32" s="1190">
        <v>0</v>
      </c>
      <c r="X32" s="59"/>
      <c r="Y32" s="59"/>
      <c r="Z32" s="59"/>
      <c r="AA32" s="59"/>
      <c r="AB32" s="59"/>
      <c r="AC32" s="59"/>
      <c r="AD32" s="59"/>
    </row>
    <row r="33" spans="1:30" x14ac:dyDescent="0.25">
      <c r="A33" s="873" t="s">
        <v>318</v>
      </c>
      <c r="B33" s="873">
        <v>2017</v>
      </c>
      <c r="C33" s="907">
        <v>11</v>
      </c>
      <c r="D33" s="1191">
        <v>8</v>
      </c>
      <c r="E33" s="1191">
        <v>6.2</v>
      </c>
      <c r="F33" s="1191" t="s">
        <v>1129</v>
      </c>
      <c r="G33" s="1191">
        <v>0</v>
      </c>
      <c r="H33" s="1191">
        <v>0</v>
      </c>
      <c r="I33" s="1191">
        <v>0</v>
      </c>
      <c r="J33" s="1191">
        <v>13</v>
      </c>
      <c r="K33" s="1191">
        <v>5</v>
      </c>
      <c r="L33" s="1191">
        <v>5</v>
      </c>
      <c r="M33" s="1191" t="s">
        <v>1968</v>
      </c>
      <c r="N33" s="1191">
        <v>0</v>
      </c>
      <c r="O33" s="1191">
        <v>0</v>
      </c>
      <c r="P33" s="1191">
        <v>0</v>
      </c>
      <c r="Q33" s="1191">
        <v>10</v>
      </c>
      <c r="R33" s="1191">
        <v>6</v>
      </c>
      <c r="S33" s="1191">
        <v>6</v>
      </c>
      <c r="T33" s="1191" t="s">
        <v>1969</v>
      </c>
      <c r="U33" s="1191">
        <v>0</v>
      </c>
      <c r="V33" s="1191">
        <v>0</v>
      </c>
      <c r="W33" s="1191">
        <v>0</v>
      </c>
      <c r="X33" s="59"/>
      <c r="Y33" s="59"/>
      <c r="Z33" s="59"/>
      <c r="AA33" s="59"/>
      <c r="AB33" s="59"/>
      <c r="AC33" s="59"/>
      <c r="AD33" s="59"/>
    </row>
    <row r="34" spans="1:30" x14ac:dyDescent="0.25">
      <c r="A34" s="873" t="s">
        <v>319</v>
      </c>
      <c r="B34" s="873">
        <v>2018</v>
      </c>
      <c r="C34" s="907">
        <v>13</v>
      </c>
      <c r="D34" s="1191">
        <v>7</v>
      </c>
      <c r="E34" s="1191">
        <v>5.2</v>
      </c>
      <c r="F34" s="1191" t="s">
        <v>1970</v>
      </c>
      <c r="G34" s="1191">
        <v>0</v>
      </c>
      <c r="H34" s="1191">
        <v>0</v>
      </c>
      <c r="I34" s="1191">
        <v>0</v>
      </c>
      <c r="J34" s="1191">
        <v>10</v>
      </c>
      <c r="K34" s="1191">
        <v>4</v>
      </c>
      <c r="L34" s="1191">
        <v>4</v>
      </c>
      <c r="M34" s="1191" t="s">
        <v>1934</v>
      </c>
      <c r="N34" s="1191">
        <v>0</v>
      </c>
      <c r="O34" s="1191">
        <v>0</v>
      </c>
      <c r="P34" s="1191">
        <v>0</v>
      </c>
      <c r="Q34" s="1191">
        <v>6</v>
      </c>
      <c r="R34" s="1191">
        <v>4</v>
      </c>
      <c r="S34" s="1191">
        <v>4</v>
      </c>
      <c r="T34" s="1191" t="s">
        <v>1919</v>
      </c>
      <c r="U34" s="1191">
        <v>0</v>
      </c>
      <c r="V34" s="1191">
        <v>0</v>
      </c>
      <c r="W34" s="1191">
        <v>0</v>
      </c>
    </row>
    <row r="35" spans="1:30" x14ac:dyDescent="0.25">
      <c r="A35" s="873" t="s">
        <v>320</v>
      </c>
      <c r="B35" s="873">
        <v>2016</v>
      </c>
      <c r="C35" s="907">
        <v>14</v>
      </c>
      <c r="D35" s="1191">
        <v>5</v>
      </c>
      <c r="E35" s="1191">
        <v>4.2</v>
      </c>
      <c r="F35" s="1191" t="s">
        <v>1971</v>
      </c>
      <c r="G35" s="1191">
        <v>0</v>
      </c>
      <c r="H35" s="1191">
        <v>1</v>
      </c>
      <c r="I35" s="1191">
        <v>0</v>
      </c>
      <c r="J35" s="1191">
        <v>9</v>
      </c>
      <c r="K35" s="1191">
        <v>5</v>
      </c>
      <c r="L35" s="1191">
        <v>5</v>
      </c>
      <c r="M35" s="1191" t="s">
        <v>1922</v>
      </c>
      <c r="N35" s="1191">
        <v>0</v>
      </c>
      <c r="O35" s="1191">
        <v>0</v>
      </c>
      <c r="P35" s="1191">
        <v>0</v>
      </c>
      <c r="Q35" s="1191">
        <v>8</v>
      </c>
      <c r="R35" s="1191">
        <v>7</v>
      </c>
      <c r="S35" s="1191">
        <v>7</v>
      </c>
      <c r="T35" s="1191" t="s">
        <v>1961</v>
      </c>
      <c r="U35" s="1191">
        <v>0</v>
      </c>
      <c r="V35" s="1191">
        <v>0</v>
      </c>
      <c r="W35" s="1191">
        <v>0</v>
      </c>
    </row>
    <row r="36" spans="1:30" x14ac:dyDescent="0.25">
      <c r="A36" s="873" t="s">
        <v>321</v>
      </c>
      <c r="B36" s="873">
        <v>2020</v>
      </c>
      <c r="C36" s="907">
        <v>14</v>
      </c>
      <c r="D36" s="1191">
        <v>6</v>
      </c>
      <c r="E36" s="1191">
        <v>4.2</v>
      </c>
      <c r="F36" s="1191" t="s">
        <v>1972</v>
      </c>
      <c r="G36" s="1191">
        <v>0</v>
      </c>
      <c r="H36" s="1191">
        <v>1</v>
      </c>
      <c r="I36" s="1191">
        <v>0</v>
      </c>
      <c r="J36" s="1191">
        <v>10</v>
      </c>
      <c r="K36" s="1191">
        <v>6</v>
      </c>
      <c r="L36" s="1191">
        <v>6</v>
      </c>
      <c r="M36" s="1191" t="s">
        <v>1963</v>
      </c>
      <c r="N36" s="1191">
        <v>0</v>
      </c>
      <c r="O36" s="1191">
        <v>2</v>
      </c>
      <c r="P36" s="1191">
        <v>0</v>
      </c>
      <c r="Q36" s="1191">
        <v>5</v>
      </c>
      <c r="R36" s="1191">
        <v>3</v>
      </c>
      <c r="S36" s="1191">
        <v>3</v>
      </c>
      <c r="T36" s="1191" t="s">
        <v>1962</v>
      </c>
      <c r="U36" s="1191">
        <v>0</v>
      </c>
      <c r="V36" s="1191">
        <v>0</v>
      </c>
      <c r="W36" s="1191">
        <v>0</v>
      </c>
    </row>
    <row r="37" spans="1:30" x14ac:dyDescent="0.25">
      <c r="A37" s="873" t="s">
        <v>322</v>
      </c>
      <c r="B37" s="873">
        <v>2021</v>
      </c>
      <c r="C37" s="907">
        <v>12</v>
      </c>
      <c r="D37" s="1191">
        <v>5</v>
      </c>
      <c r="E37" s="1191">
        <v>4.2</v>
      </c>
      <c r="F37" s="1191" t="s">
        <v>1973</v>
      </c>
      <c r="G37" s="1191">
        <v>1</v>
      </c>
      <c r="H37" s="1191">
        <v>0</v>
      </c>
      <c r="I37" s="1191">
        <v>0</v>
      </c>
      <c r="J37" s="1191">
        <v>12</v>
      </c>
      <c r="K37" s="1191">
        <v>6</v>
      </c>
      <c r="L37" s="1191">
        <v>6</v>
      </c>
      <c r="M37" s="1192" t="s">
        <v>1974</v>
      </c>
      <c r="N37" s="1191">
        <v>1</v>
      </c>
      <c r="O37" s="1191">
        <v>1</v>
      </c>
      <c r="P37" s="1191">
        <v>0</v>
      </c>
      <c r="Q37" s="1191">
        <v>6</v>
      </c>
      <c r="R37" s="1191">
        <v>4</v>
      </c>
      <c r="S37" s="1191">
        <v>4</v>
      </c>
      <c r="T37" s="1191" t="s">
        <v>1938</v>
      </c>
      <c r="U37" s="1191">
        <v>0</v>
      </c>
      <c r="V37" s="1191">
        <v>0</v>
      </c>
      <c r="W37" s="1191">
        <v>0</v>
      </c>
    </row>
    <row r="38" spans="1:30" x14ac:dyDescent="0.25">
      <c r="A38" s="59"/>
      <c r="B38" s="59"/>
      <c r="C38" s="59"/>
      <c r="D38" s="59"/>
      <c r="E38" s="59"/>
      <c r="F38" s="59"/>
      <c r="G38" s="59"/>
      <c r="H38" s="59"/>
      <c r="I38" s="59"/>
      <c r="J38" s="59"/>
      <c r="K38" s="59"/>
      <c r="L38" s="59"/>
      <c r="M38" s="59"/>
      <c r="N38" s="59"/>
      <c r="O38" s="59"/>
      <c r="P38" s="59"/>
      <c r="Q38" s="59"/>
      <c r="R38" s="59"/>
      <c r="S38" s="59"/>
      <c r="T38" s="59"/>
      <c r="U38" s="59"/>
      <c r="V38" s="59"/>
      <c r="W38" s="59"/>
    </row>
    <row r="39" spans="1:30" x14ac:dyDescent="0.25">
      <c r="A39" s="59"/>
      <c r="B39" s="59"/>
      <c r="C39" s="59"/>
      <c r="D39" s="59"/>
      <c r="E39" s="59"/>
      <c r="F39" s="59"/>
      <c r="G39" s="59"/>
      <c r="H39" s="59"/>
      <c r="I39" s="59"/>
      <c r="J39" s="59"/>
      <c r="K39" s="59"/>
      <c r="L39" s="59"/>
      <c r="M39" s="59"/>
      <c r="N39" s="59"/>
      <c r="O39" s="59"/>
      <c r="P39" s="59"/>
      <c r="Q39" s="59"/>
      <c r="R39" s="59"/>
      <c r="S39" s="59"/>
      <c r="T39" s="59"/>
      <c r="U39" s="59"/>
      <c r="V39" s="59"/>
      <c r="W39" s="59"/>
    </row>
    <row r="40" spans="1:30" x14ac:dyDescent="0.25">
      <c r="A40" s="1841" t="s">
        <v>336</v>
      </c>
      <c r="B40" s="1841"/>
      <c r="C40" s="1891" t="s">
        <v>353</v>
      </c>
      <c r="D40" s="1892"/>
      <c r="E40" s="1892"/>
      <c r="F40" s="1892"/>
      <c r="G40" s="1892"/>
      <c r="H40" s="1892"/>
      <c r="I40" s="1892"/>
      <c r="J40" s="1892"/>
      <c r="K40" s="1892"/>
      <c r="L40" s="1892"/>
      <c r="M40" s="1892"/>
      <c r="N40" s="1892"/>
      <c r="O40" s="1892"/>
      <c r="P40" s="1893"/>
      <c r="Q40" s="59"/>
      <c r="R40" s="59"/>
      <c r="S40" s="59"/>
      <c r="T40" s="59"/>
      <c r="U40" s="59"/>
      <c r="V40" s="59"/>
      <c r="W40" s="59"/>
    </row>
    <row r="41" spans="1:30" x14ac:dyDescent="0.25">
      <c r="A41" s="1830" t="s">
        <v>1902</v>
      </c>
      <c r="B41" s="1831"/>
      <c r="C41" s="1193" t="s">
        <v>634</v>
      </c>
      <c r="D41" s="1194"/>
      <c r="E41" s="1194"/>
      <c r="F41" s="1194"/>
      <c r="G41" s="1194"/>
      <c r="H41" s="1894"/>
      <c r="I41" s="1894"/>
      <c r="J41" s="1004"/>
      <c r="K41" s="1006"/>
      <c r="L41" s="1006"/>
      <c r="M41" s="1006"/>
      <c r="N41" s="1006"/>
      <c r="O41" s="1895"/>
      <c r="P41" s="1896"/>
      <c r="Q41" s="59"/>
      <c r="R41" s="59"/>
      <c r="S41" s="59"/>
      <c r="T41" s="59"/>
      <c r="U41" s="59"/>
      <c r="V41" s="59"/>
      <c r="W41" s="59"/>
    </row>
    <row r="42" spans="1:30" x14ac:dyDescent="0.25">
      <c r="A42" s="1864" t="s">
        <v>1903</v>
      </c>
      <c r="B42" s="1865"/>
      <c r="C42" s="1884" t="s">
        <v>1975</v>
      </c>
      <c r="D42" s="1885"/>
      <c r="E42" s="1885"/>
      <c r="F42" s="1885"/>
      <c r="G42" s="1885"/>
      <c r="H42" s="1885"/>
      <c r="I42" s="1195" t="s">
        <v>1947</v>
      </c>
      <c r="J42" s="1885"/>
      <c r="K42" s="1885"/>
      <c r="L42" s="1885"/>
      <c r="M42" s="1885"/>
      <c r="N42" s="1885"/>
      <c r="O42" s="1885"/>
      <c r="P42" s="1196"/>
      <c r="Q42" s="59"/>
      <c r="R42" s="59"/>
      <c r="S42" s="59"/>
      <c r="T42" s="59"/>
      <c r="U42" s="59"/>
      <c r="V42" s="59"/>
      <c r="W42" s="59"/>
    </row>
    <row r="43" spans="1:30" ht="29.25" customHeight="1" x14ac:dyDescent="0.25">
      <c r="A43" s="1866"/>
      <c r="B43" s="1867"/>
      <c r="C43" s="1887" t="s">
        <v>1976</v>
      </c>
      <c r="D43" s="1888"/>
      <c r="E43" s="1888"/>
      <c r="F43" s="1888"/>
      <c r="G43" s="1888"/>
      <c r="H43" s="1888"/>
      <c r="I43" s="1195" t="s">
        <v>1949</v>
      </c>
      <c r="J43" s="1885"/>
      <c r="K43" s="1885"/>
      <c r="L43" s="1885"/>
      <c r="M43" s="1885"/>
      <c r="N43" s="1885"/>
      <c r="O43" s="1885"/>
      <c r="P43" s="1197"/>
      <c r="Q43" s="59"/>
      <c r="R43" s="59"/>
      <c r="S43" s="59"/>
      <c r="T43" s="59"/>
      <c r="U43" s="59"/>
      <c r="V43" s="59"/>
      <c r="W43" s="59"/>
    </row>
    <row r="44" spans="1:30" x14ac:dyDescent="0.25">
      <c r="A44" s="1830" t="s">
        <v>267</v>
      </c>
      <c r="B44" s="1831"/>
      <c r="C44" s="1887" t="s">
        <v>1939</v>
      </c>
      <c r="D44" s="1888"/>
      <c r="E44" s="1888"/>
      <c r="F44" s="1007"/>
      <c r="G44" s="1008"/>
      <c r="H44" s="1008"/>
      <c r="I44" s="1008"/>
      <c r="J44" s="1198"/>
      <c r="K44" s="1198"/>
      <c r="L44" s="1198"/>
      <c r="M44" s="1198"/>
      <c r="N44" s="1198"/>
      <c r="O44" s="1198"/>
      <c r="P44" s="1199"/>
      <c r="Q44" s="59"/>
      <c r="R44" s="59"/>
      <c r="S44" s="59"/>
      <c r="T44" s="59"/>
      <c r="U44" s="59"/>
      <c r="V44" s="59"/>
      <c r="W44" s="59"/>
    </row>
    <row r="45" spans="1:30" ht="38.25" x14ac:dyDescent="0.25">
      <c r="A45" s="1821" t="s">
        <v>303</v>
      </c>
      <c r="B45" s="1821" t="s">
        <v>1907</v>
      </c>
      <c r="C45" s="991" t="s">
        <v>1950</v>
      </c>
      <c r="D45" s="1889" t="s">
        <v>1951</v>
      </c>
      <c r="E45" s="1890"/>
      <c r="F45" s="1877" t="s">
        <v>1910</v>
      </c>
      <c r="G45" s="991" t="s">
        <v>1950</v>
      </c>
      <c r="H45" s="1889" t="s">
        <v>1953</v>
      </c>
      <c r="I45" s="1890"/>
      <c r="J45" s="1877" t="s">
        <v>1955</v>
      </c>
      <c r="K45" s="1889" t="s">
        <v>1909</v>
      </c>
      <c r="L45" s="1890"/>
      <c r="M45" s="1877" t="s">
        <v>1910</v>
      </c>
      <c r="N45" s="1877" t="s">
        <v>1911</v>
      </c>
      <c r="O45" s="1877" t="s">
        <v>1912</v>
      </c>
      <c r="P45" s="1877" t="s">
        <v>1913</v>
      </c>
      <c r="Q45" s="59"/>
      <c r="R45" s="59"/>
      <c r="S45" s="59"/>
      <c r="T45" s="59"/>
      <c r="U45" s="59"/>
      <c r="V45" s="59"/>
      <c r="W45" s="59"/>
    </row>
    <row r="46" spans="1:30" ht="25.5" x14ac:dyDescent="0.25">
      <c r="A46" s="1815"/>
      <c r="B46" s="1815"/>
      <c r="C46" s="991" t="s">
        <v>1947</v>
      </c>
      <c r="D46" s="991" t="s">
        <v>1915</v>
      </c>
      <c r="E46" s="991" t="s">
        <v>1916</v>
      </c>
      <c r="F46" s="1878"/>
      <c r="G46" s="991" t="s">
        <v>1949</v>
      </c>
      <c r="H46" s="991" t="s">
        <v>1915</v>
      </c>
      <c r="I46" s="991" t="s">
        <v>1916</v>
      </c>
      <c r="J46" s="1878"/>
      <c r="K46" s="991" t="s">
        <v>1915</v>
      </c>
      <c r="L46" s="991" t="s">
        <v>1916</v>
      </c>
      <c r="M46" s="1878"/>
      <c r="N46" s="1878"/>
      <c r="O46" s="1878"/>
      <c r="P46" s="1878"/>
      <c r="Q46" s="59"/>
      <c r="R46" s="59"/>
      <c r="S46" s="59"/>
      <c r="T46" s="59"/>
      <c r="U46" s="59"/>
      <c r="V46" s="59"/>
      <c r="W46" s="59"/>
    </row>
    <row r="47" spans="1:30" x14ac:dyDescent="0.25">
      <c r="A47" s="873" t="s">
        <v>317</v>
      </c>
      <c r="B47" s="873">
        <v>2016</v>
      </c>
      <c r="C47" s="908">
        <v>6</v>
      </c>
      <c r="D47" s="1190">
        <v>4</v>
      </c>
      <c r="E47" s="1190">
        <v>4</v>
      </c>
      <c r="F47" s="1190" t="s">
        <v>1919</v>
      </c>
      <c r="G47" s="1190">
        <v>8</v>
      </c>
      <c r="H47" s="1190">
        <v>7</v>
      </c>
      <c r="I47" s="1190">
        <v>7</v>
      </c>
      <c r="J47" s="1190">
        <v>14</v>
      </c>
      <c r="K47" s="1190">
        <v>11</v>
      </c>
      <c r="L47" s="1190">
        <v>11</v>
      </c>
      <c r="M47" s="1190" t="s">
        <v>1961</v>
      </c>
      <c r="N47" s="1190">
        <v>0</v>
      </c>
      <c r="O47" s="1190">
        <v>2</v>
      </c>
      <c r="P47" s="1190">
        <v>0</v>
      </c>
      <c r="Q47" s="59"/>
      <c r="R47" s="59"/>
      <c r="S47" s="59"/>
      <c r="T47" s="59"/>
      <c r="U47" s="59"/>
      <c r="V47" s="59"/>
      <c r="W47" s="59"/>
    </row>
    <row r="48" spans="1:30" x14ac:dyDescent="0.25">
      <c r="A48" s="873" t="s">
        <v>318</v>
      </c>
      <c r="B48" s="873">
        <v>2017</v>
      </c>
      <c r="C48" s="909">
        <v>7</v>
      </c>
      <c r="D48" s="1191">
        <v>4</v>
      </c>
      <c r="E48" s="1191">
        <v>3</v>
      </c>
      <c r="F48" s="1191" t="s">
        <v>1977</v>
      </c>
      <c r="G48" s="1191">
        <v>8</v>
      </c>
      <c r="H48" s="1191">
        <v>6</v>
      </c>
      <c r="I48" s="1191">
        <v>6</v>
      </c>
      <c r="J48" s="1191">
        <v>15</v>
      </c>
      <c r="K48" s="1191">
        <v>10</v>
      </c>
      <c r="L48" s="1191">
        <v>9</v>
      </c>
      <c r="M48" s="1191" t="s">
        <v>1957</v>
      </c>
      <c r="N48" s="1191">
        <v>0</v>
      </c>
      <c r="O48" s="1191">
        <v>0</v>
      </c>
      <c r="P48" s="1191">
        <v>0</v>
      </c>
      <c r="Q48" s="59"/>
      <c r="R48" s="59"/>
      <c r="S48" s="59"/>
      <c r="T48" s="59"/>
      <c r="U48" s="59"/>
      <c r="V48" s="59"/>
      <c r="W48" s="59"/>
    </row>
    <row r="49" spans="1:23" x14ac:dyDescent="0.25">
      <c r="A49" s="873" t="s">
        <v>319</v>
      </c>
      <c r="B49" s="873">
        <v>2018</v>
      </c>
      <c r="C49" s="909">
        <v>6</v>
      </c>
      <c r="D49" s="1191">
        <v>4</v>
      </c>
      <c r="E49" s="1191">
        <v>4</v>
      </c>
      <c r="F49" s="1191" t="s">
        <v>1919</v>
      </c>
      <c r="G49" s="1191">
        <v>8</v>
      </c>
      <c r="H49" s="1191">
        <v>6</v>
      </c>
      <c r="I49" s="1191">
        <v>6</v>
      </c>
      <c r="J49" s="1191">
        <v>14</v>
      </c>
      <c r="K49" s="1191">
        <v>10</v>
      </c>
      <c r="L49" s="1191">
        <v>10</v>
      </c>
      <c r="M49" s="1191" t="s">
        <v>1957</v>
      </c>
      <c r="N49" s="1191">
        <v>1</v>
      </c>
      <c r="O49" s="1191">
        <v>0</v>
      </c>
      <c r="P49" s="1191">
        <v>0</v>
      </c>
      <c r="Q49" s="59"/>
      <c r="R49" s="59"/>
      <c r="S49" s="59"/>
      <c r="T49" s="59"/>
      <c r="U49" s="59"/>
      <c r="V49" s="59"/>
      <c r="W49" s="59"/>
    </row>
    <row r="50" spans="1:23" x14ac:dyDescent="0.25">
      <c r="A50" s="873" t="s">
        <v>320</v>
      </c>
      <c r="B50" s="873">
        <v>2016</v>
      </c>
      <c r="C50" s="909">
        <v>4</v>
      </c>
      <c r="D50" s="1191">
        <v>4</v>
      </c>
      <c r="E50" s="1191">
        <v>4</v>
      </c>
      <c r="F50" s="1192" t="s">
        <v>1126</v>
      </c>
      <c r="G50" s="1191">
        <v>5</v>
      </c>
      <c r="H50" s="1191">
        <v>4</v>
      </c>
      <c r="I50" s="1191">
        <v>4</v>
      </c>
      <c r="J50" s="1191">
        <v>9</v>
      </c>
      <c r="K50" s="1191">
        <v>8</v>
      </c>
      <c r="L50" s="1191">
        <v>8</v>
      </c>
      <c r="M50" s="1191" t="s">
        <v>1957</v>
      </c>
      <c r="N50" s="1191">
        <v>1</v>
      </c>
      <c r="O50" s="1191">
        <v>1</v>
      </c>
      <c r="P50" s="1191">
        <v>0</v>
      </c>
      <c r="Q50" s="59"/>
      <c r="R50" s="59"/>
      <c r="S50" s="59"/>
      <c r="T50" s="59"/>
      <c r="U50" s="59"/>
      <c r="V50" s="59"/>
      <c r="W50" s="59"/>
    </row>
    <row r="51" spans="1:23" x14ac:dyDescent="0.25">
      <c r="A51" s="873" t="s">
        <v>321</v>
      </c>
      <c r="B51" s="873">
        <v>2020</v>
      </c>
      <c r="C51" s="909">
        <v>2</v>
      </c>
      <c r="D51" s="1191">
        <v>2</v>
      </c>
      <c r="E51" s="1191">
        <v>2</v>
      </c>
      <c r="F51" s="1192" t="s">
        <v>1126</v>
      </c>
      <c r="G51" s="1191">
        <v>3</v>
      </c>
      <c r="H51" s="1191">
        <v>3</v>
      </c>
      <c r="I51" s="1191">
        <v>3</v>
      </c>
      <c r="J51" s="1191">
        <v>5</v>
      </c>
      <c r="K51" s="1191">
        <v>5</v>
      </c>
      <c r="L51" s="1191">
        <v>5</v>
      </c>
      <c r="M51" s="1192" t="s">
        <v>1126</v>
      </c>
      <c r="N51" s="1191">
        <v>0</v>
      </c>
      <c r="O51" s="1191">
        <v>1</v>
      </c>
      <c r="P51" s="1191">
        <v>0</v>
      </c>
      <c r="Q51" s="59"/>
      <c r="R51" s="59"/>
      <c r="S51" s="59"/>
      <c r="T51" s="59"/>
      <c r="U51" s="59"/>
      <c r="V51" s="59"/>
      <c r="W51" s="59"/>
    </row>
    <row r="52" spans="1:23" x14ac:dyDescent="0.25">
      <c r="A52" s="873" t="s">
        <v>322</v>
      </c>
      <c r="B52" s="873">
        <v>2021</v>
      </c>
      <c r="C52" s="909">
        <v>3</v>
      </c>
      <c r="D52" s="1191">
        <v>3</v>
      </c>
      <c r="E52" s="1191">
        <v>2</v>
      </c>
      <c r="F52" s="1192" t="s">
        <v>1126</v>
      </c>
      <c r="G52" s="1191">
        <v>6</v>
      </c>
      <c r="H52" s="1191">
        <v>4</v>
      </c>
      <c r="I52" s="1191">
        <v>4</v>
      </c>
      <c r="J52" s="1191">
        <v>9</v>
      </c>
      <c r="K52" s="1191">
        <v>7</v>
      </c>
      <c r="L52" s="1191">
        <v>6</v>
      </c>
      <c r="M52" s="1191" t="s">
        <v>1938</v>
      </c>
      <c r="N52" s="1191">
        <v>1</v>
      </c>
      <c r="O52" s="1191">
        <v>3</v>
      </c>
      <c r="P52" s="1191">
        <v>0</v>
      </c>
      <c r="Q52" s="59"/>
      <c r="R52" s="59"/>
      <c r="S52" s="59"/>
      <c r="T52" s="59"/>
      <c r="U52" s="59"/>
      <c r="V52" s="59"/>
      <c r="W52" s="59"/>
    </row>
    <row r="53" spans="1:23" x14ac:dyDescent="0.25">
      <c r="A53" s="59"/>
      <c r="B53" s="59"/>
      <c r="C53" s="59"/>
      <c r="D53" s="59"/>
      <c r="E53" s="59"/>
      <c r="F53" s="59"/>
      <c r="G53" s="59"/>
      <c r="H53" s="59"/>
      <c r="I53" s="59"/>
      <c r="J53" s="59"/>
      <c r="K53" s="59"/>
      <c r="L53" s="59"/>
      <c r="M53" s="59"/>
      <c r="N53" s="65"/>
      <c r="O53" s="575"/>
      <c r="P53" s="59"/>
      <c r="Q53" s="59"/>
      <c r="R53" s="59"/>
      <c r="S53" s="59"/>
      <c r="T53" s="59"/>
      <c r="U53" s="59"/>
      <c r="V53" s="59"/>
      <c r="W53" s="59"/>
    </row>
    <row r="54" spans="1:23" x14ac:dyDescent="0.25">
      <c r="A54" s="59"/>
      <c r="B54" s="59"/>
      <c r="C54" s="59"/>
      <c r="D54" s="59"/>
      <c r="E54" s="59"/>
      <c r="F54" s="59"/>
      <c r="G54" s="59"/>
      <c r="H54" s="59"/>
      <c r="I54" s="59"/>
      <c r="J54" s="59"/>
      <c r="K54" s="59"/>
      <c r="L54" s="59"/>
      <c r="M54" s="59"/>
      <c r="N54" s="59"/>
      <c r="O54" s="59"/>
      <c r="P54" s="59"/>
      <c r="Q54" s="59"/>
      <c r="R54" s="59"/>
      <c r="S54" s="59"/>
      <c r="T54" s="59"/>
      <c r="U54" s="59"/>
      <c r="V54" s="59"/>
      <c r="W54" s="59"/>
    </row>
  </sheetData>
  <mergeCells count="103">
    <mergeCell ref="A2:K2"/>
    <mergeCell ref="A3:K3"/>
    <mergeCell ref="A12:B13"/>
    <mergeCell ref="N15:N16"/>
    <mergeCell ref="O15:O16"/>
    <mergeCell ref="P15:P16"/>
    <mergeCell ref="R15:S15"/>
    <mergeCell ref="V15:W15"/>
    <mergeCell ref="Z15:AA15"/>
    <mergeCell ref="Y15:Y16"/>
    <mergeCell ref="X15:X16"/>
    <mergeCell ref="D15:E15"/>
    <mergeCell ref="G15:G16"/>
    <mergeCell ref="H15:H16"/>
    <mergeCell ref="I15:I16"/>
    <mergeCell ref="J15:J16"/>
    <mergeCell ref="K15:L15"/>
    <mergeCell ref="C15:C16"/>
    <mergeCell ref="A14:B14"/>
    <mergeCell ref="J12:P13"/>
    <mergeCell ref="C12:I13"/>
    <mergeCell ref="C14:E14"/>
    <mergeCell ref="A10:B10"/>
    <mergeCell ref="C10:I10"/>
    <mergeCell ref="J10:P10"/>
    <mergeCell ref="Q10:AD10"/>
    <mergeCell ref="A11:B11"/>
    <mergeCell ref="V11:W11"/>
    <mergeCell ref="A26:B26"/>
    <mergeCell ref="A27:B28"/>
    <mergeCell ref="C27:I28"/>
    <mergeCell ref="J27:P28"/>
    <mergeCell ref="A15:A16"/>
    <mergeCell ref="B15:B16"/>
    <mergeCell ref="A25:B25"/>
    <mergeCell ref="C25:I25"/>
    <mergeCell ref="J25:P25"/>
    <mergeCell ref="Q25:W25"/>
    <mergeCell ref="AC11:AD11"/>
    <mergeCell ref="Q12:V12"/>
    <mergeCell ref="Q13:V13"/>
    <mergeCell ref="Y13:AC13"/>
    <mergeCell ref="Q14:S14"/>
    <mergeCell ref="AB15:AB16"/>
    <mergeCell ref="AC15:AC16"/>
    <mergeCell ref="AD15:AD16"/>
    <mergeCell ref="A44:B44"/>
    <mergeCell ref="A45:A46"/>
    <mergeCell ref="B45:B46"/>
    <mergeCell ref="Q30:Q31"/>
    <mergeCell ref="U30:U31"/>
    <mergeCell ref="V30:V31"/>
    <mergeCell ref="W30:W31"/>
    <mergeCell ref="Q27:W28"/>
    <mergeCell ref="Q29:W29"/>
    <mergeCell ref="J30:J31"/>
    <mergeCell ref="K30:L30"/>
    <mergeCell ref="N30:N31"/>
    <mergeCell ref="O30:O31"/>
    <mergeCell ref="P30:P31"/>
    <mergeCell ref="R30:S30"/>
    <mergeCell ref="A29:B29"/>
    <mergeCell ref="C29:E29"/>
    <mergeCell ref="A30:A31"/>
    <mergeCell ref="B30:B31"/>
    <mergeCell ref="C30:C31"/>
    <mergeCell ref="D30:E30"/>
    <mergeCell ref="G30:G31"/>
    <mergeCell ref="H30:H31"/>
    <mergeCell ref="I30:I31"/>
    <mergeCell ref="H41:I41"/>
    <mergeCell ref="O41:P41"/>
    <mergeCell ref="C42:H42"/>
    <mergeCell ref="J42:O42"/>
    <mergeCell ref="C43:H43"/>
    <mergeCell ref="J43:O43"/>
    <mergeCell ref="A40:B40"/>
    <mergeCell ref="A41:B41"/>
    <mergeCell ref="A42:B43"/>
    <mergeCell ref="A9:R9"/>
    <mergeCell ref="W12:AD12"/>
    <mergeCell ref="A4:O4"/>
    <mergeCell ref="A5:O5"/>
    <mergeCell ref="A6:O6"/>
    <mergeCell ref="A7:O7"/>
    <mergeCell ref="O45:O46"/>
    <mergeCell ref="P45:P46"/>
    <mergeCell ref="T30:T31"/>
    <mergeCell ref="M30:M31"/>
    <mergeCell ref="F30:F31"/>
    <mergeCell ref="F15:F16"/>
    <mergeCell ref="M15:M16"/>
    <mergeCell ref="T15:T16"/>
    <mergeCell ref="Q26:W26"/>
    <mergeCell ref="C44:E44"/>
    <mergeCell ref="D45:E45"/>
    <mergeCell ref="H45:I45"/>
    <mergeCell ref="J45:J46"/>
    <mergeCell ref="K45:L45"/>
    <mergeCell ref="N45:N46"/>
    <mergeCell ref="M45:M46"/>
    <mergeCell ref="F45:F46"/>
    <mergeCell ref="C40:P40"/>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heetViews>
  <sheetFormatPr defaultRowHeight="15" x14ac:dyDescent="0.25"/>
  <cols>
    <col min="6" max="6" width="10.140625" customWidth="1"/>
    <col min="7" max="7" width="10.85546875" customWidth="1"/>
    <col min="8" max="8" width="10.7109375" customWidth="1"/>
    <col min="9" max="10" width="10.28515625" customWidth="1"/>
    <col min="11" max="11" width="11.5703125" customWidth="1"/>
    <col min="12" max="12" width="9" customWidth="1"/>
    <col min="13" max="13" width="5.7109375" customWidth="1"/>
    <col min="14" max="14" width="9.7109375" customWidth="1"/>
    <col min="15" max="15" width="11.5703125" customWidth="1"/>
    <col min="16" max="16" width="10.140625" customWidth="1"/>
    <col min="17" max="17" width="6.85546875" customWidth="1"/>
    <col min="18" max="18" width="9.5703125" customWidth="1"/>
    <col min="19" max="19" width="11.5703125" customWidth="1"/>
    <col min="20" max="20" width="8.7109375" customWidth="1"/>
    <col min="21" max="21" width="10.42578125" customWidth="1"/>
    <col min="22" max="22" width="10.140625" customWidth="1"/>
    <col min="23" max="23" width="11.5703125" customWidth="1"/>
    <col min="24" max="24" width="10.85546875" customWidth="1"/>
    <col min="25" max="25" width="8.28515625" customWidth="1"/>
    <col min="26" max="26" width="9.85546875" customWidth="1"/>
    <col min="30" max="30" width="9.7109375" customWidth="1"/>
    <col min="31" max="31" width="10.140625" customWidth="1"/>
    <col min="32" max="32" width="10.42578125" customWidth="1"/>
    <col min="33" max="33" width="10.28515625" customWidth="1"/>
  </cols>
  <sheetData>
    <row r="1" spans="1:28" ht="18.75" x14ac:dyDescent="0.3">
      <c r="A1" s="39" t="s">
        <v>1978</v>
      </c>
    </row>
    <row r="2" spans="1:28" ht="15.75" x14ac:dyDescent="0.25">
      <c r="A2" s="1966" t="s">
        <v>1895</v>
      </c>
      <c r="B2" s="1966"/>
      <c r="C2" s="1966"/>
      <c r="D2" s="1966"/>
      <c r="E2" s="1966"/>
      <c r="F2" s="1966"/>
      <c r="G2" s="1966"/>
      <c r="H2" s="1966"/>
      <c r="I2" s="1966"/>
      <c r="J2" s="1966"/>
      <c r="K2" s="1966"/>
      <c r="L2" s="1966"/>
      <c r="M2" s="1966"/>
      <c r="N2" s="1966"/>
      <c r="O2" s="1966"/>
      <c r="P2" s="1966"/>
      <c r="Q2" s="1966"/>
      <c r="R2" s="1966"/>
      <c r="S2" s="1966"/>
      <c r="T2" s="1966"/>
      <c r="U2" s="1966"/>
      <c r="V2" s="1966"/>
      <c r="W2" s="1966"/>
      <c r="X2" s="1966"/>
      <c r="Y2" s="1966"/>
      <c r="Z2" s="1966"/>
      <c r="AA2" s="1966"/>
      <c r="AB2" s="1966"/>
    </row>
    <row r="3" spans="1:28" ht="15.75" x14ac:dyDescent="0.25">
      <c r="A3" s="1966" t="s">
        <v>1896</v>
      </c>
      <c r="B3" s="1966"/>
      <c r="C3" s="1966"/>
      <c r="D3" s="1966"/>
      <c r="E3" s="1966"/>
      <c r="F3" s="1966"/>
      <c r="G3" s="1966"/>
      <c r="H3" s="1966"/>
      <c r="I3" s="1966"/>
      <c r="J3" s="1966"/>
      <c r="K3" s="1966"/>
      <c r="L3" s="1966"/>
      <c r="M3" s="1966"/>
      <c r="N3" s="1966"/>
      <c r="O3" s="1966"/>
      <c r="P3" s="1966"/>
      <c r="Q3" s="1966"/>
      <c r="R3" s="1966"/>
      <c r="S3" s="1966"/>
      <c r="T3" s="1966"/>
      <c r="U3" s="1966"/>
      <c r="V3" s="1966"/>
      <c r="W3" s="1966"/>
      <c r="X3" s="1966"/>
      <c r="Y3" s="1966"/>
      <c r="Z3" s="1966"/>
      <c r="AA3" s="1966"/>
      <c r="AB3" s="1966"/>
    </row>
    <row r="4" spans="1:28" ht="15.75" x14ac:dyDescent="0.25">
      <c r="A4" s="1966" t="s">
        <v>1897</v>
      </c>
      <c r="B4" s="1966"/>
      <c r="C4" s="1966"/>
      <c r="D4" s="1966"/>
      <c r="E4" s="1966"/>
      <c r="F4" s="1966"/>
      <c r="G4" s="1966"/>
      <c r="H4" s="1966"/>
      <c r="I4" s="1966"/>
      <c r="J4" s="1966"/>
      <c r="K4" s="1966"/>
      <c r="L4" s="1966"/>
      <c r="M4" s="1966"/>
      <c r="N4" s="1966"/>
      <c r="O4" s="1966"/>
      <c r="P4" s="1966"/>
      <c r="Q4" s="1966"/>
      <c r="R4" s="1966"/>
      <c r="S4" s="1966"/>
      <c r="T4" s="1966"/>
      <c r="U4" s="1966"/>
      <c r="V4" s="1966"/>
      <c r="W4" s="1966"/>
      <c r="X4" s="1966"/>
      <c r="Y4" s="1966"/>
      <c r="Z4" s="1966"/>
      <c r="AA4" s="1966"/>
      <c r="AB4" s="1966"/>
    </row>
    <row r="5" spans="1:28" ht="15.75" x14ac:dyDescent="0.25">
      <c r="A5" s="1966" t="s">
        <v>1898</v>
      </c>
      <c r="B5" s="1966"/>
      <c r="C5" s="1966"/>
      <c r="D5" s="1966"/>
      <c r="E5" s="1966"/>
      <c r="F5" s="1966"/>
      <c r="G5" s="1966"/>
      <c r="H5" s="1966"/>
      <c r="I5" s="1966"/>
      <c r="J5" s="1966"/>
      <c r="K5" s="1966"/>
      <c r="L5" s="1966"/>
      <c r="M5" s="1966"/>
      <c r="N5" s="1966"/>
      <c r="O5" s="1966"/>
      <c r="P5" s="1966"/>
      <c r="Q5" s="1966"/>
      <c r="R5" s="1966"/>
      <c r="S5" s="1966"/>
      <c r="T5" s="1966"/>
      <c r="U5" s="1966"/>
      <c r="V5" s="1966"/>
      <c r="W5" s="1966"/>
      <c r="X5" s="1966"/>
      <c r="Y5" s="1966"/>
      <c r="Z5" s="1966"/>
      <c r="AA5" s="1966"/>
      <c r="AB5" s="1966"/>
    </row>
    <row r="6" spans="1:28" ht="15.75" x14ac:dyDescent="0.25">
      <c r="A6" s="1966" t="s">
        <v>1899</v>
      </c>
      <c r="B6" s="1966"/>
      <c r="C6" s="1966"/>
      <c r="D6" s="1966"/>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row>
    <row r="7" spans="1:28" ht="15.75" x14ac:dyDescent="0.25">
      <c r="A7" s="1966" t="s">
        <v>1900</v>
      </c>
      <c r="B7" s="1966"/>
      <c r="C7" s="1966"/>
      <c r="D7" s="1966"/>
      <c r="E7" s="1966"/>
      <c r="F7" s="1966"/>
      <c r="G7" s="1966"/>
      <c r="H7" s="1966"/>
      <c r="I7" s="1966"/>
      <c r="J7" s="1966"/>
      <c r="K7" s="1966"/>
      <c r="L7" s="1966"/>
      <c r="M7" s="1966"/>
      <c r="N7" s="1966"/>
      <c r="O7" s="1966"/>
      <c r="P7" s="1966"/>
      <c r="Q7" s="1966"/>
      <c r="R7" s="1966"/>
      <c r="S7" s="1966"/>
      <c r="T7" s="1966"/>
      <c r="U7" s="1966"/>
      <c r="V7" s="1966"/>
      <c r="W7" s="1966"/>
      <c r="X7" s="1966"/>
      <c r="Y7" s="1966"/>
      <c r="Z7" s="1966"/>
      <c r="AA7" s="1966"/>
      <c r="AB7" s="1966"/>
    </row>
    <row r="9" spans="1:28" ht="15.75" x14ac:dyDescent="0.25">
      <c r="A9" s="1545" t="s">
        <v>1979</v>
      </c>
      <c r="B9" s="1545"/>
      <c r="C9" s="1545"/>
      <c r="D9" s="1545"/>
      <c r="E9" s="1545"/>
      <c r="F9" s="1545"/>
      <c r="G9" s="1545"/>
      <c r="H9" s="1545"/>
      <c r="I9" s="1545"/>
      <c r="J9" s="1545"/>
      <c r="K9" s="1545"/>
      <c r="L9" s="1545"/>
      <c r="M9" s="1545"/>
      <c r="N9" s="1545"/>
      <c r="O9" s="1545"/>
      <c r="P9" s="1545"/>
      <c r="Q9" s="1545"/>
      <c r="R9" s="1545"/>
    </row>
    <row r="10" spans="1:28" x14ac:dyDescent="0.25">
      <c r="A10" s="1958" t="s">
        <v>336</v>
      </c>
      <c r="B10" s="1958"/>
      <c r="C10" s="1967" t="s">
        <v>362</v>
      </c>
      <c r="D10" s="1968"/>
      <c r="E10" s="1968"/>
      <c r="F10" s="1968"/>
      <c r="G10" s="1968"/>
      <c r="H10" s="1968"/>
      <c r="I10" s="1969"/>
    </row>
    <row r="11" spans="1:28" x14ac:dyDescent="0.25">
      <c r="A11" s="1956" t="s">
        <v>1902</v>
      </c>
      <c r="B11" s="1957"/>
      <c r="C11" s="1967" t="s">
        <v>802</v>
      </c>
      <c r="D11" s="1968"/>
      <c r="E11" s="1968"/>
      <c r="F11" s="1968"/>
      <c r="G11" s="1968"/>
      <c r="H11" s="1968"/>
      <c r="I11" s="1969"/>
    </row>
    <row r="12" spans="1:28" x14ac:dyDescent="0.25">
      <c r="A12" s="1950" t="s">
        <v>1903</v>
      </c>
      <c r="B12" s="1951"/>
      <c r="C12" s="1970" t="s">
        <v>1980</v>
      </c>
      <c r="D12" s="1971"/>
      <c r="E12" s="1971"/>
      <c r="F12" s="1971"/>
      <c r="G12" s="1971"/>
      <c r="H12" s="1971"/>
      <c r="I12" s="1972"/>
    </row>
    <row r="13" spans="1:28" ht="21.75" customHeight="1" x14ac:dyDescent="0.25">
      <c r="A13" s="1954"/>
      <c r="B13" s="1955"/>
      <c r="C13" s="1973"/>
      <c r="D13" s="1974"/>
      <c r="E13" s="1974"/>
      <c r="F13" s="1974"/>
      <c r="G13" s="1974"/>
      <c r="H13" s="1974"/>
      <c r="I13" s="1975"/>
    </row>
    <row r="14" spans="1:28" x14ac:dyDescent="0.25">
      <c r="A14" s="1956" t="s">
        <v>267</v>
      </c>
      <c r="B14" s="1957"/>
      <c r="C14" s="1964" t="s">
        <v>1009</v>
      </c>
      <c r="D14" s="1965"/>
      <c r="E14" s="1965"/>
      <c r="F14" s="1200"/>
      <c r="G14" s="1201"/>
      <c r="H14" s="1201"/>
      <c r="I14" s="1202"/>
    </row>
    <row r="15" spans="1:28" ht="23.25" customHeight="1" x14ac:dyDescent="0.25">
      <c r="A15" s="1943" t="s">
        <v>303</v>
      </c>
      <c r="B15" s="1943" t="s">
        <v>1907</v>
      </c>
      <c r="C15" s="1930" t="s">
        <v>1914</v>
      </c>
      <c r="D15" s="1962" t="s">
        <v>1909</v>
      </c>
      <c r="E15" s="1963"/>
      <c r="F15" s="1930" t="s">
        <v>1910</v>
      </c>
      <c r="G15" s="1930" t="s">
        <v>1911</v>
      </c>
      <c r="H15" s="1930" t="s">
        <v>1912</v>
      </c>
      <c r="I15" s="1930" t="s">
        <v>1913</v>
      </c>
    </row>
    <row r="16" spans="1:28" ht="52.5" customHeight="1" x14ac:dyDescent="0.25">
      <c r="A16" s="1944"/>
      <c r="B16" s="1944"/>
      <c r="C16" s="1931"/>
      <c r="D16" s="1010" t="s">
        <v>1915</v>
      </c>
      <c r="E16" s="1010" t="s">
        <v>1916</v>
      </c>
      <c r="F16" s="1931"/>
      <c r="G16" s="1931"/>
      <c r="H16" s="1931"/>
      <c r="I16" s="1931"/>
    </row>
    <row r="17" spans="1:33" x14ac:dyDescent="0.25">
      <c r="A17" s="51" t="s">
        <v>317</v>
      </c>
      <c r="B17" s="51">
        <v>2016</v>
      </c>
      <c r="C17" s="50">
        <v>15</v>
      </c>
      <c r="D17" s="47">
        <v>11</v>
      </c>
      <c r="E17" s="47">
        <v>11</v>
      </c>
      <c r="F17" s="49" t="s">
        <v>1920</v>
      </c>
      <c r="G17" s="47">
        <v>0</v>
      </c>
      <c r="H17" s="47">
        <v>0</v>
      </c>
      <c r="I17" s="47">
        <v>0</v>
      </c>
    </row>
    <row r="18" spans="1:33" x14ac:dyDescent="0.25">
      <c r="A18" s="51" t="s">
        <v>318</v>
      </c>
      <c r="B18" s="51">
        <v>2017</v>
      </c>
      <c r="C18" s="54">
        <v>16</v>
      </c>
      <c r="D18" s="48">
        <v>8</v>
      </c>
      <c r="E18" s="48">
        <v>8</v>
      </c>
      <c r="F18" s="821" t="s">
        <v>1981</v>
      </c>
      <c r="G18" s="48">
        <v>0</v>
      </c>
      <c r="H18" s="47">
        <v>1</v>
      </c>
      <c r="I18" s="47">
        <v>1</v>
      </c>
    </row>
    <row r="19" spans="1:33" x14ac:dyDescent="0.25">
      <c r="A19" s="51" t="s">
        <v>319</v>
      </c>
      <c r="B19" s="51">
        <v>2018</v>
      </c>
      <c r="C19" s="54">
        <v>14</v>
      </c>
      <c r="D19" s="48">
        <v>7</v>
      </c>
      <c r="E19" s="48">
        <v>7</v>
      </c>
      <c r="F19" s="821" t="s">
        <v>1982</v>
      </c>
      <c r="G19" s="47">
        <v>0</v>
      </c>
      <c r="H19" s="47">
        <v>0</v>
      </c>
      <c r="I19" s="47">
        <v>0</v>
      </c>
    </row>
    <row r="20" spans="1:33" x14ac:dyDescent="0.25">
      <c r="A20" s="51" t="s">
        <v>320</v>
      </c>
      <c r="B20" s="51">
        <v>2019</v>
      </c>
      <c r="C20" s="54">
        <v>16</v>
      </c>
      <c r="D20" s="48">
        <v>8</v>
      </c>
      <c r="E20" s="48">
        <v>8</v>
      </c>
      <c r="F20" s="821" t="s">
        <v>1982</v>
      </c>
      <c r="G20" s="47">
        <v>2</v>
      </c>
      <c r="H20" s="47">
        <v>1</v>
      </c>
      <c r="I20" s="47">
        <v>0</v>
      </c>
    </row>
    <row r="21" spans="1:33" x14ac:dyDescent="0.25">
      <c r="A21" s="51" t="s">
        <v>321</v>
      </c>
      <c r="B21" s="51">
        <v>2020</v>
      </c>
      <c r="C21" s="54">
        <v>17</v>
      </c>
      <c r="D21" s="48">
        <v>11</v>
      </c>
      <c r="E21" s="48">
        <v>11</v>
      </c>
      <c r="F21" s="821" t="s">
        <v>1983</v>
      </c>
      <c r="G21" s="47">
        <v>0</v>
      </c>
      <c r="H21" s="47">
        <v>2</v>
      </c>
      <c r="I21" s="47">
        <v>0</v>
      </c>
    </row>
    <row r="22" spans="1:33" x14ac:dyDescent="0.25">
      <c r="A22" s="51" t="s">
        <v>322</v>
      </c>
      <c r="B22" s="51">
        <v>2021</v>
      </c>
      <c r="C22" s="54">
        <v>16</v>
      </c>
      <c r="D22" s="48">
        <v>11</v>
      </c>
      <c r="E22" s="48">
        <v>11</v>
      </c>
      <c r="F22" s="821" t="s">
        <v>1984</v>
      </c>
      <c r="G22" s="47">
        <v>0</v>
      </c>
      <c r="H22" s="47">
        <v>3</v>
      </c>
      <c r="I22" s="47">
        <v>1</v>
      </c>
    </row>
    <row r="25" spans="1:33" x14ac:dyDescent="0.25">
      <c r="A25" s="1958" t="s">
        <v>336</v>
      </c>
      <c r="B25" s="1958"/>
      <c r="C25" s="1959" t="s">
        <v>362</v>
      </c>
      <c r="D25" s="1959"/>
      <c r="E25" s="1959"/>
      <c r="F25" s="1959"/>
      <c r="G25" s="1959"/>
      <c r="H25" s="1959"/>
      <c r="I25" s="1959"/>
      <c r="J25" s="1959"/>
      <c r="K25" s="1959"/>
      <c r="L25" s="1959"/>
      <c r="M25" s="1959"/>
      <c r="N25" s="1959"/>
      <c r="O25" s="1959"/>
      <c r="P25" s="1959"/>
      <c r="Q25" s="1959"/>
      <c r="R25" s="1959"/>
      <c r="S25" s="1959"/>
      <c r="T25" s="1959"/>
      <c r="U25" s="1959"/>
      <c r="V25" s="1959"/>
      <c r="W25" s="1959"/>
      <c r="X25" s="1959"/>
      <c r="Y25" s="1959"/>
      <c r="Z25" s="1959"/>
      <c r="AA25" s="1959"/>
      <c r="AB25" s="1959"/>
      <c r="AC25" s="1959"/>
      <c r="AD25" s="1959"/>
      <c r="AE25" s="1959"/>
      <c r="AF25" s="1959"/>
      <c r="AG25" s="1959"/>
    </row>
    <row r="26" spans="1:33" x14ac:dyDescent="0.25">
      <c r="A26" s="1956" t="s">
        <v>1902</v>
      </c>
      <c r="B26" s="1957"/>
      <c r="C26" s="822" t="s">
        <v>1985</v>
      </c>
      <c r="D26" s="1203"/>
      <c r="E26" s="1204"/>
      <c r="F26" s="1204"/>
      <c r="G26" s="86"/>
      <c r="H26" s="86"/>
      <c r="I26" s="86"/>
      <c r="J26" s="86"/>
      <c r="K26" s="1204"/>
      <c r="L26" s="1204"/>
      <c r="M26" s="1204"/>
      <c r="N26" s="1204"/>
      <c r="O26" s="1204"/>
      <c r="P26" s="1204"/>
      <c r="Q26" s="1204"/>
      <c r="R26" s="1204"/>
      <c r="S26" s="1204"/>
      <c r="T26" s="1204"/>
      <c r="U26" s="1204"/>
      <c r="V26" s="1204"/>
      <c r="W26" s="1204"/>
      <c r="X26" s="1204"/>
      <c r="Y26" s="1204"/>
      <c r="Z26" s="1204"/>
      <c r="AA26" s="1205"/>
      <c r="AB26" s="86"/>
      <c r="AC26" s="86"/>
      <c r="AD26" s="86"/>
      <c r="AE26" s="86"/>
      <c r="AF26" s="1960"/>
      <c r="AG26" s="1961"/>
    </row>
    <row r="27" spans="1:33" ht="20.25" customHeight="1" x14ac:dyDescent="0.25">
      <c r="A27" s="1950" t="s">
        <v>1903</v>
      </c>
      <c r="B27" s="1951"/>
      <c r="C27" s="1932" t="s">
        <v>1986</v>
      </c>
      <c r="D27" s="1933"/>
      <c r="E27" s="1933"/>
      <c r="F27" s="1933"/>
      <c r="G27" s="1933"/>
      <c r="H27" s="1933"/>
      <c r="I27" s="1933"/>
      <c r="J27" s="1934"/>
      <c r="K27" s="1935" t="s">
        <v>1947</v>
      </c>
      <c r="L27" s="1936"/>
      <c r="M27" s="1936"/>
      <c r="N27" s="1936"/>
      <c r="O27" s="1936"/>
      <c r="P27" s="1936"/>
      <c r="Q27" s="1936"/>
      <c r="R27" s="1936"/>
      <c r="S27" s="1936"/>
      <c r="T27" s="1936"/>
      <c r="U27" s="1936"/>
      <c r="V27" s="1936"/>
      <c r="W27" s="1936"/>
      <c r="X27" s="1936"/>
      <c r="Y27" s="1936"/>
      <c r="Z27" s="1936"/>
      <c r="AA27" s="1936"/>
      <c r="AB27" s="1936"/>
      <c r="AC27" s="85"/>
      <c r="AD27" s="85"/>
      <c r="AE27" s="85"/>
      <c r="AF27" s="85"/>
      <c r="AG27" s="1206"/>
    </row>
    <row r="28" spans="1:33" ht="20.25" customHeight="1" x14ac:dyDescent="0.25">
      <c r="A28" s="1952"/>
      <c r="B28" s="1953"/>
      <c r="C28" s="55" t="s">
        <v>1987</v>
      </c>
      <c r="D28" s="55"/>
      <c r="E28" s="55"/>
      <c r="F28" s="55"/>
      <c r="G28" s="55"/>
      <c r="H28" s="1207"/>
      <c r="I28" s="85"/>
      <c r="J28" s="1208"/>
      <c r="K28" s="1935" t="s">
        <v>1949</v>
      </c>
      <c r="L28" s="1936"/>
      <c r="M28" s="1936"/>
      <c r="N28" s="1936"/>
      <c r="O28" s="1936"/>
      <c r="P28" s="1936"/>
      <c r="Q28" s="1936"/>
      <c r="R28" s="1936"/>
      <c r="S28" s="1936"/>
      <c r="T28" s="1936"/>
      <c r="U28" s="1936"/>
      <c r="V28" s="1936"/>
      <c r="W28" s="1936"/>
      <c r="X28" s="1936"/>
      <c r="Y28" s="1936"/>
      <c r="Z28" s="1936"/>
      <c r="AA28" s="1936"/>
      <c r="AB28" s="85"/>
      <c r="AC28" s="85"/>
      <c r="AD28" s="85"/>
      <c r="AE28" s="85"/>
      <c r="AF28" s="85"/>
      <c r="AG28" s="1206"/>
    </row>
    <row r="29" spans="1:33" ht="20.25" customHeight="1" x14ac:dyDescent="0.25">
      <c r="A29" s="1952"/>
      <c r="B29" s="1953"/>
      <c r="C29" s="55" t="s">
        <v>1988</v>
      </c>
      <c r="D29" s="55"/>
      <c r="E29" s="1205"/>
      <c r="F29" s="87"/>
      <c r="G29" s="87"/>
      <c r="H29" s="87"/>
      <c r="I29" s="87"/>
      <c r="J29" s="1209"/>
      <c r="K29" s="1935" t="s">
        <v>1989</v>
      </c>
      <c r="L29" s="1936"/>
      <c r="M29" s="1936"/>
      <c r="N29" s="1936"/>
      <c r="O29" s="1936"/>
      <c r="P29" s="1936"/>
      <c r="Q29" s="1936"/>
      <c r="R29" s="1936"/>
      <c r="S29" s="1936"/>
      <c r="T29" s="1936"/>
      <c r="U29" s="1936"/>
      <c r="V29" s="1936"/>
      <c r="W29" s="1936"/>
      <c r="X29" s="1936"/>
      <c r="Y29" s="1936"/>
      <c r="Z29" s="1936"/>
      <c r="AA29" s="1936"/>
      <c r="AB29" s="85"/>
      <c r="AC29" s="85"/>
      <c r="AD29" s="85"/>
      <c r="AE29" s="85"/>
      <c r="AF29" s="85"/>
      <c r="AG29" s="1206"/>
    </row>
    <row r="30" spans="1:33" ht="20.25" customHeight="1" x14ac:dyDescent="0.25">
      <c r="A30" s="1952"/>
      <c r="B30" s="1953"/>
      <c r="C30" s="1205" t="s">
        <v>1990</v>
      </c>
      <c r="D30" s="87"/>
      <c r="E30" s="87"/>
      <c r="F30" s="87"/>
      <c r="G30" s="87"/>
      <c r="H30" s="87"/>
      <c r="I30" s="87"/>
      <c r="J30" s="1209"/>
      <c r="K30" s="1935" t="s">
        <v>1991</v>
      </c>
      <c r="L30" s="1936"/>
      <c r="M30" s="1936"/>
      <c r="N30" s="1936"/>
      <c r="O30" s="1936"/>
      <c r="P30" s="1936"/>
      <c r="Q30" s="1936"/>
      <c r="R30" s="1936"/>
      <c r="S30" s="1936"/>
      <c r="T30" s="1936"/>
      <c r="U30" s="1936"/>
      <c r="V30" s="1936"/>
      <c r="W30" s="1936"/>
      <c r="X30" s="1936"/>
      <c r="Y30" s="1936"/>
      <c r="Z30" s="1936"/>
      <c r="AA30" s="1936"/>
      <c r="AB30" s="85"/>
      <c r="AC30" s="85"/>
      <c r="AD30" s="85"/>
      <c r="AE30" s="85"/>
      <c r="AF30" s="85"/>
      <c r="AG30" s="1206"/>
    </row>
    <row r="31" spans="1:33" ht="20.25" customHeight="1" x14ac:dyDescent="0.25">
      <c r="A31" s="1952"/>
      <c r="B31" s="1953"/>
      <c r="C31" s="55" t="s">
        <v>1992</v>
      </c>
      <c r="D31" s="55"/>
      <c r="E31" s="55"/>
      <c r="F31" s="55"/>
      <c r="G31" s="1205"/>
      <c r="H31" s="87"/>
      <c r="I31" s="87"/>
      <c r="J31" s="1209"/>
      <c r="K31" s="1935" t="s">
        <v>1993</v>
      </c>
      <c r="L31" s="1936"/>
      <c r="M31" s="1936"/>
      <c r="N31" s="1936"/>
      <c r="O31" s="1936"/>
      <c r="P31" s="1936"/>
      <c r="Q31" s="1936"/>
      <c r="R31" s="1936"/>
      <c r="S31" s="1936"/>
      <c r="T31" s="1936"/>
      <c r="U31" s="1936"/>
      <c r="V31" s="1936"/>
      <c r="W31" s="1936"/>
      <c r="X31" s="1936"/>
      <c r="Y31" s="1936"/>
      <c r="Z31" s="1936"/>
      <c r="AA31" s="1936"/>
      <c r="AB31" s="85"/>
      <c r="AC31" s="85"/>
      <c r="AD31" s="85"/>
      <c r="AE31" s="85"/>
      <c r="AF31" s="85"/>
      <c r="AG31" s="1206"/>
    </row>
    <row r="32" spans="1:33" ht="19.5" customHeight="1" x14ac:dyDescent="0.25">
      <c r="A32" s="1954"/>
      <c r="B32" s="1955"/>
      <c r="C32" s="1937" t="s">
        <v>1994</v>
      </c>
      <c r="D32" s="1938"/>
      <c r="E32" s="1938"/>
      <c r="F32" s="1938"/>
      <c r="G32" s="1938"/>
      <c r="H32" s="1938"/>
      <c r="I32" s="1938"/>
      <c r="J32" s="1939"/>
      <c r="K32" s="1210" t="s">
        <v>1995</v>
      </c>
      <c r="L32" s="88"/>
      <c r="M32" s="88"/>
      <c r="N32" s="88"/>
      <c r="O32" s="88"/>
      <c r="P32" s="88"/>
      <c r="Q32" s="88"/>
      <c r="R32" s="88"/>
      <c r="S32" s="88"/>
      <c r="T32" s="88"/>
      <c r="U32" s="88"/>
      <c r="V32" s="88"/>
      <c r="W32" s="88"/>
      <c r="X32" s="88"/>
      <c r="Y32" s="88"/>
      <c r="Z32" s="88"/>
      <c r="AA32" s="88"/>
      <c r="AB32" s="85"/>
      <c r="AC32" s="85"/>
      <c r="AD32" s="85"/>
      <c r="AE32" s="85"/>
      <c r="AF32" s="85"/>
      <c r="AG32" s="1211"/>
    </row>
    <row r="33" spans="1:33" ht="15" customHeight="1" x14ac:dyDescent="0.25">
      <c r="A33" s="1956" t="s">
        <v>267</v>
      </c>
      <c r="B33" s="1957"/>
      <c r="C33" s="1937" t="s">
        <v>1009</v>
      </c>
      <c r="D33" s="1938"/>
      <c r="E33" s="1938"/>
      <c r="F33" s="1938"/>
      <c r="G33" s="1938"/>
      <c r="H33" s="1938"/>
      <c r="I33" s="1938"/>
      <c r="J33" s="1938"/>
      <c r="K33" s="1212"/>
      <c r="L33" s="1212"/>
      <c r="M33" s="1212"/>
      <c r="N33" s="1212"/>
      <c r="O33" s="1212"/>
      <c r="P33" s="1212"/>
      <c r="Q33" s="1212"/>
      <c r="R33" s="1212"/>
      <c r="S33" s="1212"/>
      <c r="T33" s="1212"/>
      <c r="U33" s="1212"/>
      <c r="V33" s="1212"/>
      <c r="W33" s="1212"/>
      <c r="X33" s="1212"/>
      <c r="Y33" s="1212"/>
      <c r="Z33" s="1212"/>
      <c r="AA33" s="1213"/>
      <c r="AB33" s="1214"/>
      <c r="AC33" s="1214"/>
      <c r="AD33" s="1214"/>
      <c r="AE33" s="1214"/>
      <c r="AF33" s="1214"/>
      <c r="AG33" s="1215"/>
    </row>
    <row r="34" spans="1:33" ht="38.25" x14ac:dyDescent="0.25">
      <c r="A34" s="1943" t="s">
        <v>303</v>
      </c>
      <c r="B34" s="1943" t="s">
        <v>1907</v>
      </c>
      <c r="C34" s="1009" t="s">
        <v>1950</v>
      </c>
      <c r="D34" s="1941" t="s">
        <v>1951</v>
      </c>
      <c r="E34" s="1942"/>
      <c r="F34" s="1930" t="s">
        <v>1910</v>
      </c>
      <c r="G34" s="1009" t="s">
        <v>1950</v>
      </c>
      <c r="H34" s="1941" t="s">
        <v>1953</v>
      </c>
      <c r="I34" s="1942"/>
      <c r="J34" s="1930" t="s">
        <v>1952</v>
      </c>
      <c r="K34" s="1009" t="s">
        <v>1950</v>
      </c>
      <c r="L34" s="1941" t="s">
        <v>1996</v>
      </c>
      <c r="M34" s="1942"/>
      <c r="N34" s="1930" t="s">
        <v>1910</v>
      </c>
      <c r="O34" s="1009" t="s">
        <v>1950</v>
      </c>
      <c r="P34" s="1941" t="s">
        <v>1997</v>
      </c>
      <c r="Q34" s="1942"/>
      <c r="R34" s="1930" t="s">
        <v>1910</v>
      </c>
      <c r="S34" s="1009" t="s">
        <v>1950</v>
      </c>
      <c r="T34" s="1941" t="s">
        <v>1998</v>
      </c>
      <c r="U34" s="1942"/>
      <c r="V34" s="1930" t="s">
        <v>1910</v>
      </c>
      <c r="W34" s="1009" t="s">
        <v>1950</v>
      </c>
      <c r="X34" s="1941" t="s">
        <v>1999</v>
      </c>
      <c r="Y34" s="1942"/>
      <c r="Z34" s="1930" t="s">
        <v>1910</v>
      </c>
      <c r="AA34" s="1945" t="s">
        <v>1955</v>
      </c>
      <c r="AB34" s="1947" t="s">
        <v>1909</v>
      </c>
      <c r="AC34" s="1948"/>
      <c r="AD34" s="1949" t="s">
        <v>1910</v>
      </c>
      <c r="AE34" s="1940" t="s">
        <v>1911</v>
      </c>
      <c r="AF34" s="1940" t="s">
        <v>1912</v>
      </c>
      <c r="AG34" s="1940" t="s">
        <v>1913</v>
      </c>
    </row>
    <row r="35" spans="1:33" ht="37.5" customHeight="1" x14ac:dyDescent="0.25">
      <c r="A35" s="1944"/>
      <c r="B35" s="1944"/>
      <c r="C35" s="1010" t="s">
        <v>1947</v>
      </c>
      <c r="D35" s="1010" t="s">
        <v>1915</v>
      </c>
      <c r="E35" s="1010" t="s">
        <v>1916</v>
      </c>
      <c r="F35" s="1931"/>
      <c r="G35" s="1010" t="s">
        <v>1949</v>
      </c>
      <c r="H35" s="1010" t="s">
        <v>1915</v>
      </c>
      <c r="I35" s="1010" t="s">
        <v>1916</v>
      </c>
      <c r="J35" s="1931"/>
      <c r="K35" s="1010" t="s">
        <v>1989</v>
      </c>
      <c r="L35" s="1010" t="s">
        <v>1915</v>
      </c>
      <c r="M35" s="1010" t="s">
        <v>1916</v>
      </c>
      <c r="N35" s="1931"/>
      <c r="O35" s="1010" t="s">
        <v>1991</v>
      </c>
      <c r="P35" s="1010" t="s">
        <v>1915</v>
      </c>
      <c r="Q35" s="1010" t="s">
        <v>1916</v>
      </c>
      <c r="R35" s="1931"/>
      <c r="S35" s="1010" t="s">
        <v>1993</v>
      </c>
      <c r="T35" s="1010" t="s">
        <v>1915</v>
      </c>
      <c r="U35" s="1010" t="s">
        <v>1916</v>
      </c>
      <c r="V35" s="1931"/>
      <c r="W35" s="1010" t="s">
        <v>1995</v>
      </c>
      <c r="X35" s="1010" t="s">
        <v>1915</v>
      </c>
      <c r="Y35" s="1010" t="s">
        <v>1916</v>
      </c>
      <c r="Z35" s="1931"/>
      <c r="AA35" s="1946"/>
      <c r="AB35" s="53" t="s">
        <v>1915</v>
      </c>
      <c r="AC35" s="53" t="s">
        <v>1916</v>
      </c>
      <c r="AD35" s="1946"/>
      <c r="AE35" s="1931"/>
      <c r="AF35" s="1931"/>
      <c r="AG35" s="1931"/>
    </row>
    <row r="36" spans="1:33" x14ac:dyDescent="0.25">
      <c r="A36" s="51" t="s">
        <v>317</v>
      </c>
      <c r="B36" s="51">
        <v>2016</v>
      </c>
      <c r="C36" s="47">
        <v>8</v>
      </c>
      <c r="D36" s="47">
        <v>4</v>
      </c>
      <c r="E36" s="47">
        <v>3</v>
      </c>
      <c r="F36" s="49" t="s">
        <v>1974</v>
      </c>
      <c r="G36" s="47">
        <v>8</v>
      </c>
      <c r="H36" s="47">
        <v>4</v>
      </c>
      <c r="I36" s="47">
        <v>3</v>
      </c>
      <c r="J36" s="49" t="s">
        <v>2000</v>
      </c>
      <c r="K36" s="47">
        <v>14</v>
      </c>
      <c r="L36" s="47">
        <v>6</v>
      </c>
      <c r="M36" s="47">
        <v>5</v>
      </c>
      <c r="N36" s="49" t="s">
        <v>2001</v>
      </c>
      <c r="O36" s="56">
        <v>5</v>
      </c>
      <c r="P36" s="1216">
        <v>4</v>
      </c>
      <c r="Q36" s="1216">
        <v>3</v>
      </c>
      <c r="R36" s="1216" t="s">
        <v>1957</v>
      </c>
      <c r="S36" s="47">
        <v>4</v>
      </c>
      <c r="T36" s="47">
        <v>3</v>
      </c>
      <c r="U36" s="47">
        <v>3</v>
      </c>
      <c r="V36" s="47" t="s">
        <v>1957</v>
      </c>
      <c r="W36" s="47">
        <v>0</v>
      </c>
      <c r="X36" s="47">
        <v>0</v>
      </c>
      <c r="Y36" s="47">
        <v>0</v>
      </c>
      <c r="Z36" s="47">
        <v>0</v>
      </c>
      <c r="AA36" s="47">
        <f t="shared" ref="AA36:AC41" si="0">SUM(C36+G36+K36+O36+S36+W36)</f>
        <v>39</v>
      </c>
      <c r="AB36" s="47">
        <f t="shared" si="0"/>
        <v>21</v>
      </c>
      <c r="AC36" s="47">
        <f t="shared" si="0"/>
        <v>17</v>
      </c>
      <c r="AD36" s="57" t="s">
        <v>2002</v>
      </c>
      <c r="AE36" s="49">
        <v>0</v>
      </c>
      <c r="AF36" s="1217">
        <v>0</v>
      </c>
      <c r="AG36" s="1217">
        <v>0</v>
      </c>
    </row>
    <row r="37" spans="1:33" x14ac:dyDescent="0.25">
      <c r="A37" s="51" t="s">
        <v>318</v>
      </c>
      <c r="B37" s="51">
        <v>2017</v>
      </c>
      <c r="C37" s="48">
        <v>7</v>
      </c>
      <c r="D37" s="48">
        <v>3</v>
      </c>
      <c r="E37" s="48">
        <v>3</v>
      </c>
      <c r="F37" s="821" t="s">
        <v>1972</v>
      </c>
      <c r="G37" s="48">
        <v>8</v>
      </c>
      <c r="H37" s="48">
        <v>5</v>
      </c>
      <c r="I37" s="48">
        <v>4</v>
      </c>
      <c r="J37" s="821" t="s">
        <v>2003</v>
      </c>
      <c r="K37" s="48">
        <v>12</v>
      </c>
      <c r="L37" s="48">
        <v>5</v>
      </c>
      <c r="M37" s="48">
        <v>5</v>
      </c>
      <c r="N37" s="821" t="s">
        <v>1973</v>
      </c>
      <c r="O37" s="823">
        <v>10</v>
      </c>
      <c r="P37" s="1218">
        <v>4</v>
      </c>
      <c r="Q37" s="1218">
        <v>3</v>
      </c>
      <c r="R37" s="1218" t="s">
        <v>1934</v>
      </c>
      <c r="S37" s="47">
        <v>6</v>
      </c>
      <c r="T37" s="47">
        <v>4</v>
      </c>
      <c r="U37" s="47">
        <v>4</v>
      </c>
      <c r="V37" s="47" t="s">
        <v>1938</v>
      </c>
      <c r="W37" s="47">
        <v>0</v>
      </c>
      <c r="X37" s="47">
        <v>0</v>
      </c>
      <c r="Y37" s="47">
        <v>0</v>
      </c>
      <c r="Z37" s="47">
        <v>0</v>
      </c>
      <c r="AA37" s="47">
        <f t="shared" si="0"/>
        <v>43</v>
      </c>
      <c r="AB37" s="47">
        <f t="shared" si="0"/>
        <v>21</v>
      </c>
      <c r="AC37" s="47">
        <f t="shared" si="0"/>
        <v>19</v>
      </c>
      <c r="AD37" s="47" t="s">
        <v>2004</v>
      </c>
      <c r="AE37" s="821">
        <v>1</v>
      </c>
      <c r="AF37" s="1219">
        <v>1</v>
      </c>
      <c r="AG37" s="1219">
        <v>3</v>
      </c>
    </row>
    <row r="38" spans="1:33" x14ac:dyDescent="0.25">
      <c r="A38" s="51" t="s">
        <v>319</v>
      </c>
      <c r="B38" s="51">
        <v>2018</v>
      </c>
      <c r="C38" s="48">
        <v>9</v>
      </c>
      <c r="D38" s="48">
        <v>5</v>
      </c>
      <c r="E38" s="48">
        <v>3</v>
      </c>
      <c r="F38" s="821" t="s">
        <v>1922</v>
      </c>
      <c r="G38" s="48">
        <v>5</v>
      </c>
      <c r="H38" s="48">
        <v>4</v>
      </c>
      <c r="I38" s="48">
        <v>3</v>
      </c>
      <c r="J38" s="821" t="s">
        <v>1957</v>
      </c>
      <c r="K38" s="48">
        <v>18</v>
      </c>
      <c r="L38" s="48">
        <v>7</v>
      </c>
      <c r="M38" s="48">
        <v>6</v>
      </c>
      <c r="N38" s="821" t="s">
        <v>1968</v>
      </c>
      <c r="O38" s="823">
        <v>9</v>
      </c>
      <c r="P38" s="1218">
        <v>4</v>
      </c>
      <c r="Q38" s="1218">
        <v>3</v>
      </c>
      <c r="R38" s="1218" t="s">
        <v>1972</v>
      </c>
      <c r="S38" s="47">
        <v>7</v>
      </c>
      <c r="T38" s="47">
        <v>4</v>
      </c>
      <c r="U38" s="47">
        <v>4</v>
      </c>
      <c r="V38" s="47" t="s">
        <v>2005</v>
      </c>
      <c r="W38" s="47">
        <v>2</v>
      </c>
      <c r="X38" s="47">
        <v>1</v>
      </c>
      <c r="Y38" s="47">
        <v>1</v>
      </c>
      <c r="Z38" s="52" t="s">
        <v>2006</v>
      </c>
      <c r="AA38" s="47">
        <f t="shared" si="0"/>
        <v>50</v>
      </c>
      <c r="AB38" s="47">
        <f t="shared" si="0"/>
        <v>25</v>
      </c>
      <c r="AC38" s="47">
        <f t="shared" si="0"/>
        <v>20</v>
      </c>
      <c r="AD38" s="47" t="s">
        <v>2007</v>
      </c>
      <c r="AE38" s="821">
        <v>1</v>
      </c>
      <c r="AF38" s="1219">
        <v>2</v>
      </c>
      <c r="AG38" s="1219">
        <v>0</v>
      </c>
    </row>
    <row r="39" spans="1:33" x14ac:dyDescent="0.25">
      <c r="A39" s="51" t="s">
        <v>320</v>
      </c>
      <c r="B39" s="51">
        <v>2019</v>
      </c>
      <c r="C39" s="48">
        <v>12</v>
      </c>
      <c r="D39" s="48">
        <v>6</v>
      </c>
      <c r="E39" s="48">
        <v>3</v>
      </c>
      <c r="F39" s="821" t="s">
        <v>2008</v>
      </c>
      <c r="G39" s="48">
        <v>5</v>
      </c>
      <c r="H39" s="48">
        <v>4</v>
      </c>
      <c r="I39" s="48">
        <v>4</v>
      </c>
      <c r="J39" s="821" t="s">
        <v>2009</v>
      </c>
      <c r="K39" s="48">
        <v>18</v>
      </c>
      <c r="L39" s="48">
        <v>8</v>
      </c>
      <c r="M39" s="48">
        <v>7</v>
      </c>
      <c r="N39" s="821" t="s">
        <v>2010</v>
      </c>
      <c r="O39" s="823">
        <v>12</v>
      </c>
      <c r="P39" s="1218">
        <v>5</v>
      </c>
      <c r="Q39" s="1218">
        <v>5</v>
      </c>
      <c r="R39" s="1218" t="s">
        <v>2011</v>
      </c>
      <c r="S39" s="47">
        <v>6</v>
      </c>
      <c r="T39" s="47">
        <v>4</v>
      </c>
      <c r="U39" s="47">
        <v>4</v>
      </c>
      <c r="V39" s="47" t="s">
        <v>1938</v>
      </c>
      <c r="W39" s="47">
        <v>1</v>
      </c>
      <c r="X39" s="47">
        <v>1</v>
      </c>
      <c r="Y39" s="47">
        <v>1</v>
      </c>
      <c r="Z39" s="52" t="s">
        <v>1959</v>
      </c>
      <c r="AA39" s="47">
        <f t="shared" si="0"/>
        <v>54</v>
      </c>
      <c r="AB39" s="47">
        <f t="shared" si="0"/>
        <v>28</v>
      </c>
      <c r="AC39" s="47">
        <f t="shared" si="0"/>
        <v>24</v>
      </c>
      <c r="AD39" s="47" t="s">
        <v>2012</v>
      </c>
      <c r="AE39" s="821">
        <v>0</v>
      </c>
      <c r="AF39" s="1219">
        <v>0</v>
      </c>
      <c r="AG39" s="1219">
        <v>1</v>
      </c>
    </row>
    <row r="40" spans="1:33" x14ac:dyDescent="0.25">
      <c r="A40" s="51" t="s">
        <v>321</v>
      </c>
      <c r="B40" s="51">
        <v>2020</v>
      </c>
      <c r="C40" s="48">
        <v>9</v>
      </c>
      <c r="D40" s="48">
        <v>6</v>
      </c>
      <c r="E40" s="48">
        <v>3</v>
      </c>
      <c r="F40" s="821" t="s">
        <v>1919</v>
      </c>
      <c r="G40" s="48">
        <v>5</v>
      </c>
      <c r="H40" s="48">
        <v>4</v>
      </c>
      <c r="I40" s="48">
        <v>4</v>
      </c>
      <c r="J40" s="821" t="s">
        <v>2009</v>
      </c>
      <c r="K40" s="48">
        <v>15</v>
      </c>
      <c r="L40" s="48">
        <v>7</v>
      </c>
      <c r="M40" s="48">
        <v>6</v>
      </c>
      <c r="N40" s="821" t="s">
        <v>2004</v>
      </c>
      <c r="O40" s="823">
        <v>11</v>
      </c>
      <c r="P40" s="1218">
        <v>7</v>
      </c>
      <c r="Q40" s="1218">
        <v>5</v>
      </c>
      <c r="R40" s="1218" t="s">
        <v>2013</v>
      </c>
      <c r="S40" s="47">
        <v>4</v>
      </c>
      <c r="T40" s="47">
        <v>4</v>
      </c>
      <c r="U40" s="47">
        <v>4</v>
      </c>
      <c r="V40" s="47" t="s">
        <v>1959</v>
      </c>
      <c r="W40" s="47">
        <v>2</v>
      </c>
      <c r="X40" s="47">
        <v>2</v>
      </c>
      <c r="Y40" s="47">
        <v>2</v>
      </c>
      <c r="Z40" s="52" t="s">
        <v>1959</v>
      </c>
      <c r="AA40" s="47">
        <f t="shared" si="0"/>
        <v>46</v>
      </c>
      <c r="AB40" s="47">
        <f t="shared" si="0"/>
        <v>30</v>
      </c>
      <c r="AC40" s="47">
        <f t="shared" si="0"/>
        <v>24</v>
      </c>
      <c r="AD40" s="47" t="s">
        <v>2014</v>
      </c>
      <c r="AE40" s="821">
        <v>0</v>
      </c>
      <c r="AF40" s="1219">
        <v>0</v>
      </c>
      <c r="AG40" s="1219">
        <v>0</v>
      </c>
    </row>
    <row r="41" spans="1:33" x14ac:dyDescent="0.25">
      <c r="A41" s="51" t="s">
        <v>322</v>
      </c>
      <c r="B41" s="51">
        <v>2021</v>
      </c>
      <c r="C41" s="48">
        <v>10</v>
      </c>
      <c r="D41" s="48">
        <v>7</v>
      </c>
      <c r="E41" s="48">
        <v>4</v>
      </c>
      <c r="F41" s="821" t="s">
        <v>2015</v>
      </c>
      <c r="G41" s="48">
        <v>5</v>
      </c>
      <c r="H41" s="48">
        <v>4</v>
      </c>
      <c r="I41" s="48">
        <v>4</v>
      </c>
      <c r="J41" s="821" t="s">
        <v>2009</v>
      </c>
      <c r="K41" s="48">
        <v>12</v>
      </c>
      <c r="L41" s="48">
        <v>5</v>
      </c>
      <c r="M41" s="48">
        <v>4</v>
      </c>
      <c r="N41" s="821" t="s">
        <v>2016</v>
      </c>
      <c r="O41" s="823">
        <v>8</v>
      </c>
      <c r="P41" s="1218">
        <v>6</v>
      </c>
      <c r="Q41" s="1218">
        <v>5</v>
      </c>
      <c r="R41" s="1218" t="s">
        <v>2017</v>
      </c>
      <c r="S41" s="47">
        <v>5</v>
      </c>
      <c r="T41" s="47">
        <v>3</v>
      </c>
      <c r="U41" s="47">
        <v>3</v>
      </c>
      <c r="V41" s="47" t="s">
        <v>1962</v>
      </c>
      <c r="W41" s="47">
        <v>2</v>
      </c>
      <c r="X41" s="47">
        <v>2</v>
      </c>
      <c r="Y41" s="47">
        <v>2</v>
      </c>
      <c r="Z41" s="52" t="s">
        <v>1959</v>
      </c>
      <c r="AA41" s="47">
        <f t="shared" si="0"/>
        <v>42</v>
      </c>
      <c r="AB41" s="47">
        <f t="shared" si="0"/>
        <v>27</v>
      </c>
      <c r="AC41" s="47">
        <f t="shared" si="0"/>
        <v>22</v>
      </c>
      <c r="AD41" s="47" t="s">
        <v>2018</v>
      </c>
      <c r="AE41" s="821">
        <v>1</v>
      </c>
      <c r="AF41" s="1219">
        <v>2</v>
      </c>
      <c r="AG41" s="1219">
        <v>0</v>
      </c>
    </row>
  </sheetData>
  <mergeCells count="57">
    <mergeCell ref="A14:B14"/>
    <mergeCell ref="C14:E14"/>
    <mergeCell ref="A2:AB2"/>
    <mergeCell ref="A3:AB3"/>
    <mergeCell ref="A4:AB4"/>
    <mergeCell ref="A5:AB5"/>
    <mergeCell ref="A6:AB6"/>
    <mergeCell ref="A7:AB7"/>
    <mergeCell ref="A10:B10"/>
    <mergeCell ref="C10:I10"/>
    <mergeCell ref="A11:B11"/>
    <mergeCell ref="A12:B13"/>
    <mergeCell ref="C12:I13"/>
    <mergeCell ref="A9:R9"/>
    <mergeCell ref="C11:I11"/>
    <mergeCell ref="A27:B32"/>
    <mergeCell ref="A33:B33"/>
    <mergeCell ref="I15:I16"/>
    <mergeCell ref="A25:B25"/>
    <mergeCell ref="C25:AG25"/>
    <mergeCell ref="A26:B26"/>
    <mergeCell ref="AF26:AG26"/>
    <mergeCell ref="F15:F16"/>
    <mergeCell ref="A15:A16"/>
    <mergeCell ref="B15:B16"/>
    <mergeCell ref="C15:C16"/>
    <mergeCell ref="D15:E15"/>
    <mergeCell ref="G15:G16"/>
    <mergeCell ref="H15:H16"/>
    <mergeCell ref="AE34:AE35"/>
    <mergeCell ref="AF34:AF35"/>
    <mergeCell ref="AG34:AG35"/>
    <mergeCell ref="L34:M34"/>
    <mergeCell ref="A34:A35"/>
    <mergeCell ref="B34:B35"/>
    <mergeCell ref="D34:E34"/>
    <mergeCell ref="H34:I34"/>
    <mergeCell ref="AA34:AA35"/>
    <mergeCell ref="AB34:AC34"/>
    <mergeCell ref="P34:Q34"/>
    <mergeCell ref="T34:U34"/>
    <mergeCell ref="X34:Y34"/>
    <mergeCell ref="AD34:AD35"/>
    <mergeCell ref="F34:F35"/>
    <mergeCell ref="J34:J35"/>
    <mergeCell ref="N34:N35"/>
    <mergeCell ref="C27:J27"/>
    <mergeCell ref="K27:AB27"/>
    <mergeCell ref="K28:AA28"/>
    <mergeCell ref="K29:AA29"/>
    <mergeCell ref="K30:AA30"/>
    <mergeCell ref="K31:AA31"/>
    <mergeCell ref="C32:J32"/>
    <mergeCell ref="C33:J33"/>
    <mergeCell ref="R34:R35"/>
    <mergeCell ref="V34:V35"/>
    <mergeCell ref="Z34:Z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workbookViewId="0">
      <selection activeCell="U34" sqref="U34"/>
    </sheetView>
  </sheetViews>
  <sheetFormatPr defaultColWidth="9.140625" defaultRowHeight="12" x14ac:dyDescent="0.2"/>
  <cols>
    <col min="1" max="1" width="9.42578125" style="5" customWidth="1"/>
    <col min="2" max="2" width="11" style="2" customWidth="1"/>
    <col min="3" max="3" width="6.7109375" style="2" customWidth="1"/>
    <col min="4" max="4" width="9" style="2" customWidth="1"/>
    <col min="5" max="5" width="9.42578125" style="2" customWidth="1"/>
    <col min="6" max="6" width="8.5703125" style="2" customWidth="1"/>
    <col min="7" max="8" width="6.7109375" style="2" customWidth="1"/>
    <col min="9" max="9" width="8.7109375" style="4" customWidth="1"/>
    <col min="10" max="12" width="6.7109375" style="4" customWidth="1"/>
    <col min="13" max="13" width="9" style="4" customWidth="1"/>
    <col min="14" max="14" width="6.7109375" style="4" customWidth="1"/>
    <col min="15" max="15" width="14.5703125" style="2" customWidth="1"/>
    <col min="16" max="16" width="5" style="2" customWidth="1"/>
    <col min="17" max="17" width="11.140625" style="2" customWidth="1"/>
    <col min="18" max="18" width="5.7109375" style="2" customWidth="1"/>
    <col min="19" max="19" width="13.7109375" style="2" customWidth="1"/>
    <col min="20" max="20" width="11.42578125" style="2" customWidth="1"/>
    <col min="21" max="21" width="13.28515625" style="2" customWidth="1"/>
    <col min="22" max="22" width="12.140625" style="2" customWidth="1"/>
    <col min="23" max="23" width="12.42578125" style="2" customWidth="1"/>
    <col min="24" max="16384" width="9.140625" style="2"/>
  </cols>
  <sheetData>
    <row r="1" spans="1:34" ht="21.75" customHeight="1" x14ac:dyDescent="0.25">
      <c r="A1" s="1314" t="s">
        <v>293</v>
      </c>
      <c r="B1" s="1314"/>
      <c r="C1" s="1314"/>
      <c r="D1" s="1314"/>
      <c r="E1" s="1314"/>
      <c r="F1" s="1314"/>
      <c r="G1" s="1314"/>
      <c r="H1" s="1314"/>
      <c r="I1" s="1314"/>
      <c r="J1" s="1314"/>
      <c r="K1" s="1314"/>
      <c r="L1" s="1314"/>
      <c r="M1" s="1314"/>
      <c r="N1" s="1314"/>
      <c r="O1" s="581"/>
      <c r="P1" s="581"/>
      <c r="Q1" s="77"/>
      <c r="R1" s="77"/>
      <c r="S1" s="77"/>
      <c r="T1" s="77"/>
      <c r="U1" s="77"/>
      <c r="V1" s="77"/>
      <c r="W1" s="77"/>
    </row>
    <row r="2" spans="1:34" ht="18" customHeight="1" x14ac:dyDescent="0.25">
      <c r="A2" s="1314" t="s">
        <v>294</v>
      </c>
      <c r="B2" s="1314"/>
      <c r="C2" s="1314"/>
      <c r="D2" s="1314"/>
      <c r="E2" s="1314"/>
      <c r="F2" s="1314"/>
      <c r="G2" s="1314"/>
      <c r="H2" s="1314"/>
      <c r="I2" s="1314"/>
      <c r="J2" s="1314"/>
      <c r="K2" s="1314"/>
      <c r="L2" s="1314"/>
      <c r="M2" s="1314"/>
      <c r="N2" s="1314"/>
      <c r="O2" s="1314"/>
      <c r="P2" s="582"/>
      <c r="Q2" s="79"/>
      <c r="R2" s="79"/>
      <c r="S2" s="77"/>
      <c r="T2" s="77"/>
      <c r="U2" s="77"/>
      <c r="V2" s="77"/>
      <c r="W2" s="77"/>
    </row>
    <row r="3" spans="1:34" ht="15.75" customHeight="1" x14ac:dyDescent="0.25">
      <c r="A3" s="1314" t="s">
        <v>295</v>
      </c>
      <c r="B3" s="1314"/>
      <c r="C3" s="1314"/>
      <c r="D3" s="1314"/>
      <c r="E3" s="1314"/>
      <c r="F3" s="1314"/>
      <c r="G3" s="1314"/>
      <c r="H3" s="1314"/>
      <c r="I3" s="1314"/>
      <c r="J3" s="1314"/>
      <c r="K3" s="1314"/>
      <c r="L3" s="1314"/>
      <c r="M3" s="1314"/>
      <c r="N3" s="1314"/>
      <c r="O3" s="1314"/>
      <c r="P3" s="1314"/>
      <c r="Q3" s="77"/>
      <c r="R3" s="77"/>
      <c r="S3" s="77"/>
      <c r="T3" s="77"/>
      <c r="U3" s="77"/>
      <c r="V3" s="77"/>
      <c r="W3" s="77"/>
    </row>
    <row r="4" spans="1:34" ht="15.75" x14ac:dyDescent="0.25">
      <c r="A4" s="583" t="s">
        <v>296</v>
      </c>
      <c r="B4" s="581"/>
      <c r="C4" s="581"/>
      <c r="D4" s="581"/>
      <c r="E4" s="581"/>
      <c r="F4" s="581"/>
      <c r="G4" s="581"/>
      <c r="H4" s="581"/>
      <c r="I4" s="584"/>
      <c r="J4" s="584"/>
      <c r="K4" s="584"/>
      <c r="L4" s="584"/>
      <c r="M4" s="584"/>
      <c r="N4" s="584"/>
      <c r="O4" s="585"/>
      <c r="P4" s="585"/>
      <c r="Q4" s="75"/>
      <c r="R4" s="75"/>
      <c r="S4" s="75"/>
      <c r="T4" s="75"/>
      <c r="U4" s="75"/>
      <c r="V4" s="75"/>
      <c r="W4" s="77"/>
    </row>
    <row r="5" spans="1:34" ht="15" x14ac:dyDescent="0.25">
      <c r="A5" s="586"/>
      <c r="B5" s="61"/>
      <c r="C5" s="61"/>
      <c r="D5" s="61"/>
      <c r="E5" s="61"/>
      <c r="F5" s="61"/>
      <c r="G5" s="61"/>
      <c r="H5" s="61"/>
      <c r="I5" s="62"/>
      <c r="J5" s="62"/>
      <c r="K5" s="62"/>
      <c r="L5" s="62"/>
      <c r="M5" s="62"/>
      <c r="N5" s="62"/>
      <c r="O5" s="59"/>
      <c r="P5" s="59"/>
      <c r="Q5" s="75"/>
      <c r="R5" s="75"/>
      <c r="S5" s="75"/>
      <c r="T5" s="75"/>
      <c r="U5" s="75"/>
      <c r="V5" s="75"/>
      <c r="W5" s="77"/>
    </row>
    <row r="6" spans="1:34" ht="27.75" customHeight="1" x14ac:dyDescent="0.25">
      <c r="A6" s="345" t="s">
        <v>297</v>
      </c>
      <c r="B6" s="228"/>
      <c r="C6" s="228"/>
      <c r="D6" s="228"/>
      <c r="E6" s="228"/>
      <c r="F6" s="228"/>
      <c r="G6" s="228"/>
      <c r="H6" s="228"/>
      <c r="I6" s="59"/>
      <c r="J6" s="59"/>
      <c r="K6" s="59"/>
      <c r="L6" s="59"/>
      <c r="M6" s="59"/>
      <c r="N6" s="59"/>
      <c r="O6" s="61"/>
      <c r="P6" s="61"/>
      <c r="Q6" s="1311" t="s">
        <v>298</v>
      </c>
      <c r="R6" s="1311"/>
      <c r="S6" s="1311"/>
      <c r="T6" s="1311"/>
      <c r="U6" s="1311"/>
      <c r="V6" s="1311"/>
      <c r="W6" s="1311"/>
    </row>
    <row r="7" spans="1:34" ht="22.5" customHeight="1" x14ac:dyDescent="0.2">
      <c r="A7" s="1296" t="s">
        <v>267</v>
      </c>
      <c r="B7" s="1317" t="s">
        <v>299</v>
      </c>
      <c r="C7" s="1305" t="s">
        <v>300</v>
      </c>
      <c r="D7" s="1305"/>
      <c r="E7" s="1305"/>
      <c r="F7" s="1305"/>
      <c r="G7" s="1305" t="s">
        <v>301</v>
      </c>
      <c r="H7" s="1305"/>
      <c r="I7" s="1305"/>
      <c r="J7" s="1305"/>
      <c r="K7" s="1305" t="s">
        <v>302</v>
      </c>
      <c r="L7" s="1305"/>
      <c r="M7" s="1305"/>
      <c r="N7" s="1305"/>
      <c r="O7" s="61"/>
      <c r="P7" s="61"/>
      <c r="Q7" s="1307" t="s">
        <v>303</v>
      </c>
      <c r="R7" s="1308"/>
      <c r="S7" s="1312" t="s">
        <v>304</v>
      </c>
      <c r="T7" s="1312"/>
      <c r="U7" s="1312"/>
      <c r="V7" s="1312"/>
      <c r="W7" s="1312"/>
    </row>
    <row r="8" spans="1:34" ht="25.5" x14ac:dyDescent="0.2">
      <c r="A8" s="1297"/>
      <c r="B8" s="1318"/>
      <c r="C8" s="588" t="s">
        <v>305</v>
      </c>
      <c r="D8" s="588" t="s">
        <v>306</v>
      </c>
      <c r="E8" s="588" t="s">
        <v>307</v>
      </c>
      <c r="F8" s="588" t="s">
        <v>306</v>
      </c>
      <c r="G8" s="588" t="s">
        <v>305</v>
      </c>
      <c r="H8" s="588" t="s">
        <v>306</v>
      </c>
      <c r="I8" s="588" t="s">
        <v>307</v>
      </c>
      <c r="J8" s="588" t="s">
        <v>306</v>
      </c>
      <c r="K8" s="588" t="s">
        <v>305</v>
      </c>
      <c r="L8" s="588" t="s">
        <v>306</v>
      </c>
      <c r="M8" s="588" t="s">
        <v>307</v>
      </c>
      <c r="N8" s="588" t="s">
        <v>306</v>
      </c>
      <c r="O8" s="61"/>
      <c r="P8" s="61"/>
      <c r="Q8" s="1309"/>
      <c r="R8" s="1310"/>
      <c r="S8" s="609" t="s">
        <v>308</v>
      </c>
      <c r="T8" s="609" t="s">
        <v>309</v>
      </c>
      <c r="U8" s="609" t="s">
        <v>310</v>
      </c>
      <c r="V8" s="609" t="s">
        <v>311</v>
      </c>
      <c r="W8" s="609" t="s">
        <v>312</v>
      </c>
    </row>
    <row r="9" spans="1:34" ht="12.75" x14ac:dyDescent="0.2">
      <c r="A9" s="1296" t="s">
        <v>313</v>
      </c>
      <c r="B9" s="263" t="s">
        <v>314</v>
      </c>
      <c r="C9" s="263">
        <v>701</v>
      </c>
      <c r="D9" s="263">
        <v>376</v>
      </c>
      <c r="E9" s="263">
        <v>60</v>
      </c>
      <c r="F9" s="263">
        <v>31</v>
      </c>
      <c r="G9" s="263">
        <v>701</v>
      </c>
      <c r="H9" s="263">
        <v>376</v>
      </c>
      <c r="I9" s="125">
        <v>60</v>
      </c>
      <c r="J9" s="125">
        <v>31</v>
      </c>
      <c r="K9" s="125">
        <v>298</v>
      </c>
      <c r="L9" s="125">
        <v>118</v>
      </c>
      <c r="M9" s="96">
        <v>28</v>
      </c>
      <c r="N9" s="96">
        <v>14</v>
      </c>
      <c r="O9" s="61"/>
      <c r="P9" s="61"/>
      <c r="Q9" s="1301" t="s">
        <v>315</v>
      </c>
      <c r="R9" s="1302"/>
      <c r="S9" s="96">
        <v>4943</v>
      </c>
      <c r="T9" s="96">
        <v>3857</v>
      </c>
      <c r="U9" s="96">
        <v>2029</v>
      </c>
      <c r="V9" s="96">
        <v>41.1</v>
      </c>
      <c r="W9" s="96">
        <v>52.6</v>
      </c>
      <c r="X9" s="3"/>
      <c r="Y9" s="3"/>
      <c r="Z9" s="3"/>
      <c r="AE9" s="3"/>
      <c r="AF9" s="3"/>
      <c r="AG9" s="3"/>
      <c r="AH9" s="3"/>
    </row>
    <row r="10" spans="1:34" ht="12.75" x14ac:dyDescent="0.2">
      <c r="A10" s="1297"/>
      <c r="B10" s="263" t="s">
        <v>316</v>
      </c>
      <c r="C10" s="263">
        <v>48</v>
      </c>
      <c r="D10" s="263">
        <v>6</v>
      </c>
      <c r="E10" s="263">
        <v>1</v>
      </c>
      <c r="F10" s="263">
        <v>1</v>
      </c>
      <c r="G10" s="263">
        <v>48</v>
      </c>
      <c r="H10" s="263">
        <v>6</v>
      </c>
      <c r="I10" s="125">
        <v>1</v>
      </c>
      <c r="J10" s="125">
        <v>1</v>
      </c>
      <c r="K10" s="125">
        <v>37</v>
      </c>
      <c r="L10" s="125">
        <v>3</v>
      </c>
      <c r="M10" s="96">
        <v>1</v>
      </c>
      <c r="N10" s="96">
        <v>1</v>
      </c>
      <c r="O10" s="61"/>
      <c r="P10" s="61"/>
      <c r="Q10" s="1301" t="s">
        <v>317</v>
      </c>
      <c r="R10" s="1302"/>
      <c r="S10" s="96">
        <v>4178</v>
      </c>
      <c r="T10" s="96">
        <v>3487</v>
      </c>
      <c r="U10" s="96">
        <v>1866</v>
      </c>
      <c r="V10" s="96">
        <v>44.7</v>
      </c>
      <c r="W10" s="96">
        <v>53.5</v>
      </c>
    </row>
    <row r="11" spans="1:34" ht="12.75" x14ac:dyDescent="0.2">
      <c r="A11" s="1296" t="s">
        <v>281</v>
      </c>
      <c r="B11" s="263" t="s">
        <v>314</v>
      </c>
      <c r="C11" s="95">
        <v>738</v>
      </c>
      <c r="D11" s="1043">
        <v>640</v>
      </c>
      <c r="E11" s="1044">
        <v>50</v>
      </c>
      <c r="F11" s="1044">
        <v>37</v>
      </c>
      <c r="G11" s="1044">
        <v>444</v>
      </c>
      <c r="H11" s="1044">
        <v>388</v>
      </c>
      <c r="I11" s="1045">
        <v>25</v>
      </c>
      <c r="J11" s="1045">
        <v>17</v>
      </c>
      <c r="K11" s="1045">
        <v>171</v>
      </c>
      <c r="L11" s="1045">
        <v>154</v>
      </c>
      <c r="M11" s="1044">
        <v>8</v>
      </c>
      <c r="N11" s="1044">
        <v>5</v>
      </c>
      <c r="O11" s="61"/>
      <c r="P11" s="61"/>
      <c r="Q11" s="1301" t="s">
        <v>318</v>
      </c>
      <c r="R11" s="1302"/>
      <c r="S11" s="96">
        <v>4322</v>
      </c>
      <c r="T11" s="96">
        <v>3653</v>
      </c>
      <c r="U11" s="96">
        <v>1818</v>
      </c>
      <c r="V11" s="96">
        <v>42.1</v>
      </c>
      <c r="W11" s="96">
        <v>49.8</v>
      </c>
    </row>
    <row r="12" spans="1:34" ht="12.75" x14ac:dyDescent="0.2">
      <c r="A12" s="1297"/>
      <c r="B12" s="263" t="s">
        <v>316</v>
      </c>
      <c r="C12" s="1046">
        <v>129</v>
      </c>
      <c r="D12" s="1013">
        <v>104</v>
      </c>
      <c r="E12" s="1014">
        <v>1</v>
      </c>
      <c r="F12" s="1014">
        <v>0</v>
      </c>
      <c r="G12" s="1014">
        <v>129</v>
      </c>
      <c r="H12" s="1014">
        <v>114</v>
      </c>
      <c r="I12" s="1015">
        <v>0</v>
      </c>
      <c r="J12" s="1015">
        <v>0</v>
      </c>
      <c r="K12" s="1015">
        <v>50</v>
      </c>
      <c r="L12" s="1015">
        <v>43</v>
      </c>
      <c r="M12" s="1014">
        <v>2</v>
      </c>
      <c r="N12" s="1014">
        <v>2</v>
      </c>
      <c r="O12" s="61"/>
      <c r="P12" s="61"/>
      <c r="Q12" s="1301" t="s">
        <v>319</v>
      </c>
      <c r="R12" s="1302"/>
      <c r="S12" s="96">
        <v>3962</v>
      </c>
      <c r="T12" s="96">
        <v>3404</v>
      </c>
      <c r="U12" s="96">
        <v>1852</v>
      </c>
      <c r="V12" s="96">
        <v>46.7</v>
      </c>
      <c r="W12" s="96">
        <v>54.4</v>
      </c>
    </row>
    <row r="13" spans="1:34" ht="12.75" x14ac:dyDescent="0.2">
      <c r="A13" s="1296" t="s">
        <v>282</v>
      </c>
      <c r="B13" s="263" t="s">
        <v>314</v>
      </c>
      <c r="C13" s="263">
        <v>162</v>
      </c>
      <c r="D13" s="263">
        <v>121</v>
      </c>
      <c r="E13" s="96">
        <v>21</v>
      </c>
      <c r="F13" s="96">
        <v>12</v>
      </c>
      <c r="G13" s="263">
        <v>147</v>
      </c>
      <c r="H13" s="263">
        <v>114</v>
      </c>
      <c r="I13" s="125">
        <v>16</v>
      </c>
      <c r="J13" s="125">
        <v>9</v>
      </c>
      <c r="K13" s="125">
        <v>92</v>
      </c>
      <c r="L13" s="125">
        <v>73</v>
      </c>
      <c r="M13" s="96">
        <v>8</v>
      </c>
      <c r="N13" s="96">
        <v>4</v>
      </c>
      <c r="O13" s="61"/>
      <c r="P13" s="61"/>
      <c r="Q13" s="1301" t="s">
        <v>320</v>
      </c>
      <c r="R13" s="1302"/>
      <c r="S13" s="96">
        <v>4051</v>
      </c>
      <c r="T13" s="96">
        <v>3615</v>
      </c>
      <c r="U13" s="96">
        <v>1923</v>
      </c>
      <c r="V13" s="96">
        <v>47.5</v>
      </c>
      <c r="W13" s="96">
        <v>53.2</v>
      </c>
    </row>
    <row r="14" spans="1:34" ht="12.75" x14ac:dyDescent="0.2">
      <c r="A14" s="1297"/>
      <c r="B14" s="263" t="s">
        <v>316</v>
      </c>
      <c r="C14" s="263">
        <v>0</v>
      </c>
      <c r="D14" s="263">
        <v>0</v>
      </c>
      <c r="E14" s="263">
        <v>0</v>
      </c>
      <c r="F14" s="263">
        <v>0</v>
      </c>
      <c r="G14" s="263">
        <v>0</v>
      </c>
      <c r="H14" s="263">
        <v>0</v>
      </c>
      <c r="I14" s="125">
        <v>0</v>
      </c>
      <c r="J14" s="125">
        <v>0</v>
      </c>
      <c r="K14" s="125">
        <v>0</v>
      </c>
      <c r="L14" s="125">
        <v>0</v>
      </c>
      <c r="M14" s="96">
        <v>0</v>
      </c>
      <c r="N14" s="96">
        <v>0</v>
      </c>
      <c r="O14" s="61"/>
      <c r="P14" s="61"/>
      <c r="Q14" s="1303" t="s">
        <v>321</v>
      </c>
      <c r="R14" s="1304"/>
      <c r="S14" s="247">
        <v>4156</v>
      </c>
      <c r="T14" s="247">
        <v>3492</v>
      </c>
      <c r="U14" s="247">
        <v>1802</v>
      </c>
      <c r="V14" s="247">
        <v>43.4</v>
      </c>
      <c r="W14" s="247">
        <v>51.6</v>
      </c>
    </row>
    <row r="15" spans="1:34" ht="14.25" customHeight="1" x14ac:dyDescent="0.2">
      <c r="A15" s="1296" t="s">
        <v>283</v>
      </c>
      <c r="B15" s="589" t="s">
        <v>314</v>
      </c>
      <c r="C15" s="125">
        <v>1034</v>
      </c>
      <c r="D15" s="590">
        <v>767</v>
      </c>
      <c r="E15" s="590">
        <v>184</v>
      </c>
      <c r="F15" s="590">
        <v>138</v>
      </c>
      <c r="G15" s="590">
        <v>902</v>
      </c>
      <c r="H15" s="590">
        <v>680</v>
      </c>
      <c r="I15" s="590">
        <v>152</v>
      </c>
      <c r="J15" s="590">
        <v>114</v>
      </c>
      <c r="K15" s="590">
        <v>425</v>
      </c>
      <c r="L15" s="590">
        <v>323</v>
      </c>
      <c r="M15" s="591">
        <v>82</v>
      </c>
      <c r="N15" s="591">
        <v>67</v>
      </c>
      <c r="O15" s="61"/>
      <c r="P15" s="61"/>
      <c r="Q15" s="1291" t="s">
        <v>322</v>
      </c>
      <c r="R15" s="1292"/>
      <c r="S15" s="610">
        <v>4222</v>
      </c>
      <c r="T15" s="611">
        <v>3665</v>
      </c>
      <c r="U15" s="611">
        <v>1846</v>
      </c>
      <c r="V15" s="611">
        <v>43.7</v>
      </c>
      <c r="W15" s="611">
        <v>50.4</v>
      </c>
    </row>
    <row r="16" spans="1:34" ht="15" x14ac:dyDescent="0.25">
      <c r="A16" s="1297"/>
      <c r="B16" s="96" t="s">
        <v>316</v>
      </c>
      <c r="C16" s="96">
        <v>174</v>
      </c>
      <c r="D16" s="591">
        <v>131</v>
      </c>
      <c r="E16" s="591">
        <v>7</v>
      </c>
      <c r="F16" s="591">
        <v>5</v>
      </c>
      <c r="G16" s="591">
        <v>161</v>
      </c>
      <c r="H16" s="591">
        <v>123</v>
      </c>
      <c r="I16" s="591">
        <v>6</v>
      </c>
      <c r="J16" s="591">
        <v>5</v>
      </c>
      <c r="K16" s="591">
        <v>97</v>
      </c>
      <c r="L16" s="591">
        <v>73</v>
      </c>
      <c r="M16" s="591">
        <v>4</v>
      </c>
      <c r="N16" s="591">
        <v>3</v>
      </c>
      <c r="O16" s="59"/>
      <c r="P16" s="59"/>
      <c r="Q16" s="59"/>
      <c r="R16" s="59"/>
      <c r="S16" s="59"/>
      <c r="T16" s="59"/>
      <c r="U16" s="59"/>
      <c r="V16" s="59"/>
      <c r="W16" s="61"/>
    </row>
    <row r="17" spans="1:23" ht="15" x14ac:dyDescent="0.25">
      <c r="A17" s="1296" t="s">
        <v>284</v>
      </c>
      <c r="B17" s="263" t="s">
        <v>314</v>
      </c>
      <c r="C17" s="263">
        <v>988</v>
      </c>
      <c r="D17" s="115">
        <v>769</v>
      </c>
      <c r="E17" s="115">
        <v>82</v>
      </c>
      <c r="F17" s="115">
        <v>64</v>
      </c>
      <c r="G17" s="115">
        <v>894</v>
      </c>
      <c r="H17" s="115">
        <v>677</v>
      </c>
      <c r="I17" s="115">
        <v>80</v>
      </c>
      <c r="J17" s="115">
        <v>63</v>
      </c>
      <c r="K17" s="115">
        <v>433</v>
      </c>
      <c r="L17" s="115">
        <v>323</v>
      </c>
      <c r="M17" s="96">
        <v>41</v>
      </c>
      <c r="N17" s="96">
        <v>28</v>
      </c>
      <c r="O17" s="59"/>
      <c r="P17" s="59"/>
      <c r="Q17" s="59"/>
      <c r="R17" s="59"/>
      <c r="S17" s="59"/>
      <c r="T17" s="59"/>
      <c r="U17" s="59"/>
      <c r="V17" s="59"/>
      <c r="W17" s="61"/>
    </row>
    <row r="18" spans="1:23" ht="15" x14ac:dyDescent="0.25">
      <c r="A18" s="1297"/>
      <c r="B18" s="263" t="s">
        <v>316</v>
      </c>
      <c r="C18" s="263">
        <v>239</v>
      </c>
      <c r="D18" s="115">
        <v>226</v>
      </c>
      <c r="E18" s="115">
        <v>4</v>
      </c>
      <c r="F18" s="115">
        <v>4</v>
      </c>
      <c r="G18" s="115">
        <v>239</v>
      </c>
      <c r="H18" s="115">
        <v>226</v>
      </c>
      <c r="I18" s="115">
        <v>4</v>
      </c>
      <c r="J18" s="115">
        <v>4</v>
      </c>
      <c r="K18" s="115">
        <v>156</v>
      </c>
      <c r="L18" s="115">
        <v>149</v>
      </c>
      <c r="M18" s="96">
        <v>3</v>
      </c>
      <c r="N18" s="96">
        <v>3</v>
      </c>
      <c r="O18" s="59"/>
      <c r="P18" s="59"/>
      <c r="Q18" s="59"/>
      <c r="R18" s="59"/>
      <c r="S18" s="59"/>
      <c r="T18" s="59"/>
      <c r="U18" s="59"/>
      <c r="V18" s="59"/>
      <c r="W18" s="61"/>
    </row>
    <row r="19" spans="1:23" ht="15" x14ac:dyDescent="0.25">
      <c r="A19" s="1296" t="s">
        <v>323</v>
      </c>
      <c r="B19" s="592" t="s">
        <v>314</v>
      </c>
      <c r="C19" s="592">
        <v>3632</v>
      </c>
      <c r="D19" s="593">
        <v>2673</v>
      </c>
      <c r="E19" s="593">
        <v>400</v>
      </c>
      <c r="F19" s="593">
        <v>282</v>
      </c>
      <c r="G19" s="593">
        <v>3088</v>
      </c>
      <c r="H19" s="593">
        <v>2235</v>
      </c>
      <c r="I19" s="593">
        <v>333</v>
      </c>
      <c r="J19" s="593">
        <v>234</v>
      </c>
      <c r="K19" s="593">
        <v>1475</v>
      </c>
      <c r="L19" s="593">
        <v>991</v>
      </c>
      <c r="M19" s="594">
        <v>167</v>
      </c>
      <c r="N19" s="594">
        <v>118</v>
      </c>
      <c r="O19" s="59"/>
      <c r="P19" s="59"/>
      <c r="Q19" s="59"/>
      <c r="R19" s="59"/>
      <c r="S19" s="59"/>
      <c r="T19" s="59"/>
      <c r="U19" s="59"/>
      <c r="V19" s="59"/>
      <c r="W19" s="61"/>
    </row>
    <row r="20" spans="1:23" ht="15" x14ac:dyDescent="0.25">
      <c r="A20" s="1297"/>
      <c r="B20" s="592" t="s">
        <v>316</v>
      </c>
      <c r="C20" s="592">
        <v>590</v>
      </c>
      <c r="D20" s="593">
        <v>467</v>
      </c>
      <c r="E20" s="593">
        <v>13</v>
      </c>
      <c r="F20" s="593">
        <v>10</v>
      </c>
      <c r="G20" s="593">
        <v>577</v>
      </c>
      <c r="H20" s="593">
        <v>469</v>
      </c>
      <c r="I20" s="593">
        <v>11</v>
      </c>
      <c r="J20" s="593">
        <v>10</v>
      </c>
      <c r="K20" s="593">
        <v>371</v>
      </c>
      <c r="L20" s="593">
        <v>268</v>
      </c>
      <c r="M20" s="594">
        <v>10</v>
      </c>
      <c r="N20" s="594">
        <v>9</v>
      </c>
      <c r="O20" s="59"/>
      <c r="P20" s="59"/>
      <c r="Q20" s="59"/>
      <c r="R20" s="59"/>
      <c r="S20" s="59"/>
      <c r="T20" s="59"/>
      <c r="U20" s="59"/>
      <c r="V20" s="59"/>
      <c r="W20" s="61"/>
    </row>
    <row r="21" spans="1:23" ht="15" x14ac:dyDescent="0.25">
      <c r="A21" s="63"/>
      <c r="B21" s="61"/>
      <c r="C21" s="61"/>
      <c r="D21" s="61"/>
      <c r="E21" s="61"/>
      <c r="F21" s="61"/>
      <c r="G21" s="61"/>
      <c r="H21" s="61"/>
      <c r="I21" s="62"/>
      <c r="J21" s="62"/>
      <c r="K21" s="62"/>
      <c r="L21" s="62"/>
      <c r="M21" s="62"/>
      <c r="N21" s="61"/>
      <c r="O21" s="59"/>
      <c r="P21" s="59"/>
      <c r="Q21" s="59"/>
      <c r="R21" s="59"/>
      <c r="S21" s="59"/>
      <c r="T21" s="59"/>
      <c r="U21" s="59"/>
      <c r="V21" s="59"/>
      <c r="W21" s="61"/>
    </row>
    <row r="22" spans="1:23" ht="15" customHeight="1" x14ac:dyDescent="0.25">
      <c r="A22" s="345" t="s">
        <v>324</v>
      </c>
      <c r="B22" s="228"/>
      <c r="C22" s="228"/>
      <c r="D22" s="228"/>
      <c r="E22" s="228"/>
      <c r="F22" s="228"/>
      <c r="G22" s="228"/>
      <c r="H22" s="228"/>
      <c r="I22" s="59"/>
      <c r="J22" s="59"/>
      <c r="K22" s="59"/>
      <c r="L22" s="59"/>
      <c r="M22" s="59"/>
      <c r="N22" s="59"/>
      <c r="O22" s="59"/>
      <c r="P22" s="59"/>
      <c r="Q22" s="350" t="s">
        <v>325</v>
      </c>
      <c r="R22" s="61"/>
      <c r="S22" s="61"/>
      <c r="T22" s="61"/>
      <c r="U22" s="61"/>
      <c r="V22" s="64"/>
      <c r="W22" s="61"/>
    </row>
    <row r="23" spans="1:23" ht="21" customHeight="1" x14ac:dyDescent="0.25">
      <c r="A23" s="1315" t="s">
        <v>267</v>
      </c>
      <c r="B23" s="1317" t="s">
        <v>299</v>
      </c>
      <c r="C23" s="1305" t="s">
        <v>300</v>
      </c>
      <c r="D23" s="1305"/>
      <c r="E23" s="1305"/>
      <c r="F23" s="1305"/>
      <c r="G23" s="1305" t="s">
        <v>301</v>
      </c>
      <c r="H23" s="1305"/>
      <c r="I23" s="1305"/>
      <c r="J23" s="1305"/>
      <c r="K23" s="1305" t="s">
        <v>302</v>
      </c>
      <c r="L23" s="1305"/>
      <c r="M23" s="1305"/>
      <c r="N23" s="1305"/>
      <c r="O23" s="1305"/>
      <c r="P23" s="59"/>
      <c r="Q23" s="1307" t="s">
        <v>303</v>
      </c>
      <c r="R23" s="1308"/>
      <c r="S23" s="1313" t="s">
        <v>326</v>
      </c>
      <c r="T23" s="1313"/>
      <c r="U23" s="1313"/>
      <c r="V23" s="1313"/>
      <c r="W23" s="1313"/>
    </row>
    <row r="24" spans="1:23" ht="26.25" x14ac:dyDescent="0.25">
      <c r="A24" s="1316"/>
      <c r="B24" s="1318"/>
      <c r="C24" s="588" t="s">
        <v>305</v>
      </c>
      <c r="D24" s="588" t="s">
        <v>306</v>
      </c>
      <c r="E24" s="588" t="s">
        <v>307</v>
      </c>
      <c r="F24" s="588" t="s">
        <v>306</v>
      </c>
      <c r="G24" s="588" t="s">
        <v>305</v>
      </c>
      <c r="H24" s="588" t="s">
        <v>306</v>
      </c>
      <c r="I24" s="588" t="s">
        <v>307</v>
      </c>
      <c r="J24" s="588" t="s">
        <v>306</v>
      </c>
      <c r="K24" s="588" t="s">
        <v>305</v>
      </c>
      <c r="L24" s="588" t="s">
        <v>306</v>
      </c>
      <c r="M24" s="588" t="s">
        <v>307</v>
      </c>
      <c r="N24" s="588" t="s">
        <v>306</v>
      </c>
      <c r="O24" s="191" t="s">
        <v>327</v>
      </c>
      <c r="P24" s="59"/>
      <c r="Q24" s="1309"/>
      <c r="R24" s="1310"/>
      <c r="S24" s="608" t="s">
        <v>308</v>
      </c>
      <c r="T24" s="608" t="s">
        <v>309</v>
      </c>
      <c r="U24" s="608" t="s">
        <v>310</v>
      </c>
      <c r="V24" s="609" t="s">
        <v>311</v>
      </c>
      <c r="W24" s="609" t="s">
        <v>312</v>
      </c>
    </row>
    <row r="25" spans="1:23" ht="15.75" customHeight="1" x14ac:dyDescent="0.25">
      <c r="A25" s="1296" t="s">
        <v>313</v>
      </c>
      <c r="B25" s="263" t="s">
        <v>314</v>
      </c>
      <c r="C25" s="595">
        <v>206</v>
      </c>
      <c r="D25" s="595">
        <v>118</v>
      </c>
      <c r="E25" s="595">
        <v>10</v>
      </c>
      <c r="F25" s="595">
        <v>2</v>
      </c>
      <c r="G25" s="595">
        <v>206</v>
      </c>
      <c r="H25" s="595">
        <v>118</v>
      </c>
      <c r="I25" s="115">
        <v>10</v>
      </c>
      <c r="J25" s="115">
        <v>2</v>
      </c>
      <c r="K25" s="115">
        <v>178</v>
      </c>
      <c r="L25" s="115">
        <v>97</v>
      </c>
      <c r="M25" s="109">
        <v>7</v>
      </c>
      <c r="N25" s="109">
        <v>2</v>
      </c>
      <c r="O25" s="596">
        <v>13.48</v>
      </c>
      <c r="P25" s="59"/>
      <c r="Q25" s="1301" t="s">
        <v>315</v>
      </c>
      <c r="R25" s="1302"/>
      <c r="S25" s="96">
        <v>1840</v>
      </c>
      <c r="T25" s="96">
        <v>1763</v>
      </c>
      <c r="U25" s="96">
        <v>1258</v>
      </c>
      <c r="V25" s="96">
        <v>68.400000000000006</v>
      </c>
      <c r="W25" s="96">
        <v>71.400000000000006</v>
      </c>
    </row>
    <row r="26" spans="1:23" ht="15" x14ac:dyDescent="0.25">
      <c r="A26" s="1297"/>
      <c r="B26" s="263" t="s">
        <v>316</v>
      </c>
      <c r="C26" s="595">
        <v>27</v>
      </c>
      <c r="D26" s="595">
        <v>0</v>
      </c>
      <c r="E26" s="595">
        <v>2</v>
      </c>
      <c r="F26" s="595">
        <v>0</v>
      </c>
      <c r="G26" s="595">
        <v>27</v>
      </c>
      <c r="H26" s="595">
        <v>27</v>
      </c>
      <c r="I26" s="115">
        <v>2</v>
      </c>
      <c r="J26" s="115">
        <v>0</v>
      </c>
      <c r="K26" s="115">
        <v>16</v>
      </c>
      <c r="L26" s="115">
        <v>0</v>
      </c>
      <c r="M26" s="109">
        <v>1</v>
      </c>
      <c r="N26" s="109">
        <v>0</v>
      </c>
      <c r="O26" s="95">
        <v>56.25</v>
      </c>
      <c r="P26" s="59"/>
      <c r="Q26" s="1301" t="s">
        <v>317</v>
      </c>
      <c r="R26" s="1302"/>
      <c r="S26" s="96">
        <v>1523</v>
      </c>
      <c r="T26" s="96">
        <v>1523</v>
      </c>
      <c r="U26" s="96">
        <v>1145</v>
      </c>
      <c r="V26" s="96">
        <v>75.2</v>
      </c>
      <c r="W26" s="96">
        <v>75.2</v>
      </c>
    </row>
    <row r="27" spans="1:23" ht="15" customHeight="1" x14ac:dyDescent="0.25">
      <c r="A27" s="1296" t="s">
        <v>281</v>
      </c>
      <c r="B27" s="263" t="s">
        <v>314</v>
      </c>
      <c r="C27" s="95">
        <v>115</v>
      </c>
      <c r="D27" s="1043">
        <v>105</v>
      </c>
      <c r="E27" s="1044">
        <v>12</v>
      </c>
      <c r="F27" s="1044">
        <v>9</v>
      </c>
      <c r="G27" s="1044">
        <v>107</v>
      </c>
      <c r="H27" s="1044">
        <v>97</v>
      </c>
      <c r="I27" s="1045">
        <v>5</v>
      </c>
      <c r="J27" s="1045">
        <v>3</v>
      </c>
      <c r="K27" s="1045">
        <v>66</v>
      </c>
      <c r="L27" s="1045">
        <v>59</v>
      </c>
      <c r="M27" s="1044">
        <v>4</v>
      </c>
      <c r="N27" s="1044">
        <v>3</v>
      </c>
      <c r="O27" s="263">
        <v>24.2</v>
      </c>
      <c r="P27" s="59"/>
      <c r="Q27" s="1301" t="s">
        <v>318</v>
      </c>
      <c r="R27" s="1302"/>
      <c r="S27" s="96">
        <v>1402</v>
      </c>
      <c r="T27" s="96">
        <v>1402</v>
      </c>
      <c r="U27" s="96">
        <v>1054</v>
      </c>
      <c r="V27" s="96">
        <v>75.2</v>
      </c>
      <c r="W27" s="96">
        <v>75.2</v>
      </c>
    </row>
    <row r="28" spans="1:23" ht="15" customHeight="1" x14ac:dyDescent="0.25">
      <c r="A28" s="1297"/>
      <c r="B28" s="263" t="s">
        <v>316</v>
      </c>
      <c r="C28" s="1046">
        <v>19</v>
      </c>
      <c r="D28" s="1013">
        <v>17</v>
      </c>
      <c r="E28" s="1014">
        <v>0</v>
      </c>
      <c r="F28" s="1014">
        <v>0</v>
      </c>
      <c r="G28" s="1014">
        <v>18</v>
      </c>
      <c r="H28" s="1014">
        <v>16</v>
      </c>
      <c r="I28" s="1015">
        <v>0</v>
      </c>
      <c r="J28" s="1015">
        <v>0</v>
      </c>
      <c r="K28" s="1015">
        <v>13</v>
      </c>
      <c r="L28" s="1015">
        <v>11</v>
      </c>
      <c r="M28" s="1014">
        <v>0</v>
      </c>
      <c r="N28" s="1014">
        <v>0</v>
      </c>
      <c r="O28" s="263">
        <v>7.6</v>
      </c>
      <c r="P28" s="65"/>
      <c r="Q28" s="1301" t="s">
        <v>319</v>
      </c>
      <c r="R28" s="1302"/>
      <c r="S28" s="96">
        <v>1472</v>
      </c>
      <c r="T28" s="96">
        <v>1472</v>
      </c>
      <c r="U28" s="96">
        <v>1085</v>
      </c>
      <c r="V28" s="96">
        <v>73.7</v>
      </c>
      <c r="W28" s="96">
        <v>73.7</v>
      </c>
    </row>
    <row r="29" spans="1:23" ht="15" x14ac:dyDescent="0.25">
      <c r="A29" s="1296" t="s">
        <v>282</v>
      </c>
      <c r="B29" s="263" t="s">
        <v>314</v>
      </c>
      <c r="C29" s="595">
        <v>115</v>
      </c>
      <c r="D29" s="595">
        <v>94</v>
      </c>
      <c r="E29" s="109">
        <v>3</v>
      </c>
      <c r="F29" s="109">
        <v>2</v>
      </c>
      <c r="G29" s="595">
        <v>111</v>
      </c>
      <c r="H29" s="595">
        <v>91</v>
      </c>
      <c r="I29" s="115">
        <v>3</v>
      </c>
      <c r="J29" s="115">
        <v>2</v>
      </c>
      <c r="K29" s="115">
        <v>100</v>
      </c>
      <c r="L29" s="115">
        <v>82</v>
      </c>
      <c r="M29" s="109">
        <v>3</v>
      </c>
      <c r="N29" s="109">
        <v>2</v>
      </c>
      <c r="O29" s="263">
        <v>1.22</v>
      </c>
      <c r="P29" s="65"/>
      <c r="Q29" s="1301" t="s">
        <v>320</v>
      </c>
      <c r="R29" s="1302"/>
      <c r="S29" s="96">
        <v>1049</v>
      </c>
      <c r="T29" s="96">
        <v>1000</v>
      </c>
      <c r="U29" s="96">
        <v>807</v>
      </c>
      <c r="V29" s="96">
        <v>76.900000000000006</v>
      </c>
      <c r="W29" s="96">
        <v>80.7</v>
      </c>
    </row>
    <row r="30" spans="1:23" ht="15" x14ac:dyDescent="0.25">
      <c r="A30" s="1297"/>
      <c r="B30" s="263" t="s">
        <v>316</v>
      </c>
      <c r="C30" s="595">
        <v>7</v>
      </c>
      <c r="D30" s="595">
        <v>7</v>
      </c>
      <c r="E30" s="595">
        <v>0</v>
      </c>
      <c r="F30" s="595">
        <v>0</v>
      </c>
      <c r="G30" s="595">
        <v>6</v>
      </c>
      <c r="H30" s="595">
        <v>6</v>
      </c>
      <c r="I30" s="115">
        <v>0</v>
      </c>
      <c r="J30" s="115">
        <v>0</v>
      </c>
      <c r="K30" s="115">
        <v>4</v>
      </c>
      <c r="L30" s="115">
        <v>4</v>
      </c>
      <c r="M30" s="109">
        <v>0</v>
      </c>
      <c r="N30" s="109">
        <v>0</v>
      </c>
      <c r="O30" s="263">
        <v>0</v>
      </c>
      <c r="P30" s="59"/>
      <c r="Q30" s="1303" t="s">
        <v>321</v>
      </c>
      <c r="R30" s="1304"/>
      <c r="S30" s="247">
        <v>1165</v>
      </c>
      <c r="T30" s="247">
        <v>1154</v>
      </c>
      <c r="U30" s="247">
        <v>917</v>
      </c>
      <c r="V30" s="247">
        <v>78.7</v>
      </c>
      <c r="W30" s="247">
        <v>79.5</v>
      </c>
    </row>
    <row r="31" spans="1:23" ht="15.75" customHeight="1" x14ac:dyDescent="0.2">
      <c r="A31" s="1296" t="s">
        <v>283</v>
      </c>
      <c r="B31" s="597" t="s">
        <v>314</v>
      </c>
      <c r="C31" s="115">
        <v>341</v>
      </c>
      <c r="D31" s="598">
        <v>285</v>
      </c>
      <c r="E31" s="598">
        <v>27</v>
      </c>
      <c r="F31" s="598">
        <v>21</v>
      </c>
      <c r="G31" s="598">
        <v>341</v>
      </c>
      <c r="H31" s="598">
        <v>285</v>
      </c>
      <c r="I31" s="598">
        <v>27</v>
      </c>
      <c r="J31" s="598">
        <v>21</v>
      </c>
      <c r="K31" s="598">
        <v>247</v>
      </c>
      <c r="L31" s="598">
        <v>205</v>
      </c>
      <c r="M31" s="599">
        <v>15</v>
      </c>
      <c r="N31" s="599">
        <v>12</v>
      </c>
      <c r="O31" s="591">
        <v>12.96</v>
      </c>
      <c r="P31" s="61"/>
      <c r="Q31" s="1291" t="s">
        <v>322</v>
      </c>
      <c r="R31" s="1292"/>
      <c r="S31" s="611">
        <v>1260</v>
      </c>
      <c r="T31" s="611">
        <v>1249</v>
      </c>
      <c r="U31" s="611">
        <v>962</v>
      </c>
      <c r="V31" s="611">
        <v>76.3</v>
      </c>
      <c r="W31" s="611">
        <v>77</v>
      </c>
    </row>
    <row r="32" spans="1:23" ht="15" customHeight="1" x14ac:dyDescent="0.2">
      <c r="A32" s="1297"/>
      <c r="B32" s="568" t="s">
        <v>316</v>
      </c>
      <c r="C32" s="109">
        <v>96</v>
      </c>
      <c r="D32" s="599">
        <v>71</v>
      </c>
      <c r="E32" s="599">
        <v>2</v>
      </c>
      <c r="F32" s="599">
        <v>0</v>
      </c>
      <c r="G32" s="599">
        <v>95</v>
      </c>
      <c r="H32" s="599">
        <v>71</v>
      </c>
      <c r="I32" s="599">
        <v>2</v>
      </c>
      <c r="J32" s="599">
        <v>0</v>
      </c>
      <c r="K32" s="599">
        <v>73</v>
      </c>
      <c r="L32" s="599">
        <v>56</v>
      </c>
      <c r="M32" s="599">
        <v>2</v>
      </c>
      <c r="N32" s="599">
        <v>0</v>
      </c>
      <c r="O32" s="591">
        <v>9.59</v>
      </c>
      <c r="P32" s="61"/>
      <c r="Q32" s="61"/>
      <c r="R32" s="61"/>
      <c r="S32" s="61"/>
      <c r="T32" s="61"/>
      <c r="U32" s="61"/>
      <c r="V32" s="61"/>
      <c r="W32" s="61"/>
    </row>
    <row r="33" spans="1:28" ht="12.75" x14ac:dyDescent="0.2">
      <c r="A33" s="1296" t="s">
        <v>284</v>
      </c>
      <c r="B33" s="263" t="s">
        <v>314</v>
      </c>
      <c r="C33" s="595">
        <v>261</v>
      </c>
      <c r="D33" s="115">
        <v>194</v>
      </c>
      <c r="E33" s="115">
        <v>18</v>
      </c>
      <c r="F33" s="115">
        <v>13</v>
      </c>
      <c r="G33" s="115">
        <v>261</v>
      </c>
      <c r="H33" s="115">
        <v>194</v>
      </c>
      <c r="I33" s="115">
        <v>18</v>
      </c>
      <c r="J33" s="115">
        <v>13</v>
      </c>
      <c r="K33" s="115">
        <v>195</v>
      </c>
      <c r="L33" s="115">
        <v>151</v>
      </c>
      <c r="M33" s="109">
        <v>8</v>
      </c>
      <c r="N33" s="109">
        <v>8</v>
      </c>
      <c r="O33" s="96">
        <v>21.03</v>
      </c>
      <c r="P33" s="61"/>
      <c r="Q33" s="61"/>
      <c r="R33" s="61"/>
      <c r="S33" s="61"/>
      <c r="T33" s="61"/>
      <c r="U33" s="61"/>
      <c r="V33" s="61"/>
      <c r="W33" s="61"/>
    </row>
    <row r="34" spans="1:28" ht="12.75" x14ac:dyDescent="0.2">
      <c r="A34" s="1297"/>
      <c r="B34" s="263" t="s">
        <v>316</v>
      </c>
      <c r="C34" s="595">
        <v>73</v>
      </c>
      <c r="D34" s="115">
        <v>67</v>
      </c>
      <c r="E34" s="115">
        <v>3</v>
      </c>
      <c r="F34" s="115">
        <v>3</v>
      </c>
      <c r="G34" s="115">
        <v>73</v>
      </c>
      <c r="H34" s="115">
        <v>67</v>
      </c>
      <c r="I34" s="115">
        <v>3</v>
      </c>
      <c r="J34" s="115">
        <v>3</v>
      </c>
      <c r="K34" s="115">
        <v>60</v>
      </c>
      <c r="L34" s="115">
        <v>55</v>
      </c>
      <c r="M34" s="109">
        <v>1</v>
      </c>
      <c r="N34" s="109">
        <v>1</v>
      </c>
      <c r="O34" s="96">
        <v>16.670000000000002</v>
      </c>
      <c r="P34" s="61"/>
      <c r="Q34" s="61"/>
      <c r="R34" s="61"/>
      <c r="S34" s="61"/>
      <c r="T34" s="61"/>
      <c r="U34" s="61"/>
      <c r="V34" s="61"/>
      <c r="W34" s="64"/>
      <c r="X34" s="3"/>
      <c r="Y34" s="3"/>
      <c r="Z34" s="3"/>
      <c r="AA34" s="3"/>
      <c r="AB34" s="3"/>
    </row>
    <row r="35" spans="1:28" ht="12.75" x14ac:dyDescent="0.2">
      <c r="A35" s="1296" t="s">
        <v>323</v>
      </c>
      <c r="B35" s="592" t="s">
        <v>314</v>
      </c>
      <c r="C35" s="592">
        <v>1038</v>
      </c>
      <c r="D35" s="600">
        <v>796</v>
      </c>
      <c r="E35" s="600">
        <v>72</v>
      </c>
      <c r="F35" s="600">
        <v>47</v>
      </c>
      <c r="G35" s="600">
        <v>1030</v>
      </c>
      <c r="H35" s="600">
        <v>785</v>
      </c>
      <c r="I35" s="600">
        <v>63</v>
      </c>
      <c r="J35" s="600">
        <v>41</v>
      </c>
      <c r="K35" s="600">
        <v>795</v>
      </c>
      <c r="L35" s="600">
        <v>649</v>
      </c>
      <c r="M35" s="601">
        <v>37</v>
      </c>
      <c r="N35" s="602">
        <v>27</v>
      </c>
      <c r="O35" s="603">
        <v>14.58</v>
      </c>
      <c r="P35" s="61"/>
      <c r="Q35" s="61"/>
      <c r="R35" s="61"/>
      <c r="S35" s="61"/>
      <c r="T35" s="61"/>
      <c r="U35" s="61"/>
      <c r="V35" s="61"/>
      <c r="W35" s="61"/>
    </row>
    <row r="36" spans="1:28" ht="12.75" x14ac:dyDescent="0.2">
      <c r="A36" s="1297"/>
      <c r="B36" s="592" t="s">
        <v>316</v>
      </c>
      <c r="C36" s="592">
        <v>222</v>
      </c>
      <c r="D36" s="600">
        <v>162</v>
      </c>
      <c r="E36" s="600">
        <v>7</v>
      </c>
      <c r="F36" s="600">
        <v>3</v>
      </c>
      <c r="G36" s="600">
        <v>219</v>
      </c>
      <c r="H36" s="600">
        <v>187</v>
      </c>
      <c r="I36" s="600">
        <v>7</v>
      </c>
      <c r="J36" s="600">
        <v>3</v>
      </c>
      <c r="K36" s="600">
        <v>167</v>
      </c>
      <c r="L36" s="600">
        <v>126</v>
      </c>
      <c r="M36" s="601">
        <v>4</v>
      </c>
      <c r="N36" s="602">
        <v>1</v>
      </c>
      <c r="O36" s="603">
        <v>18</v>
      </c>
      <c r="P36" s="61"/>
      <c r="Q36" s="61"/>
      <c r="R36" s="61"/>
      <c r="S36" s="61"/>
      <c r="T36" s="61"/>
      <c r="U36" s="61"/>
      <c r="V36" s="61"/>
      <c r="W36" s="61"/>
    </row>
    <row r="37" spans="1:28" ht="14.25" customHeight="1" x14ac:dyDescent="0.2">
      <c r="A37" s="63"/>
      <c r="B37" s="61"/>
      <c r="C37" s="61"/>
      <c r="D37" s="61"/>
      <c r="E37" s="61"/>
      <c r="F37" s="61"/>
      <c r="G37" s="61"/>
      <c r="H37" s="61"/>
      <c r="I37" s="62"/>
      <c r="J37" s="62"/>
      <c r="K37" s="62"/>
      <c r="L37" s="62"/>
      <c r="M37" s="62"/>
      <c r="N37" s="61"/>
      <c r="O37" s="61"/>
      <c r="P37" s="61"/>
      <c r="Q37" s="61"/>
      <c r="R37" s="61"/>
      <c r="S37" s="61"/>
      <c r="T37" s="61"/>
      <c r="U37" s="61"/>
      <c r="V37" s="61"/>
      <c r="W37" s="61"/>
    </row>
    <row r="38" spans="1:28" ht="15.75" x14ac:dyDescent="0.25">
      <c r="A38" s="345" t="s">
        <v>328</v>
      </c>
      <c r="B38" s="228"/>
      <c r="C38" s="228"/>
      <c r="D38" s="228"/>
      <c r="E38" s="228"/>
      <c r="F38" s="228"/>
      <c r="G38" s="228"/>
      <c r="H38" s="228"/>
      <c r="I38" s="59"/>
      <c r="J38" s="59"/>
      <c r="K38" s="59"/>
      <c r="L38" s="59"/>
      <c r="M38" s="59"/>
      <c r="N38" s="59"/>
      <c r="O38" s="61"/>
      <c r="P38" s="61"/>
      <c r="Q38" s="350" t="s">
        <v>329</v>
      </c>
      <c r="R38" s="350"/>
      <c r="S38" s="350"/>
      <c r="T38" s="350"/>
      <c r="U38" s="350"/>
      <c r="V38" s="64"/>
      <c r="W38" s="61"/>
    </row>
    <row r="39" spans="1:28" ht="27.75" customHeight="1" x14ac:dyDescent="0.25">
      <c r="A39" s="1306" t="s">
        <v>267</v>
      </c>
      <c r="B39" s="1305" t="s">
        <v>299</v>
      </c>
      <c r="C39" s="1298" t="s">
        <v>300</v>
      </c>
      <c r="D39" s="1298"/>
      <c r="E39" s="1298"/>
      <c r="F39" s="1298"/>
      <c r="G39" s="1298" t="s">
        <v>301</v>
      </c>
      <c r="H39" s="1298"/>
      <c r="I39" s="1298"/>
      <c r="J39" s="1298"/>
      <c r="K39" s="1298" t="s">
        <v>302</v>
      </c>
      <c r="L39" s="1298"/>
      <c r="M39" s="1298"/>
      <c r="N39" s="1298"/>
      <c r="O39" s="1298"/>
      <c r="P39" s="61"/>
      <c r="Q39" s="1294" t="s">
        <v>303</v>
      </c>
      <c r="R39" s="1294"/>
      <c r="S39" s="1295" t="s">
        <v>330</v>
      </c>
      <c r="T39" s="59"/>
      <c r="U39" s="61"/>
      <c r="V39" s="61"/>
      <c r="W39" s="61"/>
    </row>
    <row r="40" spans="1:28" ht="26.25" x14ac:dyDescent="0.25">
      <c r="A40" s="1306"/>
      <c r="B40" s="1305"/>
      <c r="C40" s="588" t="s">
        <v>305</v>
      </c>
      <c r="D40" s="588" t="s">
        <v>306</v>
      </c>
      <c r="E40" s="588" t="s">
        <v>307</v>
      </c>
      <c r="F40" s="588" t="s">
        <v>306</v>
      </c>
      <c r="G40" s="588" t="s">
        <v>305</v>
      </c>
      <c r="H40" s="588" t="s">
        <v>306</v>
      </c>
      <c r="I40" s="588" t="s">
        <v>307</v>
      </c>
      <c r="J40" s="588" t="s">
        <v>306</v>
      </c>
      <c r="K40" s="588" t="s">
        <v>305</v>
      </c>
      <c r="L40" s="588" t="s">
        <v>306</v>
      </c>
      <c r="M40" s="588" t="s">
        <v>307</v>
      </c>
      <c r="N40" s="588" t="s">
        <v>306</v>
      </c>
      <c r="O40" s="191" t="s">
        <v>331</v>
      </c>
      <c r="P40" s="61"/>
      <c r="Q40" s="1294"/>
      <c r="R40" s="1294"/>
      <c r="S40" s="1295"/>
      <c r="T40" s="59"/>
      <c r="U40" s="61"/>
      <c r="V40" s="66"/>
      <c r="W40" s="66"/>
    </row>
    <row r="41" spans="1:28" ht="12.75" x14ac:dyDescent="0.2">
      <c r="A41" s="1296" t="s">
        <v>313</v>
      </c>
      <c r="B41" s="263" t="s">
        <v>314</v>
      </c>
      <c r="C41" s="595">
        <v>13</v>
      </c>
      <c r="D41" s="595">
        <v>7</v>
      </c>
      <c r="E41" s="595">
        <v>1</v>
      </c>
      <c r="F41" s="595">
        <v>1</v>
      </c>
      <c r="G41" s="595">
        <v>11</v>
      </c>
      <c r="H41" s="595">
        <v>5</v>
      </c>
      <c r="I41" s="115">
        <v>1</v>
      </c>
      <c r="J41" s="115">
        <v>1</v>
      </c>
      <c r="K41" s="115">
        <v>11</v>
      </c>
      <c r="L41" s="115">
        <v>5</v>
      </c>
      <c r="M41" s="109">
        <v>1</v>
      </c>
      <c r="N41" s="109">
        <v>1</v>
      </c>
      <c r="O41" s="263">
        <v>9.1</v>
      </c>
      <c r="P41" s="61"/>
      <c r="Q41" s="1299" t="s">
        <v>315</v>
      </c>
      <c r="R41" s="1299"/>
      <c r="S41" s="96">
        <v>70</v>
      </c>
      <c r="T41" s="61"/>
      <c r="U41" s="61"/>
      <c r="V41" s="61"/>
      <c r="W41" s="61"/>
    </row>
    <row r="42" spans="1:28" ht="12.75" x14ac:dyDescent="0.2">
      <c r="A42" s="1297"/>
      <c r="B42" s="263" t="s">
        <v>316</v>
      </c>
      <c r="C42" s="595">
        <v>2</v>
      </c>
      <c r="D42" s="595">
        <v>1</v>
      </c>
      <c r="E42" s="595">
        <v>0</v>
      </c>
      <c r="F42" s="595">
        <v>0</v>
      </c>
      <c r="G42" s="595">
        <v>2</v>
      </c>
      <c r="H42" s="595">
        <v>1</v>
      </c>
      <c r="I42" s="115">
        <v>0</v>
      </c>
      <c r="J42" s="115">
        <v>0</v>
      </c>
      <c r="K42" s="115">
        <v>2</v>
      </c>
      <c r="L42" s="115">
        <v>1</v>
      </c>
      <c r="M42" s="109">
        <v>0</v>
      </c>
      <c r="N42" s="109">
        <v>0</v>
      </c>
      <c r="O42" s="263">
        <v>50</v>
      </c>
      <c r="P42" s="61"/>
      <c r="Q42" s="1299" t="s">
        <v>317</v>
      </c>
      <c r="R42" s="1299"/>
      <c r="S42" s="96">
        <v>76</v>
      </c>
      <c r="T42" s="61"/>
      <c r="U42" s="61"/>
      <c r="V42" s="61"/>
      <c r="W42" s="61"/>
    </row>
    <row r="43" spans="1:28" ht="12.75" x14ac:dyDescent="0.2">
      <c r="A43" s="1296" t="s">
        <v>281</v>
      </c>
      <c r="B43" s="263" t="s">
        <v>314</v>
      </c>
      <c r="C43" s="595">
        <v>1</v>
      </c>
      <c r="D43" s="595">
        <v>0</v>
      </c>
      <c r="E43" s="109">
        <v>0</v>
      </c>
      <c r="F43" s="109">
        <v>0</v>
      </c>
      <c r="G43" s="109">
        <v>1</v>
      </c>
      <c r="H43" s="109">
        <v>0</v>
      </c>
      <c r="I43" s="115">
        <v>0</v>
      </c>
      <c r="J43" s="115">
        <v>0</v>
      </c>
      <c r="K43" s="115">
        <v>0</v>
      </c>
      <c r="L43" s="115">
        <v>0</v>
      </c>
      <c r="M43" s="109">
        <v>0</v>
      </c>
      <c r="N43" s="109">
        <v>0</v>
      </c>
      <c r="O43" s="263">
        <v>0</v>
      </c>
      <c r="P43" s="61"/>
      <c r="Q43" s="1299" t="s">
        <v>318</v>
      </c>
      <c r="R43" s="1299"/>
      <c r="S43" s="96">
        <v>66</v>
      </c>
      <c r="T43" s="61"/>
      <c r="U43" s="61"/>
      <c r="V43" s="61"/>
      <c r="W43" s="61"/>
    </row>
    <row r="44" spans="1:28" ht="12.75" x14ac:dyDescent="0.2">
      <c r="A44" s="1297"/>
      <c r="B44" s="263" t="s">
        <v>316</v>
      </c>
      <c r="C44" s="595">
        <v>0</v>
      </c>
      <c r="D44" s="595">
        <v>0</v>
      </c>
      <c r="E44" s="109">
        <v>0</v>
      </c>
      <c r="F44" s="109">
        <v>0</v>
      </c>
      <c r="G44" s="109">
        <v>0</v>
      </c>
      <c r="H44" s="109">
        <v>0</v>
      </c>
      <c r="I44" s="115">
        <v>0</v>
      </c>
      <c r="J44" s="115">
        <v>0</v>
      </c>
      <c r="K44" s="115">
        <v>0</v>
      </c>
      <c r="L44" s="115">
        <v>0</v>
      </c>
      <c r="M44" s="109">
        <v>0</v>
      </c>
      <c r="N44" s="109">
        <v>0</v>
      </c>
      <c r="O44" s="263">
        <v>0</v>
      </c>
      <c r="P44" s="61"/>
      <c r="Q44" s="1299" t="s">
        <v>319</v>
      </c>
      <c r="R44" s="1299"/>
      <c r="S44" s="96">
        <v>73</v>
      </c>
      <c r="T44" s="61"/>
      <c r="U44" s="61"/>
      <c r="V44" s="61"/>
      <c r="W44" s="61"/>
    </row>
    <row r="45" spans="1:28" ht="12.75" x14ac:dyDescent="0.2">
      <c r="A45" s="1296" t="s">
        <v>282</v>
      </c>
      <c r="B45" s="263" t="s">
        <v>314</v>
      </c>
      <c r="C45" s="595">
        <v>3</v>
      </c>
      <c r="D45" s="595">
        <v>0</v>
      </c>
      <c r="E45" s="109">
        <v>0</v>
      </c>
      <c r="F45" s="109">
        <v>0</v>
      </c>
      <c r="G45" s="595">
        <v>3</v>
      </c>
      <c r="H45" s="595">
        <v>0</v>
      </c>
      <c r="I45" s="115">
        <v>0</v>
      </c>
      <c r="J45" s="115">
        <v>0</v>
      </c>
      <c r="K45" s="115">
        <v>3</v>
      </c>
      <c r="L45" s="115">
        <v>0</v>
      </c>
      <c r="M45" s="109">
        <v>0</v>
      </c>
      <c r="N45" s="109">
        <v>0</v>
      </c>
      <c r="O45" s="263">
        <v>0</v>
      </c>
      <c r="P45" s="61"/>
      <c r="Q45" s="1299" t="s">
        <v>320</v>
      </c>
      <c r="R45" s="1299"/>
      <c r="S45" s="96">
        <v>67</v>
      </c>
      <c r="T45" s="61"/>
      <c r="U45" s="61"/>
      <c r="V45" s="61"/>
      <c r="W45" s="61"/>
    </row>
    <row r="46" spans="1:28" ht="12.75" x14ac:dyDescent="0.2">
      <c r="A46" s="1297"/>
      <c r="B46" s="263" t="s">
        <v>316</v>
      </c>
      <c r="C46" s="595">
        <v>0</v>
      </c>
      <c r="D46" s="595">
        <v>0</v>
      </c>
      <c r="E46" s="595">
        <v>0</v>
      </c>
      <c r="F46" s="595">
        <v>0</v>
      </c>
      <c r="G46" s="595">
        <v>0</v>
      </c>
      <c r="H46" s="595">
        <v>0</v>
      </c>
      <c r="I46" s="115">
        <v>0</v>
      </c>
      <c r="J46" s="115">
        <v>0</v>
      </c>
      <c r="K46" s="115">
        <v>0</v>
      </c>
      <c r="L46" s="115">
        <v>0</v>
      </c>
      <c r="M46" s="109">
        <v>0</v>
      </c>
      <c r="N46" s="109">
        <v>0</v>
      </c>
      <c r="O46" s="811">
        <v>0</v>
      </c>
      <c r="P46" s="61"/>
      <c r="Q46" s="1293" t="s">
        <v>321</v>
      </c>
      <c r="R46" s="1293"/>
      <c r="S46" s="247">
        <v>60</v>
      </c>
      <c r="T46" s="61"/>
      <c r="U46" s="61"/>
      <c r="V46" s="61"/>
      <c r="W46" s="61"/>
    </row>
    <row r="47" spans="1:28" ht="12.75" x14ac:dyDescent="0.2">
      <c r="A47" s="1300" t="s">
        <v>283</v>
      </c>
      <c r="B47" s="597" t="s">
        <v>314</v>
      </c>
      <c r="C47" s="115">
        <v>24</v>
      </c>
      <c r="D47" s="115">
        <v>14</v>
      </c>
      <c r="E47" s="115">
        <v>2</v>
      </c>
      <c r="F47" s="115">
        <v>1</v>
      </c>
      <c r="G47" s="115">
        <v>11</v>
      </c>
      <c r="H47" s="115">
        <v>5</v>
      </c>
      <c r="I47" s="115">
        <v>2</v>
      </c>
      <c r="J47" s="115">
        <v>1</v>
      </c>
      <c r="K47" s="115">
        <v>11</v>
      </c>
      <c r="L47" s="115">
        <v>5</v>
      </c>
      <c r="M47" s="109">
        <v>2</v>
      </c>
      <c r="N47" s="1047">
        <v>1</v>
      </c>
      <c r="O47" s="604">
        <v>31.58</v>
      </c>
      <c r="P47" s="61"/>
      <c r="Q47" s="1291" t="s">
        <v>322</v>
      </c>
      <c r="R47" s="1292"/>
      <c r="S47" s="611">
        <v>43</v>
      </c>
      <c r="T47" s="61"/>
      <c r="U47" s="61"/>
      <c r="V47" s="61"/>
      <c r="W47" s="61"/>
    </row>
    <row r="48" spans="1:28" ht="12.75" x14ac:dyDescent="0.2">
      <c r="A48" s="1300"/>
      <c r="B48" s="568" t="s">
        <v>316</v>
      </c>
      <c r="C48" s="109">
        <v>6</v>
      </c>
      <c r="D48" s="109">
        <v>3</v>
      </c>
      <c r="E48" s="109">
        <v>1</v>
      </c>
      <c r="F48" s="109">
        <v>0</v>
      </c>
      <c r="G48" s="109">
        <v>6</v>
      </c>
      <c r="H48" s="109">
        <v>3</v>
      </c>
      <c r="I48" s="109">
        <v>1</v>
      </c>
      <c r="J48" s="109">
        <v>0</v>
      </c>
      <c r="K48" s="109">
        <v>6</v>
      </c>
      <c r="L48" s="109">
        <v>3</v>
      </c>
      <c r="M48" s="109">
        <v>1</v>
      </c>
      <c r="N48" s="1047">
        <v>0</v>
      </c>
      <c r="O48" s="604">
        <v>85.71</v>
      </c>
      <c r="P48" s="61"/>
      <c r="Q48" s="61"/>
      <c r="R48" s="61"/>
      <c r="S48" s="61"/>
      <c r="T48" s="61"/>
      <c r="U48" s="61"/>
      <c r="V48" s="61"/>
      <c r="W48" s="61"/>
    </row>
    <row r="49" spans="1:23" ht="12.75" x14ac:dyDescent="0.2">
      <c r="A49" s="1296" t="s">
        <v>284</v>
      </c>
      <c r="B49" s="263" t="s">
        <v>314</v>
      </c>
      <c r="C49" s="595">
        <v>13</v>
      </c>
      <c r="D49" s="115">
        <v>8</v>
      </c>
      <c r="E49" s="115">
        <v>2</v>
      </c>
      <c r="F49" s="115">
        <v>1</v>
      </c>
      <c r="G49" s="115">
        <v>7</v>
      </c>
      <c r="H49" s="115">
        <v>4</v>
      </c>
      <c r="I49" s="115">
        <v>1</v>
      </c>
      <c r="J49" s="115">
        <v>1</v>
      </c>
      <c r="K49" s="115">
        <v>7</v>
      </c>
      <c r="L49" s="115">
        <v>4</v>
      </c>
      <c r="M49" s="109">
        <v>1</v>
      </c>
      <c r="N49" s="109">
        <v>1</v>
      </c>
      <c r="O49" s="1048">
        <v>25</v>
      </c>
      <c r="P49" s="61"/>
      <c r="Q49" s="61"/>
      <c r="R49" s="61"/>
      <c r="S49" s="61"/>
      <c r="T49" s="61"/>
      <c r="U49" s="61"/>
      <c r="V49" s="61"/>
      <c r="W49" s="61"/>
    </row>
    <row r="50" spans="1:23" ht="12.75" x14ac:dyDescent="0.2">
      <c r="A50" s="1297"/>
      <c r="B50" s="263" t="s">
        <v>332</v>
      </c>
      <c r="C50" s="595">
        <v>8</v>
      </c>
      <c r="D50" s="115">
        <v>5</v>
      </c>
      <c r="E50" s="115">
        <v>0</v>
      </c>
      <c r="F50" s="115">
        <v>0</v>
      </c>
      <c r="G50" s="115">
        <v>6</v>
      </c>
      <c r="H50" s="115">
        <v>4</v>
      </c>
      <c r="I50" s="115">
        <v>0</v>
      </c>
      <c r="J50" s="115">
        <v>0</v>
      </c>
      <c r="K50" s="115">
        <v>5</v>
      </c>
      <c r="L50" s="115">
        <v>3</v>
      </c>
      <c r="M50" s="109">
        <v>0</v>
      </c>
      <c r="N50" s="109">
        <v>0</v>
      </c>
      <c r="O50" s="591">
        <v>83.33</v>
      </c>
      <c r="P50" s="61"/>
      <c r="Q50" s="61"/>
      <c r="R50" s="61"/>
      <c r="S50" s="61"/>
      <c r="T50" s="61"/>
      <c r="U50" s="61"/>
      <c r="V50" s="61"/>
      <c r="W50" s="61"/>
    </row>
    <row r="51" spans="1:23" ht="12.75" x14ac:dyDescent="0.2">
      <c r="A51" s="1296" t="s">
        <v>323</v>
      </c>
      <c r="B51" s="592" t="s">
        <v>314</v>
      </c>
      <c r="C51" s="605">
        <v>52</v>
      </c>
      <c r="D51" s="606">
        <v>30</v>
      </c>
      <c r="E51" s="606">
        <v>5</v>
      </c>
      <c r="F51" s="606">
        <v>3</v>
      </c>
      <c r="G51" s="606">
        <v>31</v>
      </c>
      <c r="H51" s="606">
        <v>15</v>
      </c>
      <c r="I51" s="606">
        <v>4</v>
      </c>
      <c r="J51" s="606">
        <v>3</v>
      </c>
      <c r="K51" s="606">
        <v>30</v>
      </c>
      <c r="L51" s="606">
        <v>15</v>
      </c>
      <c r="M51" s="607">
        <v>4</v>
      </c>
      <c r="N51" s="607">
        <v>3</v>
      </c>
      <c r="O51" s="603">
        <v>13.1</v>
      </c>
      <c r="P51" s="61"/>
      <c r="Q51" s="61"/>
      <c r="R51" s="61"/>
      <c r="S51" s="61"/>
      <c r="T51" s="61"/>
      <c r="U51" s="61"/>
      <c r="V51" s="61"/>
      <c r="W51" s="61"/>
    </row>
    <row r="52" spans="1:23" ht="15" x14ac:dyDescent="0.25">
      <c r="A52" s="1297"/>
      <c r="B52" s="592" t="s">
        <v>316</v>
      </c>
      <c r="C52" s="605">
        <v>16</v>
      </c>
      <c r="D52" s="606">
        <v>9</v>
      </c>
      <c r="E52" s="606">
        <v>1</v>
      </c>
      <c r="F52" s="606">
        <v>0</v>
      </c>
      <c r="G52" s="606">
        <v>14</v>
      </c>
      <c r="H52" s="606">
        <v>8</v>
      </c>
      <c r="I52" s="606">
        <v>1</v>
      </c>
      <c r="J52" s="606">
        <v>0</v>
      </c>
      <c r="K52" s="606">
        <v>13</v>
      </c>
      <c r="L52" s="606">
        <v>7</v>
      </c>
      <c r="M52" s="607">
        <v>1</v>
      </c>
      <c r="N52" s="607">
        <v>0</v>
      </c>
      <c r="O52" s="603">
        <v>43.8</v>
      </c>
      <c r="P52" s="59"/>
      <c r="Q52" s="59"/>
      <c r="R52" s="59"/>
      <c r="S52" s="59"/>
      <c r="T52" s="59"/>
      <c r="U52" s="61"/>
      <c r="V52" s="61"/>
      <c r="W52" s="61"/>
    </row>
    <row r="53" spans="1:23" ht="24.75" customHeight="1" x14ac:dyDescent="0.25">
      <c r="A53" s="58"/>
      <c r="B53" s="59"/>
      <c r="C53" s="59"/>
      <c r="D53" s="59"/>
      <c r="E53" s="59"/>
      <c r="F53" s="59"/>
      <c r="G53" s="59"/>
      <c r="H53" s="59"/>
      <c r="I53" s="59"/>
      <c r="J53" s="59"/>
      <c r="K53" s="59"/>
      <c r="L53" s="59"/>
      <c r="M53" s="59"/>
      <c r="N53" s="59"/>
      <c r="O53" s="61"/>
      <c r="P53" s="61"/>
      <c r="Q53" s="61"/>
      <c r="R53" s="61"/>
      <c r="S53" s="61"/>
      <c r="T53" s="61"/>
      <c r="U53" s="61"/>
      <c r="V53" s="61"/>
      <c r="W53" s="61"/>
    </row>
    <row r="54" spans="1:23" ht="26.25" customHeight="1" x14ac:dyDescent="0.2">
      <c r="A54" s="63"/>
      <c r="B54" s="61"/>
      <c r="C54" s="61"/>
      <c r="D54" s="61"/>
      <c r="E54" s="61"/>
      <c r="F54" s="61"/>
      <c r="G54" s="61"/>
      <c r="H54" s="61"/>
      <c r="I54" s="62"/>
      <c r="J54" s="62"/>
      <c r="K54" s="62"/>
      <c r="L54" s="62"/>
      <c r="M54" s="62"/>
      <c r="N54" s="61"/>
      <c r="O54" s="61"/>
      <c r="P54" s="61"/>
      <c r="Q54" s="61"/>
      <c r="R54" s="61"/>
      <c r="S54" s="61"/>
      <c r="T54" s="61"/>
      <c r="U54" s="61"/>
      <c r="V54" s="61"/>
      <c r="W54" s="61"/>
    </row>
    <row r="55" spans="1:23" x14ac:dyDescent="0.2">
      <c r="A55" s="63"/>
      <c r="B55" s="61"/>
      <c r="C55" s="61"/>
      <c r="D55" s="61"/>
      <c r="E55" s="61"/>
      <c r="F55" s="61"/>
      <c r="G55" s="61"/>
      <c r="H55" s="61"/>
      <c r="I55" s="62"/>
      <c r="J55" s="62"/>
      <c r="K55" s="62"/>
      <c r="L55" s="62"/>
      <c r="M55" s="62"/>
      <c r="N55" s="61"/>
      <c r="O55" s="61"/>
      <c r="P55" s="61"/>
      <c r="Q55" s="61"/>
      <c r="R55" s="61"/>
      <c r="S55" s="61"/>
      <c r="T55" s="61"/>
      <c r="U55" s="61"/>
      <c r="V55" s="61"/>
      <c r="W55" s="61"/>
    </row>
    <row r="56" spans="1:23" x14ac:dyDescent="0.2">
      <c r="A56" s="63"/>
      <c r="B56" s="61"/>
      <c r="C56" s="61"/>
      <c r="D56" s="61"/>
      <c r="E56" s="61"/>
      <c r="F56" s="61"/>
      <c r="G56" s="61"/>
      <c r="H56" s="61"/>
      <c r="I56" s="62"/>
      <c r="J56" s="62"/>
      <c r="K56" s="62"/>
      <c r="L56" s="62"/>
      <c r="M56" s="62"/>
      <c r="N56" s="61"/>
      <c r="O56" s="61"/>
      <c r="P56" s="61"/>
      <c r="Q56" s="61"/>
      <c r="R56" s="61"/>
      <c r="S56" s="61"/>
      <c r="T56" s="61"/>
      <c r="U56" s="61"/>
      <c r="V56" s="61"/>
      <c r="W56" s="61"/>
    </row>
    <row r="57" spans="1:23" ht="13.5" customHeight="1" x14ac:dyDescent="0.2">
      <c r="A57" s="63"/>
      <c r="B57" s="61"/>
      <c r="C57" s="61"/>
      <c r="D57" s="61"/>
      <c r="E57" s="61"/>
      <c r="F57" s="61"/>
      <c r="G57" s="61"/>
      <c r="H57" s="61"/>
      <c r="I57" s="62"/>
      <c r="J57" s="62"/>
      <c r="K57" s="62"/>
      <c r="L57" s="62"/>
      <c r="M57" s="62"/>
      <c r="N57" s="61"/>
      <c r="O57" s="61"/>
      <c r="P57" s="61"/>
      <c r="Q57" s="61"/>
      <c r="R57" s="61"/>
      <c r="S57" s="61"/>
      <c r="T57" s="61"/>
      <c r="U57" s="61"/>
      <c r="V57" s="61"/>
      <c r="W57" s="61"/>
    </row>
    <row r="58" spans="1:23" x14ac:dyDescent="0.2">
      <c r="A58" s="63"/>
      <c r="B58" s="61"/>
      <c r="C58" s="61"/>
      <c r="D58" s="61"/>
      <c r="E58" s="61"/>
      <c r="F58" s="61"/>
      <c r="G58" s="61"/>
      <c r="H58" s="61"/>
      <c r="I58" s="62"/>
      <c r="J58" s="62"/>
      <c r="K58" s="62"/>
      <c r="L58" s="62"/>
      <c r="M58" s="62"/>
      <c r="N58" s="61"/>
      <c r="O58" s="61"/>
      <c r="P58" s="61"/>
      <c r="Q58" s="61"/>
      <c r="R58" s="61"/>
      <c r="S58" s="61"/>
      <c r="T58" s="61"/>
      <c r="U58" s="61"/>
      <c r="V58" s="61"/>
      <c r="W58" s="61"/>
    </row>
    <row r="59" spans="1:23" x14ac:dyDescent="0.2">
      <c r="A59" s="63"/>
      <c r="B59" s="61"/>
      <c r="C59" s="61"/>
      <c r="D59" s="61"/>
      <c r="E59" s="61"/>
      <c r="F59" s="61"/>
      <c r="G59" s="61"/>
      <c r="H59" s="61"/>
      <c r="I59" s="62"/>
      <c r="J59" s="62"/>
      <c r="K59" s="62"/>
      <c r="L59" s="62"/>
      <c r="M59" s="62"/>
      <c r="N59" s="61"/>
      <c r="O59" s="61"/>
      <c r="P59" s="61"/>
      <c r="Q59" s="61"/>
      <c r="R59" s="61"/>
      <c r="S59" s="61"/>
      <c r="T59" s="61"/>
      <c r="U59" s="61"/>
      <c r="V59" s="61"/>
      <c r="W59" s="61"/>
    </row>
    <row r="60" spans="1:23" x14ac:dyDescent="0.2">
      <c r="N60" s="2"/>
      <c r="U60" s="3"/>
      <c r="V60" s="3"/>
    </row>
    <row r="61" spans="1:23" x14ac:dyDescent="0.2">
      <c r="N61" s="2"/>
    </row>
    <row r="62" spans="1:23" ht="14.25" customHeight="1" x14ac:dyDescent="0.2">
      <c r="N62" s="2"/>
    </row>
    <row r="63" spans="1:23" ht="15.75" customHeight="1" x14ac:dyDescent="0.25">
      <c r="N63" s="2"/>
      <c r="O63" s="6"/>
      <c r="P63" s="6"/>
      <c r="Q63" s="6"/>
      <c r="R63" s="7"/>
      <c r="S63" s="3"/>
      <c r="T63" s="3"/>
      <c r="U63" s="3"/>
      <c r="V63" s="3"/>
    </row>
    <row r="64" spans="1:23" ht="23.25" customHeight="1" x14ac:dyDescent="0.2">
      <c r="N64" s="6"/>
      <c r="O64" s="3"/>
      <c r="P64" s="3"/>
      <c r="Q64" s="3"/>
      <c r="R64" s="3"/>
      <c r="S64" s="3"/>
      <c r="T64" s="3"/>
      <c r="U64" s="3"/>
      <c r="V64" s="3"/>
    </row>
    <row r="65" spans="14:30" ht="27.75" customHeight="1" x14ac:dyDescent="0.25">
      <c r="N65" s="8"/>
      <c r="O65" s="7"/>
      <c r="P65" s="7"/>
      <c r="Q65" s="7"/>
      <c r="R65" s="7"/>
      <c r="S65" s="7"/>
      <c r="T65" s="7"/>
      <c r="U65" s="3"/>
      <c r="V65" s="3"/>
    </row>
    <row r="66" spans="14:30" ht="15" x14ac:dyDescent="0.25">
      <c r="N66" s="7"/>
    </row>
    <row r="79" spans="14:30" x14ac:dyDescent="0.2">
      <c r="AC79" s="9"/>
      <c r="AD79" s="9"/>
    </row>
  </sheetData>
  <mergeCells count="64">
    <mergeCell ref="A1:N1"/>
    <mergeCell ref="A2:O2"/>
    <mergeCell ref="A3:P3"/>
    <mergeCell ref="C23:F23"/>
    <mergeCell ref="G23:J23"/>
    <mergeCell ref="K23:O23"/>
    <mergeCell ref="C7:F7"/>
    <mergeCell ref="G7:J7"/>
    <mergeCell ref="K7:N7"/>
    <mergeCell ref="A23:A24"/>
    <mergeCell ref="B23:B24"/>
    <mergeCell ref="A9:A10"/>
    <mergeCell ref="B7:B8"/>
    <mergeCell ref="A7:A8"/>
    <mergeCell ref="Q12:R12"/>
    <mergeCell ref="Q13:R13"/>
    <mergeCell ref="Q14:R14"/>
    <mergeCell ref="Q23:R24"/>
    <mergeCell ref="Q6:W6"/>
    <mergeCell ref="Q7:R8"/>
    <mergeCell ref="Q9:R9"/>
    <mergeCell ref="Q10:R10"/>
    <mergeCell ref="S7:W7"/>
    <mergeCell ref="S23:W23"/>
    <mergeCell ref="Q11:R11"/>
    <mergeCell ref="Q15:R15"/>
    <mergeCell ref="Q30:R30"/>
    <mergeCell ref="B39:B40"/>
    <mergeCell ref="A39:A40"/>
    <mergeCell ref="A35:A36"/>
    <mergeCell ref="A33:A34"/>
    <mergeCell ref="A31:A32"/>
    <mergeCell ref="K39:O39"/>
    <mergeCell ref="Q31:R31"/>
    <mergeCell ref="Q25:R25"/>
    <mergeCell ref="Q26:R26"/>
    <mergeCell ref="Q27:R27"/>
    <mergeCell ref="Q28:R28"/>
    <mergeCell ref="Q29:R29"/>
    <mergeCell ref="A49:A50"/>
    <mergeCell ref="A51:A52"/>
    <mergeCell ref="A15:A16"/>
    <mergeCell ref="A13:A14"/>
    <mergeCell ref="A11:A12"/>
    <mergeCell ref="A17:A18"/>
    <mergeCell ref="A19:A20"/>
    <mergeCell ref="A25:A26"/>
    <mergeCell ref="A27:A28"/>
    <mergeCell ref="A29:A30"/>
    <mergeCell ref="A47:A48"/>
    <mergeCell ref="Q47:R47"/>
    <mergeCell ref="Q46:R46"/>
    <mergeCell ref="Q39:R40"/>
    <mergeCell ref="S39:S40"/>
    <mergeCell ref="A41:A42"/>
    <mergeCell ref="A43:A44"/>
    <mergeCell ref="A45:A46"/>
    <mergeCell ref="C39:F39"/>
    <mergeCell ref="G39:J39"/>
    <mergeCell ref="Q41:R41"/>
    <mergeCell ref="Q42:R42"/>
    <mergeCell ref="Q43:R43"/>
    <mergeCell ref="Q44:R44"/>
    <mergeCell ref="Q45:R45"/>
  </mergeCells>
  <pageMargins left="0.7" right="0.7" top="0.75" bottom="0.75" header="0.3" footer="0.3"/>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9"/>
  <sheetViews>
    <sheetView zoomScale="130" zoomScaleNormal="130" workbookViewId="0">
      <selection sqref="A1:O1"/>
    </sheetView>
  </sheetViews>
  <sheetFormatPr defaultRowHeight="15" x14ac:dyDescent="0.25"/>
  <cols>
    <col min="1" max="1" width="27.28515625" customWidth="1"/>
    <col min="2" max="2" width="23.5703125" customWidth="1"/>
    <col min="3" max="3" width="43.140625" customWidth="1"/>
    <col min="4" max="4" width="17.28515625" customWidth="1"/>
    <col min="5" max="5" width="10.28515625" customWidth="1"/>
    <col min="6" max="6" width="20.7109375" customWidth="1"/>
    <col min="7" max="7" width="19.85546875" customWidth="1"/>
  </cols>
  <sheetData>
    <row r="1" spans="1:15" ht="15.75" x14ac:dyDescent="0.25">
      <c r="A1" s="1359" t="s">
        <v>2019</v>
      </c>
      <c r="B1" s="1359"/>
      <c r="C1" s="1359"/>
      <c r="D1" s="1359"/>
      <c r="E1" s="1359"/>
      <c r="F1" s="1359"/>
      <c r="G1" s="1359"/>
      <c r="H1" s="1359"/>
      <c r="I1" s="1359"/>
      <c r="J1" s="1966"/>
      <c r="K1" s="1966"/>
      <c r="L1" s="1966"/>
      <c r="M1" s="1966"/>
      <c r="N1" s="1966"/>
      <c r="O1" s="1966"/>
    </row>
    <row r="2" spans="1:15" ht="27.75" customHeight="1" x14ac:dyDescent="0.25">
      <c r="A2" s="1359" t="s">
        <v>2020</v>
      </c>
      <c r="B2" s="1359"/>
      <c r="C2" s="1359"/>
      <c r="D2" s="1359"/>
      <c r="E2" s="1359"/>
      <c r="F2" s="1359"/>
      <c r="G2" s="1359"/>
      <c r="H2" s="1359"/>
      <c r="I2" s="1359"/>
      <c r="J2" s="1966"/>
      <c r="K2" s="1966"/>
      <c r="L2" s="1966"/>
      <c r="M2" s="1966"/>
      <c r="N2" s="1966"/>
      <c r="O2" s="1966"/>
    </row>
    <row r="3" spans="1:15" x14ac:dyDescent="0.25">
      <c r="A3" s="59"/>
      <c r="B3" s="59"/>
      <c r="C3" s="59"/>
      <c r="D3" s="59"/>
      <c r="E3" s="59"/>
      <c r="F3" s="59"/>
      <c r="G3" s="59"/>
      <c r="H3" s="59"/>
      <c r="I3" s="59"/>
    </row>
    <row r="4" spans="1:15" ht="15.75" x14ac:dyDescent="0.25">
      <c r="A4" s="345" t="s">
        <v>2021</v>
      </c>
      <c r="B4" s="345"/>
      <c r="C4" s="345"/>
      <c r="D4" s="59"/>
      <c r="E4" s="59"/>
      <c r="F4" s="59"/>
      <c r="G4" s="59"/>
      <c r="H4" s="59"/>
      <c r="I4" s="59"/>
    </row>
    <row r="5" spans="1:15" ht="26.25" x14ac:dyDescent="0.25">
      <c r="A5" s="910" t="s">
        <v>267</v>
      </c>
      <c r="B5" s="910" t="s">
        <v>336</v>
      </c>
      <c r="C5" s="910" t="s">
        <v>2022</v>
      </c>
      <c r="D5" s="910" t="s">
        <v>828</v>
      </c>
      <c r="E5" s="911" t="s">
        <v>1297</v>
      </c>
      <c r="F5" s="191" t="s">
        <v>2023</v>
      </c>
      <c r="G5" s="191" t="s">
        <v>2024</v>
      </c>
      <c r="H5" s="59"/>
      <c r="I5" s="59"/>
    </row>
    <row r="6" spans="1:15" ht="22.5" x14ac:dyDescent="0.25">
      <c r="A6" s="912" t="s">
        <v>847</v>
      </c>
      <c r="B6" s="913" t="s">
        <v>348</v>
      </c>
      <c r="C6" s="913" t="s">
        <v>451</v>
      </c>
      <c r="D6" s="914">
        <v>1</v>
      </c>
      <c r="E6" s="915" t="s">
        <v>450</v>
      </c>
      <c r="F6" s="916">
        <v>0.89</v>
      </c>
      <c r="G6" s="178">
        <v>1</v>
      </c>
      <c r="H6" s="59"/>
      <c r="I6" s="59"/>
    </row>
    <row r="7" spans="1:15" x14ac:dyDescent="0.25">
      <c r="A7" s="917" t="s">
        <v>847</v>
      </c>
      <c r="B7" s="918" t="s">
        <v>354</v>
      </c>
      <c r="C7" s="918" t="s">
        <v>453</v>
      </c>
      <c r="D7" s="919">
        <v>1</v>
      </c>
      <c r="E7" s="920" t="s">
        <v>450</v>
      </c>
      <c r="F7" s="916">
        <v>0.99</v>
      </c>
      <c r="G7" s="178">
        <v>1</v>
      </c>
      <c r="H7" s="59"/>
      <c r="I7" s="59"/>
    </row>
    <row r="8" spans="1:15" x14ac:dyDescent="0.25">
      <c r="A8" s="912" t="s">
        <v>847</v>
      </c>
      <c r="B8" s="913" t="s">
        <v>354</v>
      </c>
      <c r="C8" s="913" t="s">
        <v>453</v>
      </c>
      <c r="D8" s="914">
        <v>1</v>
      </c>
      <c r="E8" s="915" t="s">
        <v>537</v>
      </c>
      <c r="F8" s="916">
        <v>1</v>
      </c>
      <c r="G8" s="178">
        <v>1</v>
      </c>
      <c r="H8" s="59"/>
      <c r="I8" s="59"/>
    </row>
    <row r="9" spans="1:15" x14ac:dyDescent="0.25">
      <c r="A9" s="912" t="s">
        <v>847</v>
      </c>
      <c r="B9" s="913" t="s">
        <v>354</v>
      </c>
      <c r="C9" s="913" t="s">
        <v>453</v>
      </c>
      <c r="D9" s="914">
        <v>2</v>
      </c>
      <c r="E9" s="915" t="s">
        <v>450</v>
      </c>
      <c r="F9" s="916">
        <v>0.98</v>
      </c>
      <c r="G9" s="178">
        <v>1</v>
      </c>
      <c r="H9" s="59"/>
      <c r="I9" s="59"/>
    </row>
    <row r="10" spans="1:15" x14ac:dyDescent="0.25">
      <c r="A10" s="917" t="s">
        <v>847</v>
      </c>
      <c r="B10" s="918" t="s">
        <v>354</v>
      </c>
      <c r="C10" s="918" t="s">
        <v>453</v>
      </c>
      <c r="D10" s="919">
        <v>2</v>
      </c>
      <c r="E10" s="920" t="s">
        <v>537</v>
      </c>
      <c r="F10" s="916">
        <v>0.9</v>
      </c>
      <c r="G10" s="178">
        <v>1</v>
      </c>
      <c r="H10" s="59"/>
      <c r="I10" s="59"/>
    </row>
    <row r="11" spans="1:15" x14ac:dyDescent="0.25">
      <c r="A11" s="917" t="s">
        <v>847</v>
      </c>
      <c r="B11" s="918" t="s">
        <v>354</v>
      </c>
      <c r="C11" s="918" t="s">
        <v>453</v>
      </c>
      <c r="D11" s="919">
        <v>3</v>
      </c>
      <c r="E11" s="920" t="s">
        <v>450</v>
      </c>
      <c r="F11" s="916">
        <v>1</v>
      </c>
      <c r="G11" s="178">
        <v>1</v>
      </c>
      <c r="H11" s="59"/>
      <c r="I11" s="59"/>
    </row>
    <row r="12" spans="1:15" x14ac:dyDescent="0.25">
      <c r="A12" s="917" t="s">
        <v>847</v>
      </c>
      <c r="B12" s="918" t="s">
        <v>347</v>
      </c>
      <c r="C12" s="918" t="s">
        <v>347</v>
      </c>
      <c r="D12" s="919">
        <v>1</v>
      </c>
      <c r="E12" s="920" t="s">
        <v>450</v>
      </c>
      <c r="F12" s="916">
        <v>0.95</v>
      </c>
      <c r="G12" s="178">
        <v>1</v>
      </c>
      <c r="H12" s="59"/>
      <c r="I12" s="59"/>
    </row>
    <row r="13" spans="1:15" x14ac:dyDescent="0.25">
      <c r="A13" s="912" t="s">
        <v>847</v>
      </c>
      <c r="B13" s="913" t="s">
        <v>347</v>
      </c>
      <c r="C13" s="913" t="s">
        <v>347</v>
      </c>
      <c r="D13" s="914">
        <v>2</v>
      </c>
      <c r="E13" s="915" t="s">
        <v>450</v>
      </c>
      <c r="F13" s="916">
        <v>0.84</v>
      </c>
      <c r="G13" s="178">
        <v>1</v>
      </c>
      <c r="H13" s="59"/>
      <c r="I13" s="59"/>
    </row>
    <row r="14" spans="1:15" ht="22.5" x14ac:dyDescent="0.25">
      <c r="A14" s="917" t="s">
        <v>847</v>
      </c>
      <c r="B14" s="918" t="s">
        <v>348</v>
      </c>
      <c r="C14" s="918" t="s">
        <v>544</v>
      </c>
      <c r="D14" s="919">
        <v>3</v>
      </c>
      <c r="E14" s="920" t="s">
        <v>450</v>
      </c>
      <c r="F14" s="916">
        <v>0.97</v>
      </c>
      <c r="G14" s="178">
        <v>1</v>
      </c>
      <c r="H14" s="59"/>
      <c r="I14" s="59"/>
    </row>
    <row r="15" spans="1:15" ht="22.5" x14ac:dyDescent="0.25">
      <c r="A15" s="912" t="s">
        <v>847</v>
      </c>
      <c r="B15" s="913" t="s">
        <v>348</v>
      </c>
      <c r="C15" s="913" t="s">
        <v>544</v>
      </c>
      <c r="D15" s="914">
        <v>3</v>
      </c>
      <c r="E15" s="915" t="s">
        <v>537</v>
      </c>
      <c r="F15" s="916">
        <v>1</v>
      </c>
      <c r="G15" s="178">
        <v>1</v>
      </c>
      <c r="H15" s="59"/>
      <c r="I15" s="59"/>
    </row>
    <row r="16" spans="1:15" ht="22.5" x14ac:dyDescent="0.25">
      <c r="A16" s="912" t="s">
        <v>847</v>
      </c>
      <c r="B16" s="913" t="s">
        <v>348</v>
      </c>
      <c r="C16" s="913" t="s">
        <v>543</v>
      </c>
      <c r="D16" s="914">
        <v>2</v>
      </c>
      <c r="E16" s="915" t="s">
        <v>450</v>
      </c>
      <c r="F16" s="916">
        <v>0.87</v>
      </c>
      <c r="G16" s="178">
        <v>1</v>
      </c>
      <c r="H16" s="59"/>
      <c r="I16" s="59"/>
    </row>
    <row r="17" spans="1:9" x14ac:dyDescent="0.25">
      <c r="A17" s="917" t="s">
        <v>847</v>
      </c>
      <c r="B17" s="918" t="s">
        <v>352</v>
      </c>
      <c r="C17" s="918" t="s">
        <v>352</v>
      </c>
      <c r="D17" s="919">
        <v>1</v>
      </c>
      <c r="E17" s="920" t="s">
        <v>450</v>
      </c>
      <c r="F17" s="916">
        <v>0.5</v>
      </c>
      <c r="G17" s="178">
        <v>1</v>
      </c>
      <c r="H17" s="59"/>
      <c r="I17" s="59"/>
    </row>
    <row r="18" spans="1:9" x14ac:dyDescent="0.25">
      <c r="A18" s="912" t="s">
        <v>847</v>
      </c>
      <c r="B18" s="913" t="s">
        <v>352</v>
      </c>
      <c r="C18" s="913" t="s">
        <v>545</v>
      </c>
      <c r="D18" s="914">
        <v>2</v>
      </c>
      <c r="E18" s="915" t="s">
        <v>450</v>
      </c>
      <c r="F18" s="916">
        <v>0.5</v>
      </c>
      <c r="G18" s="178">
        <v>1</v>
      </c>
      <c r="H18" s="59"/>
      <c r="I18" s="59"/>
    </row>
    <row r="19" spans="1:9" x14ac:dyDescent="0.25">
      <c r="A19" s="917" t="s">
        <v>847</v>
      </c>
      <c r="B19" s="918" t="s">
        <v>352</v>
      </c>
      <c r="C19" s="918" t="s">
        <v>545</v>
      </c>
      <c r="D19" s="919">
        <v>3</v>
      </c>
      <c r="E19" s="920" t="s">
        <v>450</v>
      </c>
      <c r="F19" s="916">
        <v>1</v>
      </c>
      <c r="G19" s="178">
        <v>1</v>
      </c>
      <c r="H19" s="59"/>
      <c r="I19" s="59"/>
    </row>
    <row r="20" spans="1:9" x14ac:dyDescent="0.25">
      <c r="A20" s="912" t="s">
        <v>847</v>
      </c>
      <c r="B20" s="913" t="s">
        <v>352</v>
      </c>
      <c r="C20" s="913" t="s">
        <v>545</v>
      </c>
      <c r="D20" s="914">
        <v>3</v>
      </c>
      <c r="E20" s="915" t="s">
        <v>537</v>
      </c>
      <c r="F20" s="916">
        <v>1</v>
      </c>
      <c r="G20" s="178">
        <v>1</v>
      </c>
      <c r="H20" s="59"/>
      <c r="I20" s="59"/>
    </row>
    <row r="21" spans="1:9" x14ac:dyDescent="0.25">
      <c r="A21" s="912" t="s">
        <v>847</v>
      </c>
      <c r="B21" s="913" t="s">
        <v>1308</v>
      </c>
      <c r="C21" s="913" t="s">
        <v>456</v>
      </c>
      <c r="D21" s="914">
        <v>1</v>
      </c>
      <c r="E21" s="915" t="s">
        <v>450</v>
      </c>
      <c r="F21" s="916">
        <v>0.96</v>
      </c>
      <c r="G21" s="178">
        <v>1</v>
      </c>
      <c r="H21" s="59"/>
      <c r="I21" s="59"/>
    </row>
    <row r="22" spans="1:9" x14ac:dyDescent="0.25">
      <c r="A22" s="917" t="s">
        <v>847</v>
      </c>
      <c r="B22" s="918" t="s">
        <v>1308</v>
      </c>
      <c r="C22" s="918" t="s">
        <v>456</v>
      </c>
      <c r="D22" s="919">
        <v>2</v>
      </c>
      <c r="E22" s="920" t="s">
        <v>450</v>
      </c>
      <c r="F22" s="916">
        <v>0.93</v>
      </c>
      <c r="G22" s="178">
        <v>1</v>
      </c>
      <c r="H22" s="59"/>
      <c r="I22" s="59"/>
    </row>
    <row r="23" spans="1:9" ht="22.5" x14ac:dyDescent="0.25">
      <c r="A23" s="917" t="s">
        <v>847</v>
      </c>
      <c r="B23" s="918" t="s">
        <v>355</v>
      </c>
      <c r="C23" s="918" t="s">
        <v>457</v>
      </c>
      <c r="D23" s="919">
        <v>1</v>
      </c>
      <c r="E23" s="920" t="s">
        <v>450</v>
      </c>
      <c r="F23" s="916">
        <v>0.67</v>
      </c>
      <c r="G23" s="178">
        <v>1</v>
      </c>
      <c r="H23" s="59"/>
      <c r="I23" s="59"/>
    </row>
    <row r="24" spans="1:9" ht="22.5" x14ac:dyDescent="0.25">
      <c r="A24" s="917" t="s">
        <v>847</v>
      </c>
      <c r="B24" s="918" t="s">
        <v>355</v>
      </c>
      <c r="C24" s="918" t="s">
        <v>457</v>
      </c>
      <c r="D24" s="919">
        <v>2</v>
      </c>
      <c r="E24" s="920" t="s">
        <v>450</v>
      </c>
      <c r="F24" s="916">
        <v>1</v>
      </c>
      <c r="G24" s="178">
        <v>1</v>
      </c>
      <c r="H24" s="59"/>
      <c r="I24" s="59"/>
    </row>
    <row r="25" spans="1:9" x14ac:dyDescent="0.25">
      <c r="A25" s="912" t="s">
        <v>847</v>
      </c>
      <c r="B25" s="913" t="s">
        <v>347</v>
      </c>
      <c r="C25" s="913" t="s">
        <v>558</v>
      </c>
      <c r="D25" s="914">
        <v>3</v>
      </c>
      <c r="E25" s="915" t="s">
        <v>450</v>
      </c>
      <c r="F25" s="916">
        <v>0.98</v>
      </c>
      <c r="G25" s="178">
        <v>1</v>
      </c>
      <c r="H25" s="59"/>
      <c r="I25" s="59"/>
    </row>
    <row r="26" spans="1:9" x14ac:dyDescent="0.25">
      <c r="A26" s="917" t="s">
        <v>847</v>
      </c>
      <c r="B26" s="918" t="s">
        <v>347</v>
      </c>
      <c r="C26" s="918" t="s">
        <v>558</v>
      </c>
      <c r="D26" s="919">
        <v>3</v>
      </c>
      <c r="E26" s="920" t="s">
        <v>537</v>
      </c>
      <c r="F26" s="916">
        <v>0.98</v>
      </c>
      <c r="G26" s="178">
        <v>1</v>
      </c>
      <c r="H26" s="59"/>
      <c r="I26" s="59"/>
    </row>
    <row r="27" spans="1:9" x14ac:dyDescent="0.25">
      <c r="A27" s="912" t="s">
        <v>847</v>
      </c>
      <c r="B27" s="913" t="s">
        <v>362</v>
      </c>
      <c r="C27" s="913" t="s">
        <v>2025</v>
      </c>
      <c r="D27" s="914">
        <v>3</v>
      </c>
      <c r="E27" s="915" t="s">
        <v>450</v>
      </c>
      <c r="F27" s="916">
        <v>0.98</v>
      </c>
      <c r="G27" s="178">
        <v>1</v>
      </c>
      <c r="H27" s="59"/>
      <c r="I27" s="59"/>
    </row>
    <row r="28" spans="1:9" x14ac:dyDescent="0.25">
      <c r="A28" s="917" t="s">
        <v>847</v>
      </c>
      <c r="B28" s="918" t="s">
        <v>362</v>
      </c>
      <c r="C28" s="918" t="s">
        <v>2025</v>
      </c>
      <c r="D28" s="919">
        <v>3</v>
      </c>
      <c r="E28" s="920" t="s">
        <v>537</v>
      </c>
      <c r="F28" s="916">
        <v>0.98</v>
      </c>
      <c r="G28" s="178">
        <v>1</v>
      </c>
      <c r="H28" s="59"/>
      <c r="I28" s="59"/>
    </row>
    <row r="29" spans="1:9" x14ac:dyDescent="0.25">
      <c r="A29" s="917" t="s">
        <v>847</v>
      </c>
      <c r="B29" s="918" t="s">
        <v>355</v>
      </c>
      <c r="C29" s="918" t="s">
        <v>561</v>
      </c>
      <c r="D29" s="919">
        <v>3</v>
      </c>
      <c r="E29" s="920" t="s">
        <v>450</v>
      </c>
      <c r="F29" s="916">
        <v>1</v>
      </c>
      <c r="G29" s="178">
        <v>1</v>
      </c>
      <c r="H29" s="59"/>
      <c r="I29" s="59"/>
    </row>
    <row r="30" spans="1:9" x14ac:dyDescent="0.25">
      <c r="A30" s="912" t="s">
        <v>847</v>
      </c>
      <c r="B30" s="913" t="s">
        <v>355</v>
      </c>
      <c r="C30" s="913" t="s">
        <v>561</v>
      </c>
      <c r="D30" s="914">
        <v>3</v>
      </c>
      <c r="E30" s="915" t="s">
        <v>537</v>
      </c>
      <c r="F30" s="916">
        <v>1</v>
      </c>
      <c r="G30" s="178">
        <v>1</v>
      </c>
      <c r="H30" s="59"/>
      <c r="I30" s="59"/>
    </row>
    <row r="31" spans="1:9" x14ac:dyDescent="0.25">
      <c r="A31" s="912" t="s">
        <v>847</v>
      </c>
      <c r="B31" s="913" t="s">
        <v>362</v>
      </c>
      <c r="C31" s="913" t="s">
        <v>2026</v>
      </c>
      <c r="D31" s="914">
        <v>1</v>
      </c>
      <c r="E31" s="915" t="s">
        <v>450</v>
      </c>
      <c r="F31" s="916">
        <v>1</v>
      </c>
      <c r="G31" s="178">
        <v>1</v>
      </c>
      <c r="H31" s="59"/>
      <c r="I31" s="59"/>
    </row>
    <row r="32" spans="1:9" x14ac:dyDescent="0.25">
      <c r="A32" s="912" t="s">
        <v>847</v>
      </c>
      <c r="B32" s="913" t="s">
        <v>362</v>
      </c>
      <c r="C32" s="913" t="s">
        <v>2026</v>
      </c>
      <c r="D32" s="914">
        <v>2</v>
      </c>
      <c r="E32" s="915" t="s">
        <v>450</v>
      </c>
      <c r="F32" s="916">
        <v>0.9</v>
      </c>
      <c r="G32" s="178">
        <v>1</v>
      </c>
      <c r="H32" s="59"/>
      <c r="I32" s="59"/>
    </row>
    <row r="33" spans="1:9" x14ac:dyDescent="0.25">
      <c r="A33" s="912" t="s">
        <v>847</v>
      </c>
      <c r="B33" s="913" t="s">
        <v>362</v>
      </c>
      <c r="C33" s="913" t="s">
        <v>2027</v>
      </c>
      <c r="D33" s="914">
        <v>1</v>
      </c>
      <c r="E33" s="915" t="s">
        <v>450</v>
      </c>
      <c r="F33" s="916">
        <v>1</v>
      </c>
      <c r="G33" s="178">
        <v>1</v>
      </c>
      <c r="H33" s="59"/>
      <c r="I33" s="59"/>
    </row>
    <row r="34" spans="1:9" x14ac:dyDescent="0.25">
      <c r="A34" s="912" t="s">
        <v>847</v>
      </c>
      <c r="B34" s="913" t="s">
        <v>362</v>
      </c>
      <c r="C34" s="913" t="s">
        <v>2027</v>
      </c>
      <c r="D34" s="914">
        <v>2</v>
      </c>
      <c r="E34" s="915" t="s">
        <v>450</v>
      </c>
      <c r="F34" s="916">
        <v>0.82</v>
      </c>
      <c r="G34" s="178">
        <v>1</v>
      </c>
      <c r="H34" s="59"/>
      <c r="I34" s="59"/>
    </row>
    <row r="35" spans="1:9" x14ac:dyDescent="0.25">
      <c r="A35" s="912" t="s">
        <v>847</v>
      </c>
      <c r="B35" s="913" t="s">
        <v>362</v>
      </c>
      <c r="C35" s="913" t="s">
        <v>2028</v>
      </c>
      <c r="D35" s="914">
        <v>1</v>
      </c>
      <c r="E35" s="915" t="s">
        <v>450</v>
      </c>
      <c r="F35" s="916">
        <v>1</v>
      </c>
      <c r="G35" s="178">
        <v>1</v>
      </c>
      <c r="H35" s="59"/>
      <c r="I35" s="59"/>
    </row>
    <row r="36" spans="1:9" x14ac:dyDescent="0.25">
      <c r="A36" s="912" t="s">
        <v>847</v>
      </c>
      <c r="B36" s="913" t="s">
        <v>362</v>
      </c>
      <c r="C36" s="913" t="s">
        <v>2028</v>
      </c>
      <c r="D36" s="914">
        <v>2</v>
      </c>
      <c r="E36" s="915" t="s">
        <v>450</v>
      </c>
      <c r="F36" s="916">
        <v>1</v>
      </c>
      <c r="G36" s="178">
        <v>1</v>
      </c>
      <c r="H36" s="59"/>
      <c r="I36" s="59"/>
    </row>
    <row r="37" spans="1:9" x14ac:dyDescent="0.25">
      <c r="A37" s="912" t="s">
        <v>847</v>
      </c>
      <c r="B37" s="913" t="s">
        <v>362</v>
      </c>
      <c r="C37" s="913" t="s">
        <v>2029</v>
      </c>
      <c r="D37" s="914">
        <v>1</v>
      </c>
      <c r="E37" s="915" t="s">
        <v>450</v>
      </c>
      <c r="F37" s="916">
        <v>1</v>
      </c>
      <c r="G37" s="178">
        <v>1</v>
      </c>
      <c r="H37" s="59"/>
      <c r="I37" s="59"/>
    </row>
    <row r="38" spans="1:9" x14ac:dyDescent="0.25">
      <c r="A38" s="912" t="s">
        <v>847</v>
      </c>
      <c r="B38" s="913" t="s">
        <v>362</v>
      </c>
      <c r="C38" s="913" t="s">
        <v>2029</v>
      </c>
      <c r="D38" s="914">
        <v>2</v>
      </c>
      <c r="E38" s="915" t="s">
        <v>450</v>
      </c>
      <c r="F38" s="916">
        <v>0.94</v>
      </c>
      <c r="G38" s="178">
        <v>1</v>
      </c>
      <c r="H38" s="59"/>
      <c r="I38" s="59"/>
    </row>
    <row r="39" spans="1:9" x14ac:dyDescent="0.25">
      <c r="A39" s="912" t="s">
        <v>847</v>
      </c>
      <c r="B39" s="913" t="s">
        <v>362</v>
      </c>
      <c r="C39" s="913" t="s">
        <v>2030</v>
      </c>
      <c r="D39" s="914">
        <v>1</v>
      </c>
      <c r="E39" s="915" t="s">
        <v>450</v>
      </c>
      <c r="F39" s="916">
        <v>1</v>
      </c>
      <c r="G39" s="178">
        <v>1</v>
      </c>
      <c r="H39" s="59"/>
      <c r="I39" s="59"/>
    </row>
    <row r="40" spans="1:9" x14ac:dyDescent="0.25">
      <c r="A40" s="912" t="s">
        <v>847</v>
      </c>
      <c r="B40" s="913" t="s">
        <v>362</v>
      </c>
      <c r="C40" s="913" t="s">
        <v>2030</v>
      </c>
      <c r="D40" s="914">
        <v>2</v>
      </c>
      <c r="E40" s="915" t="s">
        <v>450</v>
      </c>
      <c r="F40" s="916">
        <v>1</v>
      </c>
      <c r="G40" s="178">
        <v>1</v>
      </c>
      <c r="H40" s="59"/>
      <c r="I40" s="59"/>
    </row>
    <row r="41" spans="1:9" x14ac:dyDescent="0.25">
      <c r="A41" s="912" t="s">
        <v>847</v>
      </c>
      <c r="B41" s="913" t="s">
        <v>362</v>
      </c>
      <c r="C41" s="913" t="s">
        <v>2031</v>
      </c>
      <c r="D41" s="914">
        <v>1</v>
      </c>
      <c r="E41" s="915" t="s">
        <v>450</v>
      </c>
      <c r="F41" s="916">
        <v>1</v>
      </c>
      <c r="G41" s="178">
        <v>1</v>
      </c>
      <c r="H41" s="59"/>
      <c r="I41" s="59"/>
    </row>
    <row r="42" spans="1:9" x14ac:dyDescent="0.25">
      <c r="A42" s="912" t="s">
        <v>847</v>
      </c>
      <c r="B42" s="913" t="s">
        <v>362</v>
      </c>
      <c r="C42" s="913" t="s">
        <v>2031</v>
      </c>
      <c r="D42" s="914">
        <v>2</v>
      </c>
      <c r="E42" s="915" t="s">
        <v>450</v>
      </c>
      <c r="F42" s="916">
        <v>1</v>
      </c>
      <c r="G42" s="178">
        <v>1</v>
      </c>
      <c r="H42" s="59"/>
      <c r="I42" s="59"/>
    </row>
    <row r="43" spans="1:9" x14ac:dyDescent="0.25">
      <c r="A43" s="912" t="s">
        <v>847</v>
      </c>
      <c r="B43" s="913" t="s">
        <v>362</v>
      </c>
      <c r="C43" s="913" t="s">
        <v>2032</v>
      </c>
      <c r="D43" s="914">
        <v>1</v>
      </c>
      <c r="E43" s="915" t="s">
        <v>450</v>
      </c>
      <c r="F43" s="916">
        <v>1</v>
      </c>
      <c r="G43" s="178">
        <v>1</v>
      </c>
      <c r="H43" s="59"/>
      <c r="I43" s="59"/>
    </row>
    <row r="44" spans="1:9" x14ac:dyDescent="0.25">
      <c r="A44" s="912" t="s">
        <v>847</v>
      </c>
      <c r="B44" s="913" t="s">
        <v>362</v>
      </c>
      <c r="C44" s="913" t="s">
        <v>2032</v>
      </c>
      <c r="D44" s="914">
        <v>2</v>
      </c>
      <c r="E44" s="915" t="s">
        <v>450</v>
      </c>
      <c r="F44" s="916">
        <v>1</v>
      </c>
      <c r="G44" s="178">
        <v>1</v>
      </c>
      <c r="H44" s="59"/>
      <c r="I44" s="59"/>
    </row>
    <row r="45" spans="1:9" ht="22.5" x14ac:dyDescent="0.25">
      <c r="A45" s="912" t="s">
        <v>847</v>
      </c>
      <c r="B45" s="913" t="s">
        <v>362</v>
      </c>
      <c r="C45" s="913" t="s">
        <v>2033</v>
      </c>
      <c r="D45" s="914">
        <v>1</v>
      </c>
      <c r="E45" s="915" t="s">
        <v>450</v>
      </c>
      <c r="F45" s="916">
        <v>1</v>
      </c>
      <c r="G45" s="178">
        <v>1</v>
      </c>
      <c r="H45" s="59"/>
      <c r="I45" s="59"/>
    </row>
    <row r="46" spans="1:9" ht="22.5" x14ac:dyDescent="0.25">
      <c r="A46" s="917" t="s">
        <v>847</v>
      </c>
      <c r="B46" s="918" t="s">
        <v>362</v>
      </c>
      <c r="C46" s="918" t="s">
        <v>2033</v>
      </c>
      <c r="D46" s="919">
        <v>2</v>
      </c>
      <c r="E46" s="920" t="s">
        <v>450</v>
      </c>
      <c r="F46" s="916">
        <v>0.84</v>
      </c>
      <c r="G46" s="178">
        <v>1</v>
      </c>
      <c r="H46" s="59"/>
      <c r="I46" s="59"/>
    </row>
    <row r="47" spans="1:9" ht="22.5" x14ac:dyDescent="0.25">
      <c r="A47" s="921" t="s">
        <v>904</v>
      </c>
      <c r="B47" s="913" t="s">
        <v>357</v>
      </c>
      <c r="C47" s="913" t="s">
        <v>357</v>
      </c>
      <c r="D47" s="914" t="s">
        <v>2034</v>
      </c>
      <c r="E47" s="915" t="s">
        <v>450</v>
      </c>
      <c r="F47" s="922">
        <v>0.99</v>
      </c>
      <c r="G47" s="178">
        <v>1</v>
      </c>
      <c r="H47" s="59"/>
      <c r="I47" s="59"/>
    </row>
    <row r="48" spans="1:9" ht="22.5" x14ac:dyDescent="0.25">
      <c r="A48" s="923" t="s">
        <v>904</v>
      </c>
      <c r="B48" s="918" t="s">
        <v>357</v>
      </c>
      <c r="C48" s="918" t="s">
        <v>357</v>
      </c>
      <c r="D48" s="919" t="s">
        <v>2034</v>
      </c>
      <c r="E48" s="920" t="s">
        <v>537</v>
      </c>
      <c r="F48" s="682" t="s">
        <v>12</v>
      </c>
      <c r="G48" s="178"/>
      <c r="H48" s="59"/>
      <c r="I48" s="59"/>
    </row>
    <row r="49" spans="1:9" ht="22.5" x14ac:dyDescent="0.25">
      <c r="A49" s="923" t="s">
        <v>904</v>
      </c>
      <c r="B49" s="918" t="s">
        <v>359</v>
      </c>
      <c r="C49" s="918" t="s">
        <v>1499</v>
      </c>
      <c r="D49" s="919">
        <v>3</v>
      </c>
      <c r="E49" s="920" t="s">
        <v>450</v>
      </c>
      <c r="F49" s="924">
        <v>1</v>
      </c>
      <c r="G49" s="178">
        <v>1</v>
      </c>
      <c r="H49" s="59"/>
      <c r="I49" s="59"/>
    </row>
    <row r="50" spans="1:9" ht="22.5" x14ac:dyDescent="0.25">
      <c r="A50" s="921" t="s">
        <v>904</v>
      </c>
      <c r="B50" s="913" t="s">
        <v>359</v>
      </c>
      <c r="C50" s="913" t="s">
        <v>1499</v>
      </c>
      <c r="D50" s="914">
        <v>3</v>
      </c>
      <c r="E50" s="1220" t="s">
        <v>537</v>
      </c>
      <c r="F50" s="924">
        <v>1</v>
      </c>
      <c r="G50" s="1143">
        <v>1</v>
      </c>
      <c r="H50" s="59"/>
      <c r="I50" s="59"/>
    </row>
    <row r="51" spans="1:9" ht="22.5" x14ac:dyDescent="0.25">
      <c r="A51" s="921" t="s">
        <v>904</v>
      </c>
      <c r="B51" s="913" t="s">
        <v>359</v>
      </c>
      <c r="C51" s="913" t="s">
        <v>359</v>
      </c>
      <c r="D51" s="914">
        <v>1</v>
      </c>
      <c r="E51" s="1220" t="s">
        <v>450</v>
      </c>
      <c r="F51" s="925">
        <v>0.97</v>
      </c>
      <c r="G51" s="1143">
        <v>1</v>
      </c>
      <c r="H51" s="59"/>
      <c r="I51" s="59"/>
    </row>
    <row r="52" spans="1:9" ht="22.5" x14ac:dyDescent="0.25">
      <c r="A52" s="923" t="s">
        <v>904</v>
      </c>
      <c r="B52" s="918" t="s">
        <v>359</v>
      </c>
      <c r="C52" s="918" t="s">
        <v>359</v>
      </c>
      <c r="D52" s="919">
        <v>2</v>
      </c>
      <c r="E52" s="1221" t="s">
        <v>450</v>
      </c>
      <c r="F52" s="925">
        <v>0.78</v>
      </c>
      <c r="G52" s="1143">
        <v>1</v>
      </c>
      <c r="H52" s="59"/>
      <c r="I52" s="59"/>
    </row>
    <row r="53" spans="1:9" ht="22.5" x14ac:dyDescent="0.25">
      <c r="A53" s="921" t="s">
        <v>904</v>
      </c>
      <c r="B53" s="913" t="s">
        <v>361</v>
      </c>
      <c r="C53" s="913" t="s">
        <v>2035</v>
      </c>
      <c r="D53" s="914">
        <v>2</v>
      </c>
      <c r="E53" s="915" t="s">
        <v>450</v>
      </c>
      <c r="F53" s="926">
        <v>0.42</v>
      </c>
      <c r="G53" s="178">
        <v>1</v>
      </c>
      <c r="H53" s="59"/>
      <c r="I53" s="59"/>
    </row>
    <row r="54" spans="1:9" ht="22.5" x14ac:dyDescent="0.25">
      <c r="A54" s="923" t="s">
        <v>904</v>
      </c>
      <c r="B54" s="918" t="s">
        <v>361</v>
      </c>
      <c r="C54" s="918" t="s">
        <v>2035</v>
      </c>
      <c r="D54" s="919">
        <v>2</v>
      </c>
      <c r="E54" s="920" t="s">
        <v>537</v>
      </c>
      <c r="F54" s="926">
        <v>1</v>
      </c>
      <c r="G54" s="178">
        <v>1</v>
      </c>
      <c r="H54" s="59"/>
      <c r="I54" s="59"/>
    </row>
    <row r="55" spans="1:9" ht="22.5" x14ac:dyDescent="0.25">
      <c r="A55" s="923" t="s">
        <v>904</v>
      </c>
      <c r="B55" s="918" t="s">
        <v>361</v>
      </c>
      <c r="C55" s="918" t="s">
        <v>361</v>
      </c>
      <c r="D55" s="919">
        <v>1</v>
      </c>
      <c r="E55" s="920" t="s">
        <v>450</v>
      </c>
      <c r="F55" s="926">
        <v>0.9</v>
      </c>
      <c r="G55" s="178"/>
      <c r="H55" s="59"/>
      <c r="I55" s="59"/>
    </row>
    <row r="56" spans="1:9" ht="22.5" x14ac:dyDescent="0.25">
      <c r="A56" s="921" t="s">
        <v>904</v>
      </c>
      <c r="B56" s="918" t="s">
        <v>361</v>
      </c>
      <c r="C56" s="913" t="s">
        <v>361</v>
      </c>
      <c r="D56" s="914">
        <v>1</v>
      </c>
      <c r="E56" s="915" t="s">
        <v>537</v>
      </c>
      <c r="F56" s="926">
        <v>0.75</v>
      </c>
      <c r="G56" s="178">
        <v>1</v>
      </c>
      <c r="H56" s="59"/>
      <c r="I56" s="59"/>
    </row>
    <row r="57" spans="1:9" ht="22.5" x14ac:dyDescent="0.25">
      <c r="A57" s="923" t="s">
        <v>904</v>
      </c>
      <c r="B57" s="918" t="s">
        <v>361</v>
      </c>
      <c r="C57" s="918" t="s">
        <v>361</v>
      </c>
      <c r="D57" s="919">
        <v>3</v>
      </c>
      <c r="E57" s="920" t="s">
        <v>450</v>
      </c>
      <c r="F57" s="926">
        <v>1</v>
      </c>
      <c r="G57" s="178">
        <v>1</v>
      </c>
      <c r="H57" s="59"/>
      <c r="I57" s="59"/>
    </row>
    <row r="58" spans="1:9" ht="22.5" x14ac:dyDescent="0.25">
      <c r="A58" s="923" t="s">
        <v>904</v>
      </c>
      <c r="B58" s="918" t="s">
        <v>361</v>
      </c>
      <c r="C58" s="918" t="s">
        <v>361</v>
      </c>
      <c r="D58" s="919">
        <v>3</v>
      </c>
      <c r="E58" s="920" t="s">
        <v>537</v>
      </c>
      <c r="F58" s="926">
        <v>1</v>
      </c>
      <c r="G58" s="178">
        <v>1</v>
      </c>
      <c r="H58" s="59"/>
      <c r="I58" s="59"/>
    </row>
    <row r="59" spans="1:9" ht="22.5" x14ac:dyDescent="0.25">
      <c r="A59" s="923" t="s">
        <v>904</v>
      </c>
      <c r="B59" s="918" t="s">
        <v>1309</v>
      </c>
      <c r="C59" s="918" t="s">
        <v>2036</v>
      </c>
      <c r="D59" s="919" t="s">
        <v>2034</v>
      </c>
      <c r="E59" s="920" t="s">
        <v>537</v>
      </c>
      <c r="F59" s="682" t="s">
        <v>12</v>
      </c>
      <c r="G59" s="178"/>
      <c r="H59" s="59"/>
      <c r="I59" s="59"/>
    </row>
    <row r="60" spans="1:9" ht="22.5" x14ac:dyDescent="0.25">
      <c r="A60" s="927" t="s">
        <v>904</v>
      </c>
      <c r="B60" s="918" t="s">
        <v>1309</v>
      </c>
      <c r="C60" s="918" t="s">
        <v>2036</v>
      </c>
      <c r="D60" s="919" t="s">
        <v>2034</v>
      </c>
      <c r="E60" s="920" t="s">
        <v>450</v>
      </c>
      <c r="F60" s="926">
        <v>0.99</v>
      </c>
      <c r="G60" s="178">
        <v>1</v>
      </c>
      <c r="H60" s="59"/>
      <c r="I60" s="59"/>
    </row>
    <row r="61" spans="1:9" x14ac:dyDescent="0.25">
      <c r="A61" s="928" t="s">
        <v>937</v>
      </c>
      <c r="B61" s="913" t="s">
        <v>349</v>
      </c>
      <c r="C61" s="913" t="s">
        <v>2037</v>
      </c>
      <c r="D61" s="914">
        <v>2</v>
      </c>
      <c r="E61" s="915" t="s">
        <v>450</v>
      </c>
      <c r="F61" s="445">
        <v>0.79169999999999996</v>
      </c>
      <c r="G61" s="178">
        <v>1</v>
      </c>
      <c r="H61" s="59"/>
      <c r="I61" s="59"/>
    </row>
    <row r="62" spans="1:9" x14ac:dyDescent="0.25">
      <c r="A62" s="929" t="s">
        <v>937</v>
      </c>
      <c r="B62" s="918" t="s">
        <v>349</v>
      </c>
      <c r="C62" s="918" t="s">
        <v>2037</v>
      </c>
      <c r="D62" s="919">
        <v>2</v>
      </c>
      <c r="E62" s="920" t="s">
        <v>450</v>
      </c>
      <c r="F62" s="445">
        <v>0.95450000000000002</v>
      </c>
      <c r="G62" s="178">
        <v>1</v>
      </c>
      <c r="H62" s="59"/>
      <c r="I62" s="59"/>
    </row>
    <row r="63" spans="1:9" x14ac:dyDescent="0.25">
      <c r="A63" s="929" t="s">
        <v>937</v>
      </c>
      <c r="B63" s="918" t="s">
        <v>349</v>
      </c>
      <c r="C63" s="918" t="s">
        <v>2038</v>
      </c>
      <c r="D63" s="919" t="s">
        <v>2034</v>
      </c>
      <c r="E63" s="920" t="s">
        <v>450</v>
      </c>
      <c r="F63" s="445">
        <v>0.9677</v>
      </c>
      <c r="G63" s="178">
        <v>1</v>
      </c>
      <c r="H63" s="59"/>
      <c r="I63" s="59"/>
    </row>
    <row r="64" spans="1:9" x14ac:dyDescent="0.25">
      <c r="A64" s="928" t="s">
        <v>937</v>
      </c>
      <c r="B64" s="913" t="s">
        <v>349</v>
      </c>
      <c r="C64" s="913" t="s">
        <v>2038</v>
      </c>
      <c r="D64" s="914" t="s">
        <v>2034</v>
      </c>
      <c r="E64" s="915" t="s">
        <v>450</v>
      </c>
      <c r="F64" s="916">
        <v>0.9</v>
      </c>
      <c r="G64" s="178">
        <v>1</v>
      </c>
      <c r="H64" s="59"/>
      <c r="I64" s="59"/>
    </row>
    <row r="65" spans="1:9" x14ac:dyDescent="0.25">
      <c r="A65" s="928" t="s">
        <v>937</v>
      </c>
      <c r="B65" s="913" t="s">
        <v>350</v>
      </c>
      <c r="C65" s="913" t="s">
        <v>2039</v>
      </c>
      <c r="D65" s="914">
        <v>1</v>
      </c>
      <c r="E65" s="915" t="s">
        <v>450</v>
      </c>
      <c r="F65" s="916">
        <v>1</v>
      </c>
      <c r="G65" s="178">
        <v>1</v>
      </c>
      <c r="H65" s="59"/>
      <c r="I65" s="59"/>
    </row>
    <row r="66" spans="1:9" ht="22.5" x14ac:dyDescent="0.25">
      <c r="A66" s="928" t="s">
        <v>937</v>
      </c>
      <c r="B66" s="913" t="s">
        <v>350</v>
      </c>
      <c r="C66" s="930" t="s">
        <v>2040</v>
      </c>
      <c r="D66" s="914">
        <v>1</v>
      </c>
      <c r="E66" s="915" t="s">
        <v>450</v>
      </c>
      <c r="F66" s="916">
        <v>1</v>
      </c>
      <c r="G66" s="178">
        <v>1</v>
      </c>
      <c r="H66" s="59"/>
      <c r="I66" s="59"/>
    </row>
    <row r="67" spans="1:9" ht="22.5" x14ac:dyDescent="0.25">
      <c r="A67" s="929" t="s">
        <v>937</v>
      </c>
      <c r="B67" s="918" t="s">
        <v>350</v>
      </c>
      <c r="C67" s="931" t="s">
        <v>2040</v>
      </c>
      <c r="D67" s="919">
        <v>2</v>
      </c>
      <c r="E67" s="920" t="s">
        <v>450</v>
      </c>
      <c r="F67" s="445">
        <v>0.33329999999999999</v>
      </c>
      <c r="G67" s="178">
        <v>1</v>
      </c>
      <c r="H67" s="59"/>
      <c r="I67" s="59"/>
    </row>
    <row r="68" spans="1:9" x14ac:dyDescent="0.25">
      <c r="A68" s="929" t="s">
        <v>937</v>
      </c>
      <c r="B68" s="918" t="s">
        <v>350</v>
      </c>
      <c r="C68" s="918" t="s">
        <v>2041</v>
      </c>
      <c r="D68" s="919">
        <v>2</v>
      </c>
      <c r="E68" s="920" t="s">
        <v>450</v>
      </c>
      <c r="F68" s="445">
        <v>0.71430000000000005</v>
      </c>
      <c r="G68" s="178">
        <v>1</v>
      </c>
      <c r="H68" s="59"/>
      <c r="I68" s="59"/>
    </row>
    <row r="69" spans="1:9" x14ac:dyDescent="0.25">
      <c r="A69" s="928" t="s">
        <v>937</v>
      </c>
      <c r="B69" s="913" t="s">
        <v>350</v>
      </c>
      <c r="C69" s="913" t="s">
        <v>2042</v>
      </c>
      <c r="D69" s="914">
        <v>1</v>
      </c>
      <c r="E69" s="915" t="s">
        <v>450</v>
      </c>
      <c r="F69" s="916">
        <v>1</v>
      </c>
      <c r="G69" s="178">
        <v>1</v>
      </c>
      <c r="H69" s="59"/>
      <c r="I69" s="59"/>
    </row>
    <row r="70" spans="1:9" x14ac:dyDescent="0.25">
      <c r="A70" s="928" t="s">
        <v>937</v>
      </c>
      <c r="B70" s="913" t="s">
        <v>350</v>
      </c>
      <c r="C70" s="913" t="s">
        <v>2042</v>
      </c>
      <c r="D70" s="914">
        <v>2</v>
      </c>
      <c r="E70" s="915" t="s">
        <v>450</v>
      </c>
      <c r="F70" s="445">
        <v>0.71430000000000005</v>
      </c>
      <c r="G70" s="178">
        <v>1</v>
      </c>
      <c r="H70" s="59"/>
      <c r="I70" s="59"/>
    </row>
    <row r="71" spans="1:9" x14ac:dyDescent="0.25">
      <c r="A71" s="928" t="s">
        <v>937</v>
      </c>
      <c r="B71" s="913" t="s">
        <v>350</v>
      </c>
      <c r="C71" s="913" t="s">
        <v>2042</v>
      </c>
      <c r="D71" s="914">
        <v>3</v>
      </c>
      <c r="E71" s="915" t="s">
        <v>450</v>
      </c>
      <c r="F71" s="916">
        <v>1</v>
      </c>
      <c r="G71" s="178">
        <v>1</v>
      </c>
      <c r="H71" s="59"/>
      <c r="I71" s="59"/>
    </row>
    <row r="72" spans="1:9" x14ac:dyDescent="0.25">
      <c r="A72" s="929" t="s">
        <v>937</v>
      </c>
      <c r="B72" s="918" t="s">
        <v>350</v>
      </c>
      <c r="C72" s="918" t="s">
        <v>2042</v>
      </c>
      <c r="D72" s="919">
        <v>3</v>
      </c>
      <c r="E72" s="920" t="s">
        <v>537</v>
      </c>
      <c r="F72" s="916">
        <v>1</v>
      </c>
      <c r="G72" s="178">
        <v>1</v>
      </c>
      <c r="H72" s="59"/>
      <c r="I72" s="59"/>
    </row>
    <row r="73" spans="1:9" ht="22.5" x14ac:dyDescent="0.25">
      <c r="A73" s="928" t="s">
        <v>937</v>
      </c>
      <c r="B73" s="913" t="s">
        <v>362</v>
      </c>
      <c r="C73" s="913" t="s">
        <v>2043</v>
      </c>
      <c r="D73" s="914">
        <v>1</v>
      </c>
      <c r="E73" s="915" t="s">
        <v>450</v>
      </c>
      <c r="F73" s="916">
        <v>1</v>
      </c>
      <c r="G73" s="178">
        <v>1</v>
      </c>
      <c r="H73" s="59"/>
      <c r="I73" s="59"/>
    </row>
    <row r="74" spans="1:9" x14ac:dyDescent="0.25">
      <c r="A74" s="928" t="s">
        <v>937</v>
      </c>
      <c r="B74" s="913" t="s">
        <v>362</v>
      </c>
      <c r="C74" s="913" t="s">
        <v>2044</v>
      </c>
      <c r="D74" s="914">
        <v>3</v>
      </c>
      <c r="E74" s="915" t="s">
        <v>450</v>
      </c>
      <c r="F74" s="916">
        <v>1</v>
      </c>
      <c r="G74" s="178">
        <v>1</v>
      </c>
      <c r="H74" s="59"/>
      <c r="I74" s="59"/>
    </row>
    <row r="75" spans="1:9" x14ac:dyDescent="0.25">
      <c r="A75" s="929" t="s">
        <v>937</v>
      </c>
      <c r="B75" s="918" t="s">
        <v>362</v>
      </c>
      <c r="C75" s="918" t="s">
        <v>2045</v>
      </c>
      <c r="D75" s="919">
        <v>1</v>
      </c>
      <c r="E75" s="920" t="s">
        <v>450</v>
      </c>
      <c r="F75" s="916">
        <v>1</v>
      </c>
      <c r="G75" s="178">
        <v>1</v>
      </c>
      <c r="H75" s="59"/>
      <c r="I75" s="59"/>
    </row>
    <row r="76" spans="1:9" x14ac:dyDescent="0.25">
      <c r="A76" s="929" t="s">
        <v>937</v>
      </c>
      <c r="B76" s="918" t="s">
        <v>362</v>
      </c>
      <c r="C76" s="918" t="s">
        <v>2045</v>
      </c>
      <c r="D76" s="919">
        <v>2</v>
      </c>
      <c r="E76" s="920" t="s">
        <v>450</v>
      </c>
      <c r="F76" s="445">
        <v>0.83330000000000004</v>
      </c>
      <c r="G76" s="178">
        <v>1</v>
      </c>
      <c r="H76" s="59"/>
      <c r="I76" s="59"/>
    </row>
    <row r="77" spans="1:9" ht="22.5" x14ac:dyDescent="0.25">
      <c r="A77" s="929" t="s">
        <v>937</v>
      </c>
      <c r="B77" s="918" t="s">
        <v>362</v>
      </c>
      <c r="C77" s="918" t="s">
        <v>2046</v>
      </c>
      <c r="D77" s="919">
        <v>2</v>
      </c>
      <c r="E77" s="920" t="s">
        <v>450</v>
      </c>
      <c r="F77" s="916">
        <v>1</v>
      </c>
      <c r="G77" s="178">
        <v>1</v>
      </c>
      <c r="H77" s="59"/>
      <c r="I77" s="59"/>
    </row>
    <row r="78" spans="1:9" ht="22.5" x14ac:dyDescent="0.25">
      <c r="A78" s="928" t="s">
        <v>937</v>
      </c>
      <c r="B78" s="913" t="s">
        <v>362</v>
      </c>
      <c r="C78" s="913" t="s">
        <v>2046</v>
      </c>
      <c r="D78" s="914">
        <v>2</v>
      </c>
      <c r="E78" s="915" t="s">
        <v>537</v>
      </c>
      <c r="F78" s="916"/>
      <c r="G78" s="178"/>
      <c r="H78" s="59"/>
      <c r="I78" s="59"/>
    </row>
    <row r="79" spans="1:9" ht="22.5" x14ac:dyDescent="0.25">
      <c r="A79" s="1011" t="s">
        <v>1939</v>
      </c>
      <c r="B79" s="913" t="s">
        <v>350</v>
      </c>
      <c r="C79" s="930" t="s">
        <v>2047</v>
      </c>
      <c r="D79" s="932">
        <v>1</v>
      </c>
      <c r="E79" s="913" t="s">
        <v>450</v>
      </c>
      <c r="F79" s="445">
        <v>0.97370000000000001</v>
      </c>
      <c r="G79" s="178">
        <v>1</v>
      </c>
      <c r="H79" s="59"/>
      <c r="I79" s="59"/>
    </row>
    <row r="80" spans="1:9" ht="22.5" x14ac:dyDescent="0.25">
      <c r="A80" s="1011" t="s">
        <v>1939</v>
      </c>
      <c r="B80" s="913" t="s">
        <v>350</v>
      </c>
      <c r="C80" s="930" t="s">
        <v>2047</v>
      </c>
      <c r="D80" s="932">
        <v>2</v>
      </c>
      <c r="E80" s="913" t="s">
        <v>450</v>
      </c>
      <c r="F80" s="445">
        <v>0.90910000000000002</v>
      </c>
      <c r="G80" s="178">
        <v>1</v>
      </c>
      <c r="H80" s="59"/>
      <c r="I80" s="59"/>
    </row>
    <row r="81" spans="1:9" x14ac:dyDescent="0.25">
      <c r="A81" s="1011" t="s">
        <v>1939</v>
      </c>
      <c r="B81" s="918" t="s">
        <v>350</v>
      </c>
      <c r="C81" s="913" t="s">
        <v>694</v>
      </c>
      <c r="D81" s="933">
        <v>2</v>
      </c>
      <c r="E81" s="918" t="s">
        <v>450</v>
      </c>
      <c r="F81" s="445">
        <v>0.83330000000000004</v>
      </c>
      <c r="G81" s="178">
        <v>1</v>
      </c>
      <c r="H81" s="59"/>
      <c r="I81" s="59"/>
    </row>
    <row r="82" spans="1:9" x14ac:dyDescent="0.25">
      <c r="A82" s="1011" t="s">
        <v>1939</v>
      </c>
      <c r="B82" s="913" t="s">
        <v>350</v>
      </c>
      <c r="C82" s="913" t="s">
        <v>694</v>
      </c>
      <c r="D82" s="932">
        <v>2</v>
      </c>
      <c r="E82" s="913" t="s">
        <v>537</v>
      </c>
      <c r="F82" s="178"/>
      <c r="G82" s="178"/>
      <c r="H82" s="59"/>
      <c r="I82" s="59"/>
    </row>
    <row r="83" spans="1:9" x14ac:dyDescent="0.25">
      <c r="A83" s="1011" t="s">
        <v>1939</v>
      </c>
      <c r="B83" s="913" t="s">
        <v>350</v>
      </c>
      <c r="C83" s="913" t="s">
        <v>627</v>
      </c>
      <c r="D83" s="932">
        <v>1</v>
      </c>
      <c r="E83" s="913" t="s">
        <v>450</v>
      </c>
      <c r="F83" s="916">
        <v>1</v>
      </c>
      <c r="G83" s="178">
        <v>1</v>
      </c>
      <c r="H83" s="59"/>
      <c r="I83" s="59"/>
    </row>
    <row r="84" spans="1:9" x14ac:dyDescent="0.25">
      <c r="A84" s="1011" t="s">
        <v>1939</v>
      </c>
      <c r="B84" s="918" t="s">
        <v>350</v>
      </c>
      <c r="C84" s="913" t="s">
        <v>627</v>
      </c>
      <c r="D84" s="933">
        <v>1</v>
      </c>
      <c r="E84" s="918" t="s">
        <v>537</v>
      </c>
      <c r="F84" s="445">
        <v>0.94059999999999999</v>
      </c>
      <c r="G84" s="178">
        <v>1</v>
      </c>
      <c r="H84" s="59"/>
      <c r="I84" s="59"/>
    </row>
    <row r="85" spans="1:9" x14ac:dyDescent="0.25">
      <c r="A85" s="1011" t="s">
        <v>1939</v>
      </c>
      <c r="B85" s="918" t="s">
        <v>350</v>
      </c>
      <c r="C85" s="913" t="s">
        <v>627</v>
      </c>
      <c r="D85" s="933">
        <v>3</v>
      </c>
      <c r="E85" s="918" t="s">
        <v>450</v>
      </c>
      <c r="F85" s="916">
        <v>1</v>
      </c>
      <c r="G85" s="178">
        <v>1</v>
      </c>
      <c r="H85" s="59"/>
      <c r="I85" s="59"/>
    </row>
    <row r="86" spans="1:9" x14ac:dyDescent="0.25">
      <c r="A86" s="1011" t="s">
        <v>1939</v>
      </c>
      <c r="B86" s="913" t="s">
        <v>350</v>
      </c>
      <c r="C86" s="913" t="s">
        <v>627</v>
      </c>
      <c r="D86" s="932">
        <v>3</v>
      </c>
      <c r="E86" s="913" t="s">
        <v>537</v>
      </c>
      <c r="F86" s="916">
        <v>1</v>
      </c>
      <c r="G86" s="178">
        <v>1</v>
      </c>
      <c r="H86" s="59"/>
      <c r="I86" s="59"/>
    </row>
    <row r="87" spans="1:9" x14ac:dyDescent="0.25">
      <c r="A87" s="1011" t="s">
        <v>1939</v>
      </c>
      <c r="B87" s="913" t="s">
        <v>350</v>
      </c>
      <c r="C87" s="913" t="s">
        <v>630</v>
      </c>
      <c r="D87" s="932">
        <v>1</v>
      </c>
      <c r="E87" s="913" t="s">
        <v>450</v>
      </c>
      <c r="F87" s="445">
        <v>0.95450000000000002</v>
      </c>
      <c r="G87" s="178">
        <v>1</v>
      </c>
      <c r="H87" s="59"/>
      <c r="I87" s="59"/>
    </row>
    <row r="88" spans="1:9" x14ac:dyDescent="0.25">
      <c r="A88" s="1011" t="s">
        <v>1939</v>
      </c>
      <c r="B88" s="918" t="s">
        <v>350</v>
      </c>
      <c r="C88" s="913" t="s">
        <v>630</v>
      </c>
      <c r="D88" s="933">
        <v>1</v>
      </c>
      <c r="E88" s="918" t="s">
        <v>537</v>
      </c>
      <c r="F88" s="445">
        <v>0.94059999999999999</v>
      </c>
      <c r="G88" s="178">
        <v>1</v>
      </c>
      <c r="H88" s="59"/>
      <c r="I88" s="59"/>
    </row>
    <row r="89" spans="1:9" x14ac:dyDescent="0.25">
      <c r="A89" s="1011" t="s">
        <v>1939</v>
      </c>
      <c r="B89" s="913" t="s">
        <v>350</v>
      </c>
      <c r="C89" s="913" t="s">
        <v>630</v>
      </c>
      <c r="D89" s="932">
        <v>2</v>
      </c>
      <c r="E89" s="913" t="s">
        <v>450</v>
      </c>
      <c r="F89" s="445">
        <v>0.92310000000000003</v>
      </c>
      <c r="G89" s="178">
        <v>1</v>
      </c>
      <c r="H89" s="59"/>
      <c r="I89" s="59"/>
    </row>
    <row r="90" spans="1:9" x14ac:dyDescent="0.25">
      <c r="A90" s="1011" t="s">
        <v>1939</v>
      </c>
      <c r="B90" s="918" t="s">
        <v>350</v>
      </c>
      <c r="C90" s="918" t="s">
        <v>630</v>
      </c>
      <c r="D90" s="933">
        <v>2</v>
      </c>
      <c r="E90" s="918" t="s">
        <v>537</v>
      </c>
      <c r="F90" s="445">
        <v>0.90429999999999999</v>
      </c>
      <c r="G90" s="178">
        <v>1</v>
      </c>
      <c r="H90" s="59"/>
      <c r="I90" s="59"/>
    </row>
    <row r="91" spans="1:9" ht="14.25" customHeight="1" x14ac:dyDescent="0.25">
      <c r="A91" s="1011" t="s">
        <v>1939</v>
      </c>
      <c r="B91" s="913" t="s">
        <v>350</v>
      </c>
      <c r="C91" s="930" t="s">
        <v>2048</v>
      </c>
      <c r="D91" s="932">
        <v>1</v>
      </c>
      <c r="E91" s="913" t="s">
        <v>450</v>
      </c>
      <c r="F91" s="916">
        <v>1</v>
      </c>
      <c r="G91" s="178">
        <v>1</v>
      </c>
      <c r="H91" s="59"/>
      <c r="I91" s="59"/>
    </row>
    <row r="92" spans="1:9" ht="22.5" x14ac:dyDescent="0.25">
      <c r="A92" s="1011" t="s">
        <v>1939</v>
      </c>
      <c r="B92" s="918" t="s">
        <v>350</v>
      </c>
      <c r="C92" s="930" t="s">
        <v>2048</v>
      </c>
      <c r="D92" s="933">
        <v>2</v>
      </c>
      <c r="E92" s="918" t="s">
        <v>450</v>
      </c>
      <c r="F92" s="916">
        <v>1</v>
      </c>
      <c r="G92" s="178">
        <v>1</v>
      </c>
      <c r="H92" s="59"/>
      <c r="I92" s="59"/>
    </row>
    <row r="93" spans="1:9" ht="22.5" x14ac:dyDescent="0.25">
      <c r="A93" s="1011" t="s">
        <v>1939</v>
      </c>
      <c r="B93" s="918" t="s">
        <v>350</v>
      </c>
      <c r="C93" s="931" t="s">
        <v>2049</v>
      </c>
      <c r="D93" s="933">
        <v>1</v>
      </c>
      <c r="E93" s="918" t="s">
        <v>450</v>
      </c>
      <c r="F93" s="445">
        <v>0.85709999999999997</v>
      </c>
      <c r="G93" s="178">
        <v>1</v>
      </c>
      <c r="H93" s="59"/>
      <c r="I93" s="59"/>
    </row>
    <row r="94" spans="1:9" ht="22.5" x14ac:dyDescent="0.25">
      <c r="A94" s="1011" t="s">
        <v>1939</v>
      </c>
      <c r="B94" s="913" t="s">
        <v>350</v>
      </c>
      <c r="C94" s="931" t="s">
        <v>2049</v>
      </c>
      <c r="D94" s="932">
        <v>2</v>
      </c>
      <c r="E94" s="913" t="s">
        <v>450</v>
      </c>
      <c r="F94" s="445">
        <v>0.93330000000000002</v>
      </c>
      <c r="G94" s="178">
        <v>1</v>
      </c>
      <c r="H94" s="59"/>
      <c r="I94" s="59"/>
    </row>
    <row r="95" spans="1:9" x14ac:dyDescent="0.25">
      <c r="A95" s="1011" t="s">
        <v>1939</v>
      </c>
      <c r="B95" s="918" t="s">
        <v>350</v>
      </c>
      <c r="C95" s="918" t="s">
        <v>652</v>
      </c>
      <c r="D95" s="933">
        <v>1</v>
      </c>
      <c r="E95" s="918" t="s">
        <v>450</v>
      </c>
      <c r="F95" s="916">
        <v>1</v>
      </c>
      <c r="G95" s="178">
        <v>1</v>
      </c>
      <c r="H95" s="59"/>
      <c r="I95" s="59"/>
    </row>
    <row r="96" spans="1:9" x14ac:dyDescent="0.25">
      <c r="A96" s="1011" t="s">
        <v>1939</v>
      </c>
      <c r="B96" s="913" t="s">
        <v>350</v>
      </c>
      <c r="C96" s="913" t="s">
        <v>652</v>
      </c>
      <c r="D96" s="932">
        <v>2</v>
      </c>
      <c r="E96" s="913" t="s">
        <v>450</v>
      </c>
      <c r="F96" s="916">
        <v>1</v>
      </c>
      <c r="G96" s="178">
        <v>1</v>
      </c>
      <c r="H96" s="59"/>
      <c r="I96" s="59"/>
    </row>
    <row r="97" spans="1:9" x14ac:dyDescent="0.25">
      <c r="A97" s="1011" t="s">
        <v>1939</v>
      </c>
      <c r="B97" s="913" t="s">
        <v>350</v>
      </c>
      <c r="C97" s="913" t="s">
        <v>714</v>
      </c>
      <c r="D97" s="932">
        <v>3</v>
      </c>
      <c r="E97" s="913" t="s">
        <v>450</v>
      </c>
      <c r="F97" s="916">
        <v>1</v>
      </c>
      <c r="G97" s="178">
        <v>1</v>
      </c>
      <c r="H97" s="59"/>
      <c r="I97" s="59"/>
    </row>
    <row r="98" spans="1:9" x14ac:dyDescent="0.25">
      <c r="A98" s="1011" t="s">
        <v>1939</v>
      </c>
      <c r="B98" s="918" t="s">
        <v>350</v>
      </c>
      <c r="C98" s="918" t="s">
        <v>714</v>
      </c>
      <c r="D98" s="933">
        <v>3</v>
      </c>
      <c r="E98" s="918" t="s">
        <v>537</v>
      </c>
      <c r="F98" s="178"/>
      <c r="G98" s="178"/>
      <c r="H98" s="59"/>
      <c r="I98" s="59"/>
    </row>
    <row r="99" spans="1:9" ht="22.5" x14ac:dyDescent="0.25">
      <c r="A99" s="1011" t="s">
        <v>1939</v>
      </c>
      <c r="B99" s="918" t="s">
        <v>350</v>
      </c>
      <c r="C99" s="931" t="s">
        <v>2050</v>
      </c>
      <c r="D99" s="933">
        <v>1</v>
      </c>
      <c r="E99" s="918" t="s">
        <v>450</v>
      </c>
      <c r="F99" s="916">
        <v>1</v>
      </c>
      <c r="G99" s="178">
        <v>1</v>
      </c>
      <c r="H99" s="59"/>
      <c r="I99" s="59"/>
    </row>
    <row r="100" spans="1:9" ht="22.5" x14ac:dyDescent="0.25">
      <c r="A100" s="1011" t="s">
        <v>1939</v>
      </c>
      <c r="B100" s="913" t="s">
        <v>350</v>
      </c>
      <c r="C100" s="931" t="s">
        <v>2050</v>
      </c>
      <c r="D100" s="932">
        <v>2</v>
      </c>
      <c r="E100" s="913" t="s">
        <v>450</v>
      </c>
      <c r="F100" s="445">
        <v>0.90910000000000002</v>
      </c>
      <c r="G100" s="178">
        <v>1</v>
      </c>
      <c r="H100" s="59"/>
      <c r="I100" s="59"/>
    </row>
    <row r="101" spans="1:9" ht="22.5" x14ac:dyDescent="0.25">
      <c r="A101" s="1011" t="s">
        <v>1939</v>
      </c>
      <c r="B101" s="913" t="s">
        <v>350</v>
      </c>
      <c r="C101" s="930" t="s">
        <v>2051</v>
      </c>
      <c r="D101" s="932">
        <v>1</v>
      </c>
      <c r="E101" s="913" t="s">
        <v>450</v>
      </c>
      <c r="F101" s="445">
        <v>0.94059999999999999</v>
      </c>
      <c r="G101" s="178">
        <v>1</v>
      </c>
      <c r="H101" s="59"/>
      <c r="I101" s="59"/>
    </row>
    <row r="102" spans="1:9" ht="22.5" x14ac:dyDescent="0.25">
      <c r="A102" s="1011" t="s">
        <v>1939</v>
      </c>
      <c r="B102" s="918" t="s">
        <v>350</v>
      </c>
      <c r="C102" s="930" t="s">
        <v>2051</v>
      </c>
      <c r="D102" s="933">
        <v>2</v>
      </c>
      <c r="E102" s="918" t="s">
        <v>450</v>
      </c>
      <c r="F102" s="178"/>
      <c r="G102" s="178"/>
      <c r="H102" s="59"/>
      <c r="I102" s="59"/>
    </row>
    <row r="103" spans="1:9" x14ac:dyDescent="0.25">
      <c r="A103" s="1011" t="s">
        <v>1939</v>
      </c>
      <c r="B103" s="913" t="s">
        <v>350</v>
      </c>
      <c r="C103" s="913" t="s">
        <v>715</v>
      </c>
      <c r="D103" s="932">
        <v>3</v>
      </c>
      <c r="E103" s="913" t="s">
        <v>450</v>
      </c>
      <c r="F103" s="916">
        <v>1</v>
      </c>
      <c r="G103" s="178">
        <v>1</v>
      </c>
      <c r="H103" s="59"/>
      <c r="I103" s="59"/>
    </row>
    <row r="104" spans="1:9" x14ac:dyDescent="0.25">
      <c r="A104" s="1011" t="s">
        <v>1939</v>
      </c>
      <c r="B104" s="918" t="s">
        <v>350</v>
      </c>
      <c r="C104" s="918" t="s">
        <v>715</v>
      </c>
      <c r="D104" s="933">
        <v>3</v>
      </c>
      <c r="E104" s="918" t="s">
        <v>537</v>
      </c>
      <c r="F104" s="178"/>
      <c r="G104" s="178"/>
      <c r="H104" s="59"/>
      <c r="I104" s="59"/>
    </row>
    <row r="105" spans="1:9" x14ac:dyDescent="0.25">
      <c r="A105" s="1011" t="s">
        <v>1939</v>
      </c>
      <c r="B105" s="918" t="s">
        <v>350</v>
      </c>
      <c r="C105" s="918" t="s">
        <v>716</v>
      </c>
      <c r="D105" s="933">
        <v>3</v>
      </c>
      <c r="E105" s="918" t="s">
        <v>450</v>
      </c>
      <c r="F105" s="916">
        <v>1</v>
      </c>
      <c r="G105" s="178">
        <v>1</v>
      </c>
      <c r="H105" s="59"/>
      <c r="I105" s="59"/>
    </row>
    <row r="106" spans="1:9" x14ac:dyDescent="0.25">
      <c r="A106" s="1011" t="s">
        <v>1939</v>
      </c>
      <c r="B106" s="918" t="s">
        <v>350</v>
      </c>
      <c r="C106" s="918" t="s">
        <v>716</v>
      </c>
      <c r="D106" s="933">
        <v>3</v>
      </c>
      <c r="E106" s="918" t="s">
        <v>537</v>
      </c>
      <c r="F106" s="916">
        <v>1</v>
      </c>
      <c r="G106" s="178">
        <v>1</v>
      </c>
      <c r="H106" s="59"/>
      <c r="I106" s="59"/>
    </row>
    <row r="107" spans="1:9" x14ac:dyDescent="0.25">
      <c r="A107" s="1011" t="s">
        <v>1939</v>
      </c>
      <c r="B107" s="918" t="s">
        <v>351</v>
      </c>
      <c r="C107" s="918" t="s">
        <v>695</v>
      </c>
      <c r="D107" s="933">
        <v>2</v>
      </c>
      <c r="E107" s="918" t="s">
        <v>450</v>
      </c>
      <c r="F107" s="445">
        <v>0.55559999999999998</v>
      </c>
      <c r="G107" s="178">
        <v>1</v>
      </c>
      <c r="H107" s="59"/>
      <c r="I107" s="59"/>
    </row>
    <row r="108" spans="1:9" x14ac:dyDescent="0.25">
      <c r="A108" s="1011" t="s">
        <v>1939</v>
      </c>
      <c r="B108" s="913" t="s">
        <v>351</v>
      </c>
      <c r="C108" s="913" t="s">
        <v>695</v>
      </c>
      <c r="D108" s="932">
        <v>2</v>
      </c>
      <c r="E108" s="913" t="s">
        <v>537</v>
      </c>
      <c r="F108" s="916">
        <v>1</v>
      </c>
      <c r="G108" s="178">
        <v>1</v>
      </c>
      <c r="H108" s="59"/>
      <c r="I108" s="59"/>
    </row>
    <row r="109" spans="1:9" x14ac:dyDescent="0.25">
      <c r="A109" s="1011" t="s">
        <v>1939</v>
      </c>
      <c r="B109" s="913" t="s">
        <v>351</v>
      </c>
      <c r="C109" s="913" t="s">
        <v>628</v>
      </c>
      <c r="D109" s="932">
        <v>1</v>
      </c>
      <c r="E109" s="913" t="s">
        <v>450</v>
      </c>
      <c r="F109" s="445">
        <v>0.86209999999999998</v>
      </c>
      <c r="G109" s="178">
        <v>1</v>
      </c>
      <c r="H109" s="59"/>
      <c r="I109" s="59"/>
    </row>
    <row r="110" spans="1:9" x14ac:dyDescent="0.25">
      <c r="A110" s="1011" t="s">
        <v>1939</v>
      </c>
      <c r="B110" s="918" t="s">
        <v>351</v>
      </c>
      <c r="C110" s="918" t="s">
        <v>628</v>
      </c>
      <c r="D110" s="933">
        <v>1</v>
      </c>
      <c r="E110" s="918" t="s">
        <v>537</v>
      </c>
      <c r="F110" s="445">
        <v>0.86209999999999998</v>
      </c>
      <c r="G110" s="178">
        <v>1</v>
      </c>
      <c r="H110" s="59"/>
      <c r="I110" s="59"/>
    </row>
    <row r="111" spans="1:9" x14ac:dyDescent="0.25">
      <c r="A111" s="1011" t="s">
        <v>1939</v>
      </c>
      <c r="B111" s="913" t="s">
        <v>351</v>
      </c>
      <c r="C111" s="913" t="s">
        <v>631</v>
      </c>
      <c r="D111" s="932">
        <v>1</v>
      </c>
      <c r="E111" s="913" t="s">
        <v>450</v>
      </c>
      <c r="F111" s="916">
        <v>1</v>
      </c>
      <c r="G111" s="178">
        <v>1</v>
      </c>
      <c r="H111" s="59"/>
      <c r="I111" s="59"/>
    </row>
    <row r="112" spans="1:9" x14ac:dyDescent="0.25">
      <c r="A112" s="1011" t="s">
        <v>1939</v>
      </c>
      <c r="B112" s="918" t="s">
        <v>351</v>
      </c>
      <c r="C112" s="918" t="s">
        <v>631</v>
      </c>
      <c r="D112" s="933">
        <v>2</v>
      </c>
      <c r="E112" s="918" t="s">
        <v>450</v>
      </c>
      <c r="F112" s="916">
        <v>1</v>
      </c>
      <c r="G112" s="178">
        <v>1</v>
      </c>
      <c r="H112" s="59"/>
      <c r="I112" s="59"/>
    </row>
    <row r="113" spans="1:9" x14ac:dyDescent="0.25">
      <c r="A113" s="1011" t="s">
        <v>1939</v>
      </c>
      <c r="B113" s="913" t="s">
        <v>351</v>
      </c>
      <c r="C113" s="913" t="s">
        <v>631</v>
      </c>
      <c r="D113" s="932">
        <v>3</v>
      </c>
      <c r="E113" s="913" t="s">
        <v>450</v>
      </c>
      <c r="F113" s="916">
        <v>1</v>
      </c>
      <c r="G113" s="178">
        <v>1</v>
      </c>
      <c r="H113" s="59"/>
      <c r="I113" s="59"/>
    </row>
    <row r="114" spans="1:9" x14ac:dyDescent="0.25">
      <c r="A114" s="1011" t="s">
        <v>1939</v>
      </c>
      <c r="B114" s="913" t="s">
        <v>351</v>
      </c>
      <c r="C114" s="913" t="s">
        <v>631</v>
      </c>
      <c r="D114" s="932">
        <v>3</v>
      </c>
      <c r="E114" s="913" t="s">
        <v>537</v>
      </c>
      <c r="F114" s="916">
        <v>1</v>
      </c>
      <c r="G114" s="178">
        <v>1</v>
      </c>
      <c r="H114" s="59"/>
      <c r="I114" s="59"/>
    </row>
    <row r="115" spans="1:9" x14ac:dyDescent="0.25">
      <c r="A115" s="1011" t="s">
        <v>1939</v>
      </c>
      <c r="B115" s="913" t="s">
        <v>351</v>
      </c>
      <c r="C115" s="913" t="s">
        <v>708</v>
      </c>
      <c r="D115" s="932">
        <v>3</v>
      </c>
      <c r="E115" s="913" t="s">
        <v>450</v>
      </c>
      <c r="F115" s="916">
        <v>1</v>
      </c>
      <c r="G115" s="178">
        <v>1</v>
      </c>
      <c r="H115" s="59"/>
      <c r="I115" s="59"/>
    </row>
    <row r="116" spans="1:9" x14ac:dyDescent="0.25">
      <c r="A116" s="1011" t="s">
        <v>1939</v>
      </c>
      <c r="B116" s="913" t="s">
        <v>351</v>
      </c>
      <c r="C116" s="913" t="s">
        <v>708</v>
      </c>
      <c r="D116" s="932">
        <v>3</v>
      </c>
      <c r="E116" s="913" t="s">
        <v>537</v>
      </c>
      <c r="F116" s="916">
        <v>1</v>
      </c>
      <c r="G116" s="178">
        <v>1</v>
      </c>
      <c r="H116" s="59"/>
      <c r="I116" s="59"/>
    </row>
    <row r="117" spans="1:9" x14ac:dyDescent="0.25">
      <c r="A117" s="1011" t="s">
        <v>1939</v>
      </c>
      <c r="B117" s="918" t="s">
        <v>351</v>
      </c>
      <c r="C117" s="918" t="s">
        <v>351</v>
      </c>
      <c r="D117" s="933">
        <v>1</v>
      </c>
      <c r="E117" s="918" t="s">
        <v>450</v>
      </c>
      <c r="F117" s="916">
        <v>1</v>
      </c>
      <c r="G117" s="178">
        <v>1</v>
      </c>
      <c r="H117" s="59"/>
      <c r="I117" s="59"/>
    </row>
    <row r="118" spans="1:9" x14ac:dyDescent="0.25">
      <c r="A118" s="1011" t="s">
        <v>1939</v>
      </c>
      <c r="B118" s="918" t="s">
        <v>351</v>
      </c>
      <c r="C118" s="918" t="s">
        <v>351</v>
      </c>
      <c r="D118" s="933">
        <v>2</v>
      </c>
      <c r="E118" s="918" t="s">
        <v>450</v>
      </c>
      <c r="F118" s="178"/>
      <c r="G118" s="178"/>
      <c r="H118" s="59"/>
      <c r="I118" s="59"/>
    </row>
    <row r="119" spans="1:9" x14ac:dyDescent="0.25">
      <c r="A119" s="1011" t="s">
        <v>1939</v>
      </c>
      <c r="B119" s="918" t="s">
        <v>353</v>
      </c>
      <c r="C119" s="918" t="s">
        <v>629</v>
      </c>
      <c r="D119" s="933">
        <v>1</v>
      </c>
      <c r="E119" s="918" t="s">
        <v>450</v>
      </c>
      <c r="F119" s="916">
        <v>1</v>
      </c>
      <c r="G119" s="178">
        <v>1</v>
      </c>
      <c r="H119" s="59"/>
      <c r="I119" s="59"/>
    </row>
    <row r="120" spans="1:9" x14ac:dyDescent="0.25">
      <c r="A120" s="1011" t="s">
        <v>1939</v>
      </c>
      <c r="B120" s="913" t="s">
        <v>353</v>
      </c>
      <c r="C120" s="913" t="s">
        <v>629</v>
      </c>
      <c r="D120" s="932">
        <v>2</v>
      </c>
      <c r="E120" s="913" t="s">
        <v>450</v>
      </c>
      <c r="F120" s="916">
        <v>1</v>
      </c>
      <c r="G120" s="178">
        <v>1</v>
      </c>
      <c r="H120" s="59"/>
      <c r="I120" s="59"/>
    </row>
    <row r="121" spans="1:9" x14ac:dyDescent="0.25">
      <c r="A121" s="1011" t="s">
        <v>1939</v>
      </c>
      <c r="B121" s="918" t="s">
        <v>353</v>
      </c>
      <c r="C121" s="918" t="s">
        <v>629</v>
      </c>
      <c r="D121" s="933">
        <v>3</v>
      </c>
      <c r="E121" s="918" t="s">
        <v>450</v>
      </c>
      <c r="F121" s="916">
        <v>1</v>
      </c>
      <c r="G121" s="178">
        <v>1</v>
      </c>
      <c r="H121" s="59"/>
      <c r="I121" s="59"/>
    </row>
    <row r="122" spans="1:9" x14ac:dyDescent="0.25">
      <c r="A122" s="1011" t="s">
        <v>1939</v>
      </c>
      <c r="B122" s="913" t="s">
        <v>353</v>
      </c>
      <c r="C122" s="913" t="s">
        <v>629</v>
      </c>
      <c r="D122" s="932">
        <v>3</v>
      </c>
      <c r="E122" s="913" t="s">
        <v>537</v>
      </c>
      <c r="F122" s="916">
        <v>1</v>
      </c>
      <c r="G122" s="178">
        <v>1</v>
      </c>
      <c r="H122" s="59"/>
      <c r="I122" s="59"/>
    </row>
    <row r="123" spans="1:9" x14ac:dyDescent="0.25">
      <c r="A123" s="1011" t="s">
        <v>1939</v>
      </c>
      <c r="B123" s="913" t="s">
        <v>353</v>
      </c>
      <c r="C123" s="913" t="s">
        <v>632</v>
      </c>
      <c r="D123" s="932">
        <v>1</v>
      </c>
      <c r="E123" s="913" t="s">
        <v>450</v>
      </c>
      <c r="F123" s="916">
        <v>1</v>
      </c>
      <c r="G123" s="178">
        <v>1</v>
      </c>
      <c r="H123" s="59"/>
      <c r="I123" s="59"/>
    </row>
    <row r="124" spans="1:9" x14ac:dyDescent="0.25">
      <c r="A124" s="1011" t="s">
        <v>1939</v>
      </c>
      <c r="B124" s="913" t="s">
        <v>353</v>
      </c>
      <c r="C124" s="913" t="s">
        <v>632</v>
      </c>
      <c r="D124" s="932">
        <v>1</v>
      </c>
      <c r="E124" s="913" t="s">
        <v>537</v>
      </c>
      <c r="F124" s="445">
        <v>0.83020000000000005</v>
      </c>
      <c r="G124" s="178">
        <v>1</v>
      </c>
      <c r="H124" s="59"/>
      <c r="I124" s="59"/>
    </row>
    <row r="125" spans="1:9" x14ac:dyDescent="0.25">
      <c r="A125" s="1011" t="s">
        <v>1939</v>
      </c>
      <c r="B125" s="918" t="s">
        <v>353</v>
      </c>
      <c r="C125" s="918" t="s">
        <v>632</v>
      </c>
      <c r="D125" s="933">
        <v>2</v>
      </c>
      <c r="E125" s="918" t="s">
        <v>450</v>
      </c>
      <c r="F125" s="445">
        <v>0.85709999999999997</v>
      </c>
      <c r="G125" s="178">
        <v>1</v>
      </c>
      <c r="H125" s="59"/>
      <c r="I125" s="59"/>
    </row>
    <row r="126" spans="1:9" x14ac:dyDescent="0.25">
      <c r="A126" s="1011" t="s">
        <v>1939</v>
      </c>
      <c r="B126" s="913" t="s">
        <v>353</v>
      </c>
      <c r="C126" s="913" t="s">
        <v>632</v>
      </c>
      <c r="D126" s="932">
        <v>2</v>
      </c>
      <c r="E126" s="913" t="s">
        <v>537</v>
      </c>
      <c r="F126" s="178"/>
      <c r="G126" s="178"/>
      <c r="H126" s="59"/>
      <c r="I126" s="59"/>
    </row>
    <row r="127" spans="1:9" x14ac:dyDescent="0.25">
      <c r="A127" s="1011" t="s">
        <v>1939</v>
      </c>
      <c r="B127" s="913" t="s">
        <v>353</v>
      </c>
      <c r="C127" s="913" t="s">
        <v>632</v>
      </c>
      <c r="D127" s="932">
        <v>3</v>
      </c>
      <c r="E127" s="913" t="s">
        <v>450</v>
      </c>
      <c r="F127" s="178"/>
      <c r="G127" s="178"/>
      <c r="H127" s="59"/>
      <c r="I127" s="59"/>
    </row>
    <row r="128" spans="1:9" x14ac:dyDescent="0.25">
      <c r="A128" s="1011" t="s">
        <v>1939</v>
      </c>
      <c r="B128" s="913" t="s">
        <v>353</v>
      </c>
      <c r="C128" s="913" t="s">
        <v>632</v>
      </c>
      <c r="D128" s="932">
        <v>3</v>
      </c>
      <c r="E128" s="913" t="s">
        <v>537</v>
      </c>
      <c r="F128" s="178"/>
      <c r="G128" s="178"/>
      <c r="H128" s="59"/>
      <c r="I128" s="59"/>
    </row>
    <row r="129" spans="1:9" x14ac:dyDescent="0.25">
      <c r="A129" s="1011" t="s">
        <v>1939</v>
      </c>
      <c r="B129" s="918" t="s">
        <v>353</v>
      </c>
      <c r="C129" s="918" t="s">
        <v>634</v>
      </c>
      <c r="D129" s="933">
        <v>1</v>
      </c>
      <c r="E129" s="918" t="s">
        <v>450</v>
      </c>
      <c r="F129" s="916">
        <v>1</v>
      </c>
      <c r="G129" s="178">
        <v>1</v>
      </c>
      <c r="H129" s="59"/>
      <c r="I129" s="59"/>
    </row>
    <row r="130" spans="1:9" x14ac:dyDescent="0.25">
      <c r="A130" s="1011" t="s">
        <v>1939</v>
      </c>
      <c r="B130" s="918" t="s">
        <v>353</v>
      </c>
      <c r="C130" s="918" t="s">
        <v>634</v>
      </c>
      <c r="D130" s="933">
        <v>1</v>
      </c>
      <c r="E130" s="918" t="s">
        <v>537</v>
      </c>
      <c r="F130" s="916">
        <v>1</v>
      </c>
      <c r="G130" s="178">
        <v>1</v>
      </c>
      <c r="H130" s="59"/>
      <c r="I130" s="59"/>
    </row>
    <row r="131" spans="1:9" x14ac:dyDescent="0.25">
      <c r="A131" s="1011" t="s">
        <v>1939</v>
      </c>
      <c r="B131" s="913" t="s">
        <v>353</v>
      </c>
      <c r="C131" s="913" t="s">
        <v>634</v>
      </c>
      <c r="D131" s="932">
        <v>2</v>
      </c>
      <c r="E131" s="913" t="s">
        <v>450</v>
      </c>
      <c r="F131" s="445">
        <v>0.57140000000000002</v>
      </c>
      <c r="G131" s="178">
        <v>1</v>
      </c>
      <c r="H131" s="59"/>
      <c r="I131" s="59"/>
    </row>
    <row r="132" spans="1:9" x14ac:dyDescent="0.25">
      <c r="A132" s="1011" t="s">
        <v>1939</v>
      </c>
      <c r="B132" s="918" t="s">
        <v>353</v>
      </c>
      <c r="C132" s="918" t="s">
        <v>634</v>
      </c>
      <c r="D132" s="933">
        <v>2</v>
      </c>
      <c r="E132" s="918" t="s">
        <v>537</v>
      </c>
      <c r="F132" s="916">
        <v>1</v>
      </c>
      <c r="G132" s="178">
        <v>1</v>
      </c>
      <c r="H132" s="59"/>
      <c r="I132" s="59"/>
    </row>
    <row r="133" spans="1:9" x14ac:dyDescent="0.25">
      <c r="A133" s="1012" t="s">
        <v>1939</v>
      </c>
      <c r="B133" s="930" t="s">
        <v>353</v>
      </c>
      <c r="C133" s="930" t="s">
        <v>636</v>
      </c>
      <c r="D133" s="934">
        <v>1</v>
      </c>
      <c r="E133" s="930" t="s">
        <v>450</v>
      </c>
      <c r="F133" s="178"/>
      <c r="G133" s="178"/>
      <c r="H133" s="59"/>
      <c r="I133" s="59"/>
    </row>
    <row r="134" spans="1:9" x14ac:dyDescent="0.25">
      <c r="A134" s="1011" t="s">
        <v>1939</v>
      </c>
      <c r="B134" s="918" t="s">
        <v>353</v>
      </c>
      <c r="C134" s="918" t="s">
        <v>639</v>
      </c>
      <c r="D134" s="933">
        <v>2</v>
      </c>
      <c r="E134" s="918" t="s">
        <v>450</v>
      </c>
      <c r="F134" s="445">
        <v>0.71430000000000005</v>
      </c>
      <c r="G134" s="178">
        <v>1</v>
      </c>
      <c r="H134" s="59"/>
      <c r="I134" s="59"/>
    </row>
    <row r="135" spans="1:9" x14ac:dyDescent="0.25">
      <c r="A135" s="1011" t="s">
        <v>1939</v>
      </c>
      <c r="B135" s="918" t="s">
        <v>353</v>
      </c>
      <c r="C135" s="918" t="s">
        <v>641</v>
      </c>
      <c r="D135" s="933">
        <v>1</v>
      </c>
      <c r="E135" s="918" t="s">
        <v>450</v>
      </c>
      <c r="F135" s="445">
        <v>0.83020000000000005</v>
      </c>
      <c r="G135" s="178">
        <v>1</v>
      </c>
      <c r="H135" s="59"/>
      <c r="I135" s="59"/>
    </row>
    <row r="136" spans="1:9" x14ac:dyDescent="0.25">
      <c r="A136" s="1011" t="s">
        <v>1939</v>
      </c>
      <c r="B136" s="918" t="s">
        <v>353</v>
      </c>
      <c r="C136" s="918" t="s">
        <v>712</v>
      </c>
      <c r="D136" s="933">
        <v>3</v>
      </c>
      <c r="E136" s="918" t="s">
        <v>450</v>
      </c>
      <c r="F136" s="916">
        <v>1</v>
      </c>
      <c r="G136" s="178">
        <v>1</v>
      </c>
      <c r="H136" s="59"/>
      <c r="I136" s="59"/>
    </row>
    <row r="137" spans="1:9" x14ac:dyDescent="0.25">
      <c r="A137" s="1011" t="s">
        <v>1939</v>
      </c>
      <c r="B137" s="918" t="s">
        <v>353</v>
      </c>
      <c r="C137" s="918" t="s">
        <v>712</v>
      </c>
      <c r="D137" s="933">
        <v>3</v>
      </c>
      <c r="E137" s="918" t="s">
        <v>537</v>
      </c>
      <c r="F137" s="916">
        <v>1</v>
      </c>
      <c r="G137" s="178">
        <v>1</v>
      </c>
      <c r="H137" s="59"/>
      <c r="I137" s="59"/>
    </row>
    <row r="138" spans="1:9" x14ac:dyDescent="0.25">
      <c r="A138" s="1011" t="s">
        <v>1939</v>
      </c>
      <c r="B138" s="913" t="s">
        <v>356</v>
      </c>
      <c r="C138" s="913" t="s">
        <v>638</v>
      </c>
      <c r="D138" s="932">
        <v>1</v>
      </c>
      <c r="E138" s="913" t="s">
        <v>450</v>
      </c>
      <c r="F138" s="445">
        <v>0.97499999999999998</v>
      </c>
      <c r="G138" s="178">
        <v>1</v>
      </c>
      <c r="H138" s="59"/>
      <c r="I138" s="59"/>
    </row>
    <row r="139" spans="1:9" x14ac:dyDescent="0.25">
      <c r="A139" s="1011" t="s">
        <v>1939</v>
      </c>
      <c r="B139" s="913" t="s">
        <v>356</v>
      </c>
      <c r="C139" s="913" t="s">
        <v>638</v>
      </c>
      <c r="D139" s="932">
        <v>1</v>
      </c>
      <c r="E139" s="913" t="s">
        <v>537</v>
      </c>
      <c r="F139" s="445">
        <v>0.91890000000000005</v>
      </c>
      <c r="G139" s="178">
        <v>1</v>
      </c>
      <c r="H139" s="59"/>
      <c r="I139" s="59"/>
    </row>
    <row r="140" spans="1:9" x14ac:dyDescent="0.25">
      <c r="A140" s="1011" t="s">
        <v>1939</v>
      </c>
      <c r="B140" s="918" t="s">
        <v>356</v>
      </c>
      <c r="C140" s="918" t="s">
        <v>638</v>
      </c>
      <c r="D140" s="933">
        <v>2</v>
      </c>
      <c r="E140" s="918" t="s">
        <v>450</v>
      </c>
      <c r="F140" s="445">
        <v>0.88890000000000002</v>
      </c>
      <c r="G140" s="178">
        <v>1</v>
      </c>
      <c r="H140" s="59"/>
      <c r="I140" s="59"/>
    </row>
    <row r="141" spans="1:9" x14ac:dyDescent="0.25">
      <c r="A141" s="1011" t="s">
        <v>1939</v>
      </c>
      <c r="B141" s="913" t="s">
        <v>356</v>
      </c>
      <c r="C141" s="913" t="s">
        <v>638</v>
      </c>
      <c r="D141" s="932">
        <v>2</v>
      </c>
      <c r="E141" s="913" t="s">
        <v>537</v>
      </c>
      <c r="F141" s="916">
        <v>1</v>
      </c>
      <c r="G141" s="178">
        <v>1</v>
      </c>
      <c r="H141" s="59"/>
      <c r="I141" s="59"/>
    </row>
    <row r="142" spans="1:9" x14ac:dyDescent="0.25">
      <c r="A142" s="1011" t="s">
        <v>1939</v>
      </c>
      <c r="B142" s="913" t="s">
        <v>356</v>
      </c>
      <c r="C142" s="913" t="s">
        <v>638</v>
      </c>
      <c r="D142" s="932">
        <v>3</v>
      </c>
      <c r="E142" s="913" t="s">
        <v>450</v>
      </c>
      <c r="F142" s="916">
        <v>1</v>
      </c>
      <c r="G142" s="178">
        <v>1</v>
      </c>
      <c r="H142" s="59"/>
      <c r="I142" s="59"/>
    </row>
    <row r="143" spans="1:9" x14ac:dyDescent="0.25">
      <c r="A143" s="1011" t="s">
        <v>1939</v>
      </c>
      <c r="B143" s="913" t="s">
        <v>356</v>
      </c>
      <c r="C143" s="913" t="s">
        <v>638</v>
      </c>
      <c r="D143" s="932">
        <v>3</v>
      </c>
      <c r="E143" s="913" t="s">
        <v>537</v>
      </c>
      <c r="F143" s="916">
        <v>1</v>
      </c>
      <c r="G143" s="178">
        <v>1</v>
      </c>
      <c r="H143" s="59"/>
      <c r="I143" s="59"/>
    </row>
    <row r="144" spans="1:9" x14ac:dyDescent="0.25">
      <c r="A144" s="1011" t="s">
        <v>1939</v>
      </c>
      <c r="B144" s="913" t="s">
        <v>356</v>
      </c>
      <c r="C144" s="913" t="s">
        <v>689</v>
      </c>
      <c r="D144" s="932">
        <v>1</v>
      </c>
      <c r="E144" s="913" t="s">
        <v>450</v>
      </c>
      <c r="F144" s="916">
        <v>1</v>
      </c>
      <c r="G144" s="178">
        <v>1</v>
      </c>
      <c r="H144" s="59"/>
      <c r="I144" s="59"/>
    </row>
    <row r="145" spans="1:9" x14ac:dyDescent="0.25">
      <c r="A145" s="1011" t="s">
        <v>1939</v>
      </c>
      <c r="B145" s="918" t="s">
        <v>356</v>
      </c>
      <c r="C145" s="918" t="s">
        <v>689</v>
      </c>
      <c r="D145" s="933">
        <v>1</v>
      </c>
      <c r="E145" s="918" t="s">
        <v>537</v>
      </c>
      <c r="F145" s="445">
        <v>0.91890000000000005</v>
      </c>
      <c r="G145" s="178">
        <v>1</v>
      </c>
      <c r="H145" s="59"/>
      <c r="I145" s="59"/>
    </row>
    <row r="146" spans="1:9" x14ac:dyDescent="0.25">
      <c r="A146" s="1011" t="s">
        <v>1939</v>
      </c>
      <c r="B146" s="918" t="s">
        <v>356</v>
      </c>
      <c r="C146" s="918" t="s">
        <v>689</v>
      </c>
      <c r="D146" s="933">
        <v>2</v>
      </c>
      <c r="E146" s="918" t="s">
        <v>450</v>
      </c>
      <c r="F146" s="445">
        <v>0.83779999999999999</v>
      </c>
      <c r="G146" s="178">
        <v>1</v>
      </c>
      <c r="H146" s="59"/>
      <c r="I146" s="59"/>
    </row>
    <row r="147" spans="1:9" x14ac:dyDescent="0.25">
      <c r="A147" s="1011" t="s">
        <v>1939</v>
      </c>
      <c r="B147" s="913" t="s">
        <v>356</v>
      </c>
      <c r="C147" s="913" t="s">
        <v>689</v>
      </c>
      <c r="D147" s="932">
        <v>2</v>
      </c>
      <c r="E147" s="913" t="s">
        <v>537</v>
      </c>
      <c r="F147" s="178"/>
      <c r="G147" s="178"/>
      <c r="H147" s="59"/>
      <c r="I147" s="59"/>
    </row>
    <row r="148" spans="1:9" x14ac:dyDescent="0.25">
      <c r="A148" s="1011" t="s">
        <v>1939</v>
      </c>
      <c r="B148" s="913" t="s">
        <v>356</v>
      </c>
      <c r="C148" s="913" t="s">
        <v>2052</v>
      </c>
      <c r="D148" s="932">
        <v>1</v>
      </c>
      <c r="E148" s="913" t="s">
        <v>450</v>
      </c>
      <c r="F148" s="178"/>
      <c r="G148" s="178"/>
      <c r="H148" s="59"/>
      <c r="I148" s="59"/>
    </row>
    <row r="149" spans="1:9" x14ac:dyDescent="0.25">
      <c r="A149" s="1011" t="s">
        <v>1939</v>
      </c>
      <c r="B149" s="918" t="s">
        <v>358</v>
      </c>
      <c r="C149" s="918" t="s">
        <v>642</v>
      </c>
      <c r="D149" s="933">
        <v>1</v>
      </c>
      <c r="E149" s="918" t="s">
        <v>450</v>
      </c>
      <c r="F149" s="916">
        <v>0.75</v>
      </c>
      <c r="G149" s="178">
        <v>1</v>
      </c>
      <c r="H149" s="59"/>
      <c r="I149" s="59"/>
    </row>
    <row r="150" spans="1:9" x14ac:dyDescent="0.25">
      <c r="A150" s="1011" t="s">
        <v>1939</v>
      </c>
      <c r="B150" s="913" t="s">
        <v>358</v>
      </c>
      <c r="C150" s="913" t="s">
        <v>642</v>
      </c>
      <c r="D150" s="932">
        <v>1</v>
      </c>
      <c r="E150" s="913" t="s">
        <v>537</v>
      </c>
      <c r="F150" s="445">
        <v>0.91669999999999996</v>
      </c>
      <c r="G150" s="178">
        <v>1</v>
      </c>
      <c r="H150" s="59"/>
      <c r="I150" s="59"/>
    </row>
    <row r="151" spans="1:9" x14ac:dyDescent="0.25">
      <c r="A151" s="1011" t="s">
        <v>1939</v>
      </c>
      <c r="B151" s="913" t="s">
        <v>358</v>
      </c>
      <c r="C151" s="913" t="s">
        <v>642</v>
      </c>
      <c r="D151" s="932">
        <v>2</v>
      </c>
      <c r="E151" s="913" t="s">
        <v>450</v>
      </c>
      <c r="F151" s="916">
        <v>1</v>
      </c>
      <c r="G151" s="178">
        <v>1</v>
      </c>
      <c r="H151" s="59"/>
      <c r="I151" s="59"/>
    </row>
    <row r="152" spans="1:9" x14ac:dyDescent="0.25">
      <c r="A152" s="1011" t="s">
        <v>1939</v>
      </c>
      <c r="B152" s="918" t="s">
        <v>358</v>
      </c>
      <c r="C152" s="918" t="s">
        <v>642</v>
      </c>
      <c r="D152" s="933">
        <v>2</v>
      </c>
      <c r="E152" s="918" t="s">
        <v>537</v>
      </c>
      <c r="F152" s="916">
        <v>1</v>
      </c>
      <c r="G152" s="178">
        <v>1</v>
      </c>
      <c r="H152" s="59"/>
      <c r="I152" s="59"/>
    </row>
    <row r="153" spans="1:9" x14ac:dyDescent="0.25">
      <c r="A153" s="1012" t="s">
        <v>1939</v>
      </c>
      <c r="B153" s="930" t="s">
        <v>362</v>
      </c>
      <c r="C153" s="930" t="s">
        <v>709</v>
      </c>
      <c r="D153" s="934">
        <v>3</v>
      </c>
      <c r="E153" s="930" t="s">
        <v>450</v>
      </c>
      <c r="F153" s="916">
        <v>1</v>
      </c>
      <c r="G153" s="178">
        <v>1</v>
      </c>
      <c r="H153" s="59"/>
      <c r="I153" s="59"/>
    </row>
    <row r="154" spans="1:9" x14ac:dyDescent="0.25">
      <c r="A154" s="1012" t="s">
        <v>1939</v>
      </c>
      <c r="B154" s="931" t="s">
        <v>362</v>
      </c>
      <c r="C154" s="931" t="s">
        <v>709</v>
      </c>
      <c r="D154" s="935">
        <v>3</v>
      </c>
      <c r="E154" s="931" t="s">
        <v>537</v>
      </c>
      <c r="F154" s="445">
        <v>0.83330000000000004</v>
      </c>
      <c r="G154" s="178">
        <v>1</v>
      </c>
      <c r="H154" s="59"/>
      <c r="I154" s="59"/>
    </row>
    <row r="155" spans="1:9" ht="20.25" customHeight="1" x14ac:dyDescent="0.25">
      <c r="A155" s="1011" t="s">
        <v>1939</v>
      </c>
      <c r="B155" s="913" t="s">
        <v>362</v>
      </c>
      <c r="C155" s="913" t="s">
        <v>2053</v>
      </c>
      <c r="D155" s="932">
        <v>1</v>
      </c>
      <c r="E155" s="913" t="s">
        <v>450</v>
      </c>
      <c r="F155" s="916">
        <v>1</v>
      </c>
      <c r="G155" s="178">
        <v>1</v>
      </c>
      <c r="H155" s="59"/>
      <c r="I155" s="59"/>
    </row>
    <row r="156" spans="1:9" ht="19.5" customHeight="1" x14ac:dyDescent="0.25">
      <c r="A156" s="1011" t="s">
        <v>1939</v>
      </c>
      <c r="B156" s="918" t="s">
        <v>362</v>
      </c>
      <c r="C156" s="918" t="s">
        <v>2053</v>
      </c>
      <c r="D156" s="933">
        <v>2</v>
      </c>
      <c r="E156" s="918" t="s">
        <v>450</v>
      </c>
      <c r="F156" s="445">
        <v>0.92310000000000003</v>
      </c>
      <c r="G156" s="178">
        <v>1</v>
      </c>
      <c r="H156" s="59"/>
      <c r="I156" s="59"/>
    </row>
    <row r="157" spans="1:9" ht="18" customHeight="1" x14ac:dyDescent="0.25">
      <c r="A157" s="1011" t="s">
        <v>1939</v>
      </c>
      <c r="B157" s="913" t="s">
        <v>362</v>
      </c>
      <c r="C157" s="913" t="s">
        <v>2054</v>
      </c>
      <c r="D157" s="932">
        <v>1</v>
      </c>
      <c r="E157" s="913" t="s">
        <v>450</v>
      </c>
      <c r="F157" s="916">
        <v>1</v>
      </c>
      <c r="G157" s="178">
        <v>1</v>
      </c>
      <c r="H157" s="59"/>
      <c r="I157" s="59"/>
    </row>
    <row r="158" spans="1:9" x14ac:dyDescent="0.25">
      <c r="A158" s="1011" t="s">
        <v>1939</v>
      </c>
      <c r="B158" s="918" t="s">
        <v>362</v>
      </c>
      <c r="C158" s="918" t="s">
        <v>2054</v>
      </c>
      <c r="D158" s="933">
        <v>2</v>
      </c>
      <c r="E158" s="918" t="s">
        <v>450</v>
      </c>
      <c r="F158" s="916">
        <v>1</v>
      </c>
      <c r="G158" s="178">
        <v>1</v>
      </c>
      <c r="H158" s="59"/>
      <c r="I158" s="59"/>
    </row>
    <row r="159" spans="1:9" x14ac:dyDescent="0.25">
      <c r="A159" s="1011" t="s">
        <v>1939</v>
      </c>
      <c r="B159" s="913" t="s">
        <v>362</v>
      </c>
      <c r="C159" s="913" t="s">
        <v>2055</v>
      </c>
      <c r="D159" s="932">
        <v>1</v>
      </c>
      <c r="E159" s="913" t="s">
        <v>450</v>
      </c>
      <c r="F159" s="916">
        <v>1</v>
      </c>
      <c r="G159" s="178">
        <v>1</v>
      </c>
      <c r="H159" s="59"/>
      <c r="I159" s="59"/>
    </row>
    <row r="160" spans="1:9" x14ac:dyDescent="0.25">
      <c r="A160" s="1011" t="s">
        <v>1939</v>
      </c>
      <c r="B160" s="913" t="s">
        <v>362</v>
      </c>
      <c r="C160" s="913" t="s">
        <v>2055</v>
      </c>
      <c r="D160" s="932">
        <v>1</v>
      </c>
      <c r="E160" s="913" t="s">
        <v>537</v>
      </c>
      <c r="F160" s="916">
        <v>1</v>
      </c>
      <c r="G160" s="178">
        <v>1</v>
      </c>
      <c r="H160" s="59"/>
      <c r="I160" s="59"/>
    </row>
    <row r="161" spans="1:9" x14ac:dyDescent="0.25">
      <c r="A161" s="1011" t="s">
        <v>1939</v>
      </c>
      <c r="B161" s="918" t="s">
        <v>362</v>
      </c>
      <c r="C161" s="918" t="s">
        <v>2055</v>
      </c>
      <c r="D161" s="933">
        <v>2</v>
      </c>
      <c r="E161" s="918" t="s">
        <v>450</v>
      </c>
      <c r="F161" s="916">
        <v>1</v>
      </c>
      <c r="G161" s="178">
        <v>1</v>
      </c>
      <c r="H161" s="59"/>
      <c r="I161" s="59"/>
    </row>
    <row r="162" spans="1:9" x14ac:dyDescent="0.25">
      <c r="A162" s="1011" t="s">
        <v>1939</v>
      </c>
      <c r="B162" s="918" t="s">
        <v>362</v>
      </c>
      <c r="C162" s="918" t="s">
        <v>2055</v>
      </c>
      <c r="D162" s="933">
        <v>2</v>
      </c>
      <c r="E162" s="918" t="s">
        <v>537</v>
      </c>
      <c r="F162" s="445">
        <v>0.95169999999999999</v>
      </c>
      <c r="G162" s="178">
        <v>1</v>
      </c>
      <c r="H162" s="59"/>
      <c r="I162" s="59"/>
    </row>
    <row r="163" spans="1:9" x14ac:dyDescent="0.25">
      <c r="A163" s="1011" t="s">
        <v>1939</v>
      </c>
      <c r="B163" s="913" t="s">
        <v>362</v>
      </c>
      <c r="C163" s="913" t="s">
        <v>2056</v>
      </c>
      <c r="D163" s="932">
        <v>1</v>
      </c>
      <c r="E163" s="913" t="s">
        <v>450</v>
      </c>
      <c r="F163" s="916">
        <v>1</v>
      </c>
      <c r="G163" s="178">
        <v>1</v>
      </c>
      <c r="H163" s="59"/>
      <c r="I163" s="59"/>
    </row>
    <row r="164" spans="1:9" x14ac:dyDescent="0.25">
      <c r="A164" s="1011" t="s">
        <v>1939</v>
      </c>
      <c r="B164" s="913" t="s">
        <v>362</v>
      </c>
      <c r="C164" s="913" t="s">
        <v>2056</v>
      </c>
      <c r="D164" s="932">
        <v>1</v>
      </c>
      <c r="E164" s="913" t="s">
        <v>537</v>
      </c>
      <c r="F164" s="445">
        <v>0.96840000000000004</v>
      </c>
      <c r="G164" s="178">
        <v>1</v>
      </c>
      <c r="H164" s="59"/>
      <c r="I164" s="59"/>
    </row>
    <row r="165" spans="1:9" x14ac:dyDescent="0.25">
      <c r="A165" s="1011" t="s">
        <v>1939</v>
      </c>
      <c r="B165" s="918" t="s">
        <v>362</v>
      </c>
      <c r="C165" s="918" t="s">
        <v>2056</v>
      </c>
      <c r="D165" s="933">
        <v>2</v>
      </c>
      <c r="E165" s="918" t="s">
        <v>450</v>
      </c>
      <c r="F165" s="445">
        <v>0.95450000000000002</v>
      </c>
      <c r="G165" s="178">
        <v>1</v>
      </c>
      <c r="H165" s="59"/>
      <c r="I165" s="59"/>
    </row>
    <row r="166" spans="1:9" x14ac:dyDescent="0.25">
      <c r="A166" s="1011" t="s">
        <v>1939</v>
      </c>
      <c r="B166" s="918" t="s">
        <v>362</v>
      </c>
      <c r="C166" s="918" t="s">
        <v>2056</v>
      </c>
      <c r="D166" s="933">
        <v>2</v>
      </c>
      <c r="E166" s="918" t="s">
        <v>537</v>
      </c>
      <c r="F166" s="916">
        <v>1</v>
      </c>
      <c r="G166" s="178">
        <v>1</v>
      </c>
      <c r="H166" s="59"/>
      <c r="I166" s="59"/>
    </row>
    <row r="167" spans="1:9" x14ac:dyDescent="0.25">
      <c r="A167" s="1011" t="s">
        <v>1939</v>
      </c>
      <c r="B167" s="913" t="s">
        <v>362</v>
      </c>
      <c r="C167" s="913" t="s">
        <v>2057</v>
      </c>
      <c r="D167" s="932">
        <v>1</v>
      </c>
      <c r="E167" s="913" t="s">
        <v>450</v>
      </c>
      <c r="F167" s="916">
        <v>1</v>
      </c>
      <c r="G167" s="178">
        <v>1</v>
      </c>
      <c r="H167" s="59"/>
      <c r="I167" s="59"/>
    </row>
    <row r="168" spans="1:9" x14ac:dyDescent="0.25">
      <c r="A168" s="1011" t="s">
        <v>1939</v>
      </c>
      <c r="B168" s="913" t="s">
        <v>362</v>
      </c>
      <c r="C168" s="913" t="s">
        <v>2057</v>
      </c>
      <c r="D168" s="932">
        <v>2</v>
      </c>
      <c r="E168" s="913" t="s">
        <v>450</v>
      </c>
      <c r="F168" s="916">
        <v>0.8</v>
      </c>
      <c r="G168" s="178">
        <v>1</v>
      </c>
      <c r="H168" s="59"/>
      <c r="I168" s="59"/>
    </row>
    <row r="169" spans="1:9" x14ac:dyDescent="0.25">
      <c r="A169" s="1011" t="s">
        <v>1939</v>
      </c>
      <c r="B169" s="913" t="s">
        <v>362</v>
      </c>
      <c r="C169" s="913" t="s">
        <v>2058</v>
      </c>
      <c r="D169" s="932">
        <v>1</v>
      </c>
      <c r="E169" s="913" t="s">
        <v>450</v>
      </c>
      <c r="F169" s="916">
        <v>1</v>
      </c>
      <c r="G169" s="178">
        <v>1</v>
      </c>
      <c r="H169" s="59"/>
      <c r="I169" s="59"/>
    </row>
    <row r="170" spans="1:9" x14ac:dyDescent="0.25">
      <c r="A170" s="1011" t="s">
        <v>1939</v>
      </c>
      <c r="B170" s="918" t="s">
        <v>362</v>
      </c>
      <c r="C170" s="918" t="s">
        <v>2058</v>
      </c>
      <c r="D170" s="933">
        <v>2</v>
      </c>
      <c r="E170" s="918" t="s">
        <v>450</v>
      </c>
      <c r="F170" s="916">
        <v>1</v>
      </c>
      <c r="G170" s="178">
        <v>1</v>
      </c>
      <c r="H170" s="59"/>
      <c r="I170" s="59"/>
    </row>
    <row r="171" spans="1:9" x14ac:dyDescent="0.25">
      <c r="A171" s="1011" t="s">
        <v>1939</v>
      </c>
      <c r="B171" s="913" t="s">
        <v>362</v>
      </c>
      <c r="C171" s="913" t="s">
        <v>2059</v>
      </c>
      <c r="D171" s="932">
        <v>1</v>
      </c>
      <c r="E171" s="913" t="s">
        <v>450</v>
      </c>
      <c r="F171" s="916">
        <v>1</v>
      </c>
      <c r="G171" s="178">
        <v>1</v>
      </c>
      <c r="H171" s="59"/>
      <c r="I171" s="59"/>
    </row>
    <row r="172" spans="1:9" x14ac:dyDescent="0.25">
      <c r="A172" s="1011" t="s">
        <v>1939</v>
      </c>
      <c r="B172" s="913" t="s">
        <v>362</v>
      </c>
      <c r="C172" s="913" t="s">
        <v>2059</v>
      </c>
      <c r="D172" s="932">
        <v>2</v>
      </c>
      <c r="E172" s="913" t="s">
        <v>450</v>
      </c>
      <c r="F172" s="916">
        <v>1</v>
      </c>
      <c r="G172" s="178">
        <v>1</v>
      </c>
      <c r="H172" s="59"/>
      <c r="I172" s="59"/>
    </row>
    <row r="173" spans="1:9" x14ac:dyDescent="0.25">
      <c r="A173" s="1011" t="s">
        <v>1939</v>
      </c>
      <c r="B173" s="913" t="s">
        <v>362</v>
      </c>
      <c r="C173" s="913" t="s">
        <v>2060</v>
      </c>
      <c r="D173" s="932">
        <v>1</v>
      </c>
      <c r="E173" s="913" t="s">
        <v>450</v>
      </c>
      <c r="F173" s="916">
        <v>1</v>
      </c>
      <c r="G173" s="178">
        <v>1</v>
      </c>
      <c r="H173" s="59"/>
      <c r="I173" s="59"/>
    </row>
    <row r="174" spans="1:9" x14ac:dyDescent="0.25">
      <c r="A174" s="1011" t="s">
        <v>1939</v>
      </c>
      <c r="B174" s="913" t="s">
        <v>362</v>
      </c>
      <c r="C174" s="913" t="s">
        <v>2060</v>
      </c>
      <c r="D174" s="932">
        <v>1</v>
      </c>
      <c r="E174" s="913" t="s">
        <v>537</v>
      </c>
      <c r="F174" s="916">
        <v>1</v>
      </c>
      <c r="G174" s="178">
        <v>1</v>
      </c>
      <c r="H174" s="59"/>
      <c r="I174" s="59"/>
    </row>
    <row r="175" spans="1:9" x14ac:dyDescent="0.25">
      <c r="A175" s="1011" t="s">
        <v>1939</v>
      </c>
      <c r="B175" s="918" t="s">
        <v>362</v>
      </c>
      <c r="C175" s="918" t="s">
        <v>2060</v>
      </c>
      <c r="D175" s="933">
        <v>2</v>
      </c>
      <c r="E175" s="918" t="s">
        <v>450</v>
      </c>
      <c r="F175" s="445">
        <v>0.96150000000000002</v>
      </c>
      <c r="G175" s="178">
        <v>1</v>
      </c>
      <c r="H175" s="59"/>
      <c r="I175" s="59"/>
    </row>
    <row r="176" spans="1:9" x14ac:dyDescent="0.25">
      <c r="A176" s="1011" t="s">
        <v>1939</v>
      </c>
      <c r="B176" s="913" t="s">
        <v>362</v>
      </c>
      <c r="C176" s="913" t="s">
        <v>2060</v>
      </c>
      <c r="D176" s="932">
        <v>2</v>
      </c>
      <c r="E176" s="913" t="s">
        <v>537</v>
      </c>
      <c r="F176" s="916">
        <v>0.75</v>
      </c>
      <c r="G176" s="178">
        <v>1</v>
      </c>
      <c r="H176" s="59"/>
      <c r="I176" s="59"/>
    </row>
    <row r="177" spans="1:9" x14ac:dyDescent="0.25">
      <c r="A177" s="1011" t="s">
        <v>1939</v>
      </c>
      <c r="B177" s="913" t="s">
        <v>362</v>
      </c>
      <c r="C177" s="930" t="s">
        <v>2061</v>
      </c>
      <c r="D177" s="932">
        <v>1</v>
      </c>
      <c r="E177" s="913" t="s">
        <v>450</v>
      </c>
      <c r="F177" s="916">
        <v>1</v>
      </c>
      <c r="G177" s="178">
        <v>1</v>
      </c>
      <c r="H177" s="59"/>
      <c r="I177" s="59"/>
    </row>
    <row r="178" spans="1:9" x14ac:dyDescent="0.25">
      <c r="A178" s="1011" t="s">
        <v>1939</v>
      </c>
      <c r="B178" s="913" t="s">
        <v>362</v>
      </c>
      <c r="C178" s="930" t="s">
        <v>2061</v>
      </c>
      <c r="D178" s="932">
        <v>2</v>
      </c>
      <c r="E178" s="913" t="s">
        <v>450</v>
      </c>
      <c r="F178" s="916">
        <v>0</v>
      </c>
      <c r="G178" s="178">
        <v>1</v>
      </c>
      <c r="H178" s="59"/>
      <c r="I178" s="59"/>
    </row>
    <row r="179" spans="1:9" x14ac:dyDescent="0.25">
      <c r="A179" s="1012" t="s">
        <v>1939</v>
      </c>
      <c r="B179" s="930" t="s">
        <v>362</v>
      </c>
      <c r="C179" s="930" t="s">
        <v>2062</v>
      </c>
      <c r="D179" s="934">
        <v>1</v>
      </c>
      <c r="E179" s="930" t="s">
        <v>450</v>
      </c>
      <c r="F179" s="916">
        <v>1</v>
      </c>
      <c r="G179" s="178">
        <v>1</v>
      </c>
      <c r="H179" s="59"/>
      <c r="I179" s="59"/>
    </row>
    <row r="180" spans="1:9" x14ac:dyDescent="0.25">
      <c r="A180" s="1012" t="s">
        <v>1939</v>
      </c>
      <c r="B180" s="931" t="s">
        <v>362</v>
      </c>
      <c r="C180" s="931" t="s">
        <v>2062</v>
      </c>
      <c r="D180" s="935">
        <v>1</v>
      </c>
      <c r="E180" s="931" t="s">
        <v>537</v>
      </c>
      <c r="F180" s="445">
        <v>0.96840000000000004</v>
      </c>
      <c r="G180" s="178">
        <v>1</v>
      </c>
      <c r="H180" s="59"/>
      <c r="I180" s="59"/>
    </row>
    <row r="181" spans="1:9" x14ac:dyDescent="0.25">
      <c r="A181" s="1012" t="s">
        <v>1939</v>
      </c>
      <c r="B181" s="931" t="s">
        <v>362</v>
      </c>
      <c r="C181" s="931" t="s">
        <v>2062</v>
      </c>
      <c r="D181" s="935">
        <v>2</v>
      </c>
      <c r="E181" s="931" t="s">
        <v>450</v>
      </c>
      <c r="F181" s="445">
        <v>0.93330000000000002</v>
      </c>
      <c r="G181" s="178">
        <v>1</v>
      </c>
      <c r="H181" s="59"/>
      <c r="I181" s="59"/>
    </row>
    <row r="182" spans="1:9" x14ac:dyDescent="0.25">
      <c r="A182" s="1012" t="s">
        <v>1939</v>
      </c>
      <c r="B182" s="931" t="s">
        <v>362</v>
      </c>
      <c r="C182" s="931" t="s">
        <v>2062</v>
      </c>
      <c r="D182" s="935">
        <v>2</v>
      </c>
      <c r="E182" s="931" t="s">
        <v>537</v>
      </c>
      <c r="F182" s="445">
        <v>0.66669999999999996</v>
      </c>
      <c r="G182" s="178">
        <v>1</v>
      </c>
      <c r="H182" s="59"/>
      <c r="I182" s="59"/>
    </row>
    <row r="183" spans="1:9" x14ac:dyDescent="0.25">
      <c r="A183" s="1011" t="s">
        <v>1939</v>
      </c>
      <c r="B183" s="913" t="s">
        <v>363</v>
      </c>
      <c r="C183" s="913" t="s">
        <v>637</v>
      </c>
      <c r="D183" s="932">
        <v>1</v>
      </c>
      <c r="E183" s="913" t="s">
        <v>450</v>
      </c>
      <c r="F183" s="916">
        <v>1</v>
      </c>
      <c r="G183" s="178">
        <v>1</v>
      </c>
      <c r="H183" s="59"/>
      <c r="I183" s="59"/>
    </row>
    <row r="184" spans="1:9" x14ac:dyDescent="0.25">
      <c r="A184" s="1011" t="s">
        <v>1939</v>
      </c>
      <c r="B184" s="913" t="s">
        <v>363</v>
      </c>
      <c r="C184" s="913" t="s">
        <v>637</v>
      </c>
      <c r="D184" s="932">
        <v>1</v>
      </c>
      <c r="E184" s="913" t="s">
        <v>537</v>
      </c>
      <c r="F184" s="445">
        <v>0.91359999999999997</v>
      </c>
      <c r="G184" s="178">
        <v>1</v>
      </c>
      <c r="H184" s="59"/>
      <c r="I184" s="59"/>
    </row>
    <row r="185" spans="1:9" x14ac:dyDescent="0.25">
      <c r="A185" s="1011" t="s">
        <v>1939</v>
      </c>
      <c r="B185" s="918" t="s">
        <v>363</v>
      </c>
      <c r="C185" s="918" t="s">
        <v>637</v>
      </c>
      <c r="D185" s="933">
        <v>2</v>
      </c>
      <c r="E185" s="918" t="s">
        <v>450</v>
      </c>
      <c r="F185" s="916">
        <v>0.8</v>
      </c>
      <c r="G185" s="178">
        <v>1</v>
      </c>
      <c r="H185" s="59"/>
      <c r="I185" s="59"/>
    </row>
    <row r="186" spans="1:9" x14ac:dyDescent="0.25">
      <c r="A186" s="1011" t="s">
        <v>1939</v>
      </c>
      <c r="B186" s="918" t="s">
        <v>363</v>
      </c>
      <c r="C186" s="918" t="s">
        <v>637</v>
      </c>
      <c r="D186" s="933">
        <v>2</v>
      </c>
      <c r="E186" s="918" t="s">
        <v>537</v>
      </c>
      <c r="F186" s="916">
        <v>1</v>
      </c>
      <c r="G186" s="178">
        <v>1</v>
      </c>
      <c r="H186" s="59"/>
      <c r="I186" s="59"/>
    </row>
    <row r="187" spans="1:9" x14ac:dyDescent="0.25">
      <c r="A187" s="1011" t="s">
        <v>1939</v>
      </c>
      <c r="B187" s="913" t="s">
        <v>363</v>
      </c>
      <c r="C187" s="913" t="s">
        <v>637</v>
      </c>
      <c r="D187" s="932">
        <v>3</v>
      </c>
      <c r="E187" s="913" t="s">
        <v>450</v>
      </c>
      <c r="F187" s="916">
        <v>1</v>
      </c>
      <c r="G187" s="178">
        <v>1</v>
      </c>
      <c r="H187" s="59"/>
      <c r="I187" s="59"/>
    </row>
    <row r="188" spans="1:9" x14ac:dyDescent="0.25">
      <c r="A188" s="1011" t="s">
        <v>1939</v>
      </c>
      <c r="B188" s="913" t="s">
        <v>363</v>
      </c>
      <c r="C188" s="913" t="s">
        <v>637</v>
      </c>
      <c r="D188" s="932">
        <v>3</v>
      </c>
      <c r="E188" s="913" t="s">
        <v>537</v>
      </c>
      <c r="F188" s="916">
        <v>1</v>
      </c>
      <c r="G188" s="178">
        <v>1</v>
      </c>
      <c r="H188" s="59"/>
      <c r="I188" s="59"/>
    </row>
    <row r="189" spans="1:9" x14ac:dyDescent="0.25">
      <c r="A189" s="1011" t="s">
        <v>1939</v>
      </c>
      <c r="B189" s="918" t="s">
        <v>363</v>
      </c>
      <c r="C189" s="918" t="s">
        <v>651</v>
      </c>
      <c r="D189" s="933">
        <v>1</v>
      </c>
      <c r="E189" s="918" t="s">
        <v>450</v>
      </c>
      <c r="F189" s="916">
        <v>1</v>
      </c>
      <c r="G189" s="178">
        <v>1</v>
      </c>
      <c r="H189" s="59"/>
      <c r="I189" s="59"/>
    </row>
    <row r="190" spans="1:9" x14ac:dyDescent="0.25">
      <c r="A190" s="1011" t="s">
        <v>1939</v>
      </c>
      <c r="B190" s="918" t="s">
        <v>363</v>
      </c>
      <c r="C190" s="918" t="s">
        <v>651</v>
      </c>
      <c r="D190" s="933">
        <v>1</v>
      </c>
      <c r="E190" s="918" t="s">
        <v>537</v>
      </c>
      <c r="F190" s="445">
        <v>0.91359999999999997</v>
      </c>
      <c r="G190" s="178">
        <v>1</v>
      </c>
      <c r="H190" s="59"/>
      <c r="I190" s="59"/>
    </row>
    <row r="191" spans="1:9" x14ac:dyDescent="0.25">
      <c r="A191" s="1011" t="s">
        <v>1939</v>
      </c>
      <c r="B191" s="913" t="s">
        <v>363</v>
      </c>
      <c r="C191" s="913" t="s">
        <v>651</v>
      </c>
      <c r="D191" s="932">
        <v>2</v>
      </c>
      <c r="E191" s="913" t="s">
        <v>450</v>
      </c>
      <c r="F191" s="445">
        <v>0.85709999999999997</v>
      </c>
      <c r="G191" s="178">
        <v>1</v>
      </c>
      <c r="H191" s="59"/>
      <c r="I191" s="59"/>
    </row>
    <row r="192" spans="1:9" x14ac:dyDescent="0.25">
      <c r="A192" s="1011" t="s">
        <v>1939</v>
      </c>
      <c r="B192" s="918" t="s">
        <v>363</v>
      </c>
      <c r="C192" s="918" t="s">
        <v>651</v>
      </c>
      <c r="D192" s="933">
        <v>2</v>
      </c>
      <c r="E192" s="918" t="s">
        <v>537</v>
      </c>
      <c r="F192" s="445">
        <v>0.95650000000000002</v>
      </c>
      <c r="G192" s="178">
        <v>1</v>
      </c>
      <c r="H192" s="59"/>
      <c r="I192" s="59"/>
    </row>
    <row r="193" spans="1:9" x14ac:dyDescent="0.25">
      <c r="A193" s="1012" t="s">
        <v>1939</v>
      </c>
      <c r="B193" s="930" t="s">
        <v>358</v>
      </c>
      <c r="C193" s="930" t="s">
        <v>643</v>
      </c>
      <c r="D193" s="934">
        <v>1</v>
      </c>
      <c r="E193" s="930" t="s">
        <v>450</v>
      </c>
      <c r="F193" s="445">
        <v>0.91669999999999996</v>
      </c>
      <c r="G193" s="178">
        <v>1</v>
      </c>
      <c r="H193" s="59"/>
      <c r="I193" s="59"/>
    </row>
    <row r="194" spans="1:9" x14ac:dyDescent="0.25">
      <c r="A194" s="936" t="s">
        <v>1009</v>
      </c>
      <c r="B194" s="918" t="s">
        <v>362</v>
      </c>
      <c r="C194" s="918" t="s">
        <v>800</v>
      </c>
      <c r="D194" s="919">
        <v>3</v>
      </c>
      <c r="E194" s="920" t="s">
        <v>450</v>
      </c>
      <c r="F194" s="445">
        <v>0.83330000000000004</v>
      </c>
      <c r="G194" s="178">
        <v>1</v>
      </c>
      <c r="H194" s="59"/>
      <c r="I194" s="59"/>
    </row>
    <row r="195" spans="1:9" x14ac:dyDescent="0.25">
      <c r="A195" s="937" t="s">
        <v>1009</v>
      </c>
      <c r="B195" s="913" t="s">
        <v>362</v>
      </c>
      <c r="C195" s="913" t="s">
        <v>800</v>
      </c>
      <c r="D195" s="914">
        <v>3</v>
      </c>
      <c r="E195" s="915" t="s">
        <v>450</v>
      </c>
      <c r="F195" s="445">
        <v>0.83330000000000004</v>
      </c>
      <c r="G195" s="178">
        <v>1</v>
      </c>
      <c r="H195" s="59"/>
      <c r="I195" s="59"/>
    </row>
    <row r="196" spans="1:9" x14ac:dyDescent="0.25">
      <c r="A196" s="937" t="s">
        <v>1009</v>
      </c>
      <c r="B196" s="913" t="s">
        <v>362</v>
      </c>
      <c r="C196" s="913" t="s">
        <v>800</v>
      </c>
      <c r="D196" s="914">
        <v>3</v>
      </c>
      <c r="E196" s="915" t="s">
        <v>537</v>
      </c>
      <c r="F196" s="445">
        <v>0.83330000000000004</v>
      </c>
      <c r="G196" s="178">
        <v>1</v>
      </c>
      <c r="H196" s="59"/>
      <c r="I196" s="59"/>
    </row>
    <row r="197" spans="1:9" x14ac:dyDescent="0.25">
      <c r="A197" s="936" t="s">
        <v>1009</v>
      </c>
      <c r="B197" s="918" t="s">
        <v>362</v>
      </c>
      <c r="C197" s="918" t="s">
        <v>800</v>
      </c>
      <c r="D197" s="919">
        <v>3</v>
      </c>
      <c r="E197" s="920" t="s">
        <v>537</v>
      </c>
      <c r="F197" s="445">
        <v>0.83330000000000004</v>
      </c>
      <c r="G197" s="178">
        <v>1</v>
      </c>
      <c r="H197" s="59"/>
      <c r="I197" s="59"/>
    </row>
    <row r="198" spans="1:9" x14ac:dyDescent="0.25">
      <c r="A198" s="936" t="s">
        <v>1009</v>
      </c>
      <c r="B198" s="918" t="s">
        <v>362</v>
      </c>
      <c r="C198" s="918" t="s">
        <v>801</v>
      </c>
      <c r="D198" s="919">
        <v>3</v>
      </c>
      <c r="E198" s="920" t="s">
        <v>450</v>
      </c>
      <c r="F198" s="916">
        <v>1</v>
      </c>
      <c r="G198" s="178">
        <v>1</v>
      </c>
      <c r="H198" s="59"/>
      <c r="I198" s="59"/>
    </row>
    <row r="199" spans="1:9" x14ac:dyDescent="0.25">
      <c r="A199" s="937" t="s">
        <v>1009</v>
      </c>
      <c r="B199" s="913" t="s">
        <v>362</v>
      </c>
      <c r="C199" s="913" t="s">
        <v>801</v>
      </c>
      <c r="D199" s="914">
        <v>3</v>
      </c>
      <c r="E199" s="915" t="s">
        <v>537</v>
      </c>
      <c r="F199" s="445">
        <v>0.83330000000000004</v>
      </c>
      <c r="G199" s="178">
        <v>1</v>
      </c>
      <c r="H199" s="59"/>
      <c r="I199" s="59"/>
    </row>
    <row r="200" spans="1:9" x14ac:dyDescent="0.25">
      <c r="A200" s="936" t="s">
        <v>1009</v>
      </c>
      <c r="B200" s="918" t="s">
        <v>362</v>
      </c>
      <c r="C200" s="918" t="s">
        <v>802</v>
      </c>
      <c r="D200" s="919">
        <v>3</v>
      </c>
      <c r="E200" s="920" t="s">
        <v>450</v>
      </c>
      <c r="F200" s="445">
        <v>0.96840000000000004</v>
      </c>
      <c r="G200" s="178">
        <v>1</v>
      </c>
      <c r="H200" s="59"/>
      <c r="I200" s="59"/>
    </row>
    <row r="201" spans="1:9" x14ac:dyDescent="0.25">
      <c r="A201" s="937" t="s">
        <v>1009</v>
      </c>
      <c r="B201" s="913" t="s">
        <v>362</v>
      </c>
      <c r="C201" s="913" t="s">
        <v>802</v>
      </c>
      <c r="D201" s="914">
        <v>3</v>
      </c>
      <c r="E201" s="915" t="s">
        <v>537</v>
      </c>
      <c r="F201" s="445">
        <v>0.83330000000000004</v>
      </c>
      <c r="G201" s="178">
        <v>1</v>
      </c>
      <c r="H201" s="59"/>
      <c r="I201" s="59"/>
    </row>
    <row r="202" spans="1:9" x14ac:dyDescent="0.25">
      <c r="A202" s="937" t="s">
        <v>1009</v>
      </c>
      <c r="B202" s="913" t="s">
        <v>362</v>
      </c>
      <c r="C202" s="913" t="s">
        <v>803</v>
      </c>
      <c r="D202" s="914">
        <v>3</v>
      </c>
      <c r="E202" s="915" t="s">
        <v>450</v>
      </c>
      <c r="F202" s="916">
        <v>1</v>
      </c>
      <c r="G202" s="178">
        <v>1</v>
      </c>
      <c r="H202" s="59"/>
      <c r="I202" s="59"/>
    </row>
    <row r="203" spans="1:9" x14ac:dyDescent="0.25">
      <c r="A203" s="936" t="s">
        <v>1009</v>
      </c>
      <c r="B203" s="918" t="s">
        <v>362</v>
      </c>
      <c r="C203" s="918" t="s">
        <v>803</v>
      </c>
      <c r="D203" s="919">
        <v>3</v>
      </c>
      <c r="E203" s="920" t="s">
        <v>537</v>
      </c>
      <c r="F203" s="445">
        <v>0.83330000000000004</v>
      </c>
      <c r="G203" s="178">
        <v>1</v>
      </c>
      <c r="H203" s="59"/>
      <c r="I203" s="59"/>
    </row>
    <row r="204" spans="1:9" x14ac:dyDescent="0.25">
      <c r="A204" s="937" t="s">
        <v>1009</v>
      </c>
      <c r="B204" s="913" t="s">
        <v>362</v>
      </c>
      <c r="C204" s="913" t="s">
        <v>729</v>
      </c>
      <c r="D204" s="914">
        <v>1</v>
      </c>
      <c r="E204" s="915" t="s">
        <v>450</v>
      </c>
      <c r="F204" s="445">
        <v>0.98780000000000001</v>
      </c>
      <c r="G204" s="178">
        <v>1</v>
      </c>
      <c r="H204" s="59"/>
      <c r="I204" s="59"/>
    </row>
    <row r="205" spans="1:9" x14ac:dyDescent="0.25">
      <c r="A205" s="937" t="s">
        <v>1009</v>
      </c>
      <c r="B205" s="913" t="s">
        <v>362</v>
      </c>
      <c r="C205" s="913" t="s">
        <v>729</v>
      </c>
      <c r="D205" s="914">
        <v>1</v>
      </c>
      <c r="E205" s="915" t="s">
        <v>537</v>
      </c>
      <c r="F205" s="445">
        <v>0.96840000000000004</v>
      </c>
      <c r="G205" s="178">
        <v>1</v>
      </c>
      <c r="H205" s="59"/>
      <c r="I205" s="59"/>
    </row>
    <row r="206" spans="1:9" x14ac:dyDescent="0.25">
      <c r="A206" s="936" t="s">
        <v>1009</v>
      </c>
      <c r="B206" s="918" t="s">
        <v>362</v>
      </c>
      <c r="C206" s="918" t="s">
        <v>732</v>
      </c>
      <c r="D206" s="919">
        <v>1</v>
      </c>
      <c r="E206" s="920" t="s">
        <v>537</v>
      </c>
      <c r="F206" s="178">
        <v>96.84</v>
      </c>
      <c r="G206" s="178">
        <v>1</v>
      </c>
      <c r="H206" s="59"/>
      <c r="I206" s="59"/>
    </row>
    <row r="207" spans="1:9" x14ac:dyDescent="0.25">
      <c r="A207" s="938" t="s">
        <v>1009</v>
      </c>
      <c r="B207" s="930" t="s">
        <v>362</v>
      </c>
      <c r="C207" s="930" t="s">
        <v>732</v>
      </c>
      <c r="D207" s="939">
        <v>1</v>
      </c>
      <c r="E207" s="940" t="s">
        <v>450</v>
      </c>
      <c r="F207" s="916">
        <v>1</v>
      </c>
      <c r="G207" s="178">
        <v>1</v>
      </c>
      <c r="H207" s="59"/>
      <c r="I207" s="59"/>
    </row>
    <row r="208" spans="1:9" x14ac:dyDescent="0.25">
      <c r="A208" s="941" t="s">
        <v>1009</v>
      </c>
      <c r="B208" s="931" t="s">
        <v>362</v>
      </c>
      <c r="C208" s="931" t="s">
        <v>732</v>
      </c>
      <c r="D208" s="942">
        <v>2</v>
      </c>
      <c r="E208" s="943" t="s">
        <v>450</v>
      </c>
      <c r="F208" s="445">
        <v>0.95169999999999999</v>
      </c>
      <c r="G208" s="178">
        <v>1</v>
      </c>
      <c r="H208" s="59"/>
      <c r="I208" s="59"/>
    </row>
    <row r="209" spans="1:9" x14ac:dyDescent="0.25">
      <c r="A209" s="936" t="s">
        <v>1009</v>
      </c>
      <c r="B209" s="918" t="s">
        <v>362</v>
      </c>
      <c r="C209" s="918" t="s">
        <v>732</v>
      </c>
      <c r="D209" s="919">
        <v>2</v>
      </c>
      <c r="E209" s="920" t="s">
        <v>537</v>
      </c>
      <c r="F209" s="445">
        <v>0.95169999999999999</v>
      </c>
      <c r="G209" s="178">
        <v>1</v>
      </c>
      <c r="H209" s="59"/>
      <c r="I209" s="59"/>
    </row>
    <row r="210" spans="1:9" x14ac:dyDescent="0.25">
      <c r="A210" s="938" t="s">
        <v>1009</v>
      </c>
      <c r="B210" s="930" t="s">
        <v>362</v>
      </c>
      <c r="C210" s="930" t="s">
        <v>2053</v>
      </c>
      <c r="D210" s="939">
        <v>1</v>
      </c>
      <c r="E210" s="940" t="s">
        <v>450</v>
      </c>
      <c r="F210" s="445">
        <v>0.92310000000000003</v>
      </c>
      <c r="G210" s="178">
        <v>1</v>
      </c>
      <c r="H210" s="59"/>
      <c r="I210" s="59"/>
    </row>
    <row r="211" spans="1:9" x14ac:dyDescent="0.25">
      <c r="A211" s="937" t="s">
        <v>1009</v>
      </c>
      <c r="B211" s="913" t="s">
        <v>362</v>
      </c>
      <c r="C211" s="913" t="s">
        <v>2053</v>
      </c>
      <c r="D211" s="914">
        <v>2</v>
      </c>
      <c r="E211" s="915" t="s">
        <v>450</v>
      </c>
      <c r="F211" s="445">
        <v>0.95169999999999999</v>
      </c>
      <c r="G211" s="178">
        <v>1</v>
      </c>
      <c r="H211" s="59"/>
      <c r="I211" s="59"/>
    </row>
    <row r="212" spans="1:9" x14ac:dyDescent="0.25">
      <c r="A212" s="936" t="s">
        <v>1009</v>
      </c>
      <c r="B212" s="918" t="s">
        <v>362</v>
      </c>
      <c r="C212" s="918" t="s">
        <v>743</v>
      </c>
      <c r="D212" s="919">
        <v>1</v>
      </c>
      <c r="E212" s="920" t="s">
        <v>450</v>
      </c>
      <c r="F212" s="445">
        <v>0.96840000000000004</v>
      </c>
      <c r="G212" s="178">
        <v>1</v>
      </c>
      <c r="H212" s="59"/>
      <c r="I212" s="59"/>
    </row>
    <row r="213" spans="1:9" x14ac:dyDescent="0.25">
      <c r="A213" s="936" t="s">
        <v>1009</v>
      </c>
      <c r="B213" s="918" t="s">
        <v>362</v>
      </c>
      <c r="C213" s="918" t="s">
        <v>743</v>
      </c>
      <c r="D213" s="919">
        <v>2</v>
      </c>
      <c r="E213" s="920" t="s">
        <v>450</v>
      </c>
      <c r="F213" s="445">
        <v>0.95169999999999999</v>
      </c>
      <c r="G213" s="178">
        <v>1</v>
      </c>
      <c r="H213" s="59"/>
      <c r="I213" s="59"/>
    </row>
    <row r="214" spans="1:9" x14ac:dyDescent="0.25">
      <c r="A214" s="936" t="s">
        <v>1009</v>
      </c>
      <c r="B214" s="918" t="s">
        <v>362</v>
      </c>
      <c r="C214" s="918" t="s">
        <v>2063</v>
      </c>
      <c r="D214" s="919">
        <v>1</v>
      </c>
      <c r="E214" s="920" t="s">
        <v>450</v>
      </c>
      <c r="F214" s="445">
        <v>0.66669999999999996</v>
      </c>
      <c r="G214" s="178">
        <v>1</v>
      </c>
      <c r="H214" s="59"/>
      <c r="I214" s="59"/>
    </row>
    <row r="215" spans="1:9" x14ac:dyDescent="0.25">
      <c r="A215" s="936" t="s">
        <v>1009</v>
      </c>
      <c r="B215" s="918" t="s">
        <v>362</v>
      </c>
      <c r="C215" s="918" t="s">
        <v>2063</v>
      </c>
      <c r="D215" s="919">
        <v>2</v>
      </c>
      <c r="E215" s="920" t="s">
        <v>450</v>
      </c>
      <c r="F215" s="445">
        <v>0.95169999999999999</v>
      </c>
      <c r="G215" s="178">
        <v>1</v>
      </c>
      <c r="H215" s="59"/>
      <c r="I215" s="59"/>
    </row>
    <row r="216" spans="1:9" x14ac:dyDescent="0.25">
      <c r="A216" s="936" t="s">
        <v>1009</v>
      </c>
      <c r="B216" s="918" t="s">
        <v>362</v>
      </c>
      <c r="C216" s="918" t="s">
        <v>2064</v>
      </c>
      <c r="D216" s="919">
        <v>1</v>
      </c>
      <c r="E216" s="920" t="s">
        <v>450</v>
      </c>
      <c r="F216" s="916">
        <v>1</v>
      </c>
      <c r="G216" s="178">
        <v>1</v>
      </c>
      <c r="H216" s="59"/>
      <c r="I216" s="59"/>
    </row>
    <row r="217" spans="1:9" x14ac:dyDescent="0.25">
      <c r="A217" s="936" t="s">
        <v>1009</v>
      </c>
      <c r="B217" s="918" t="s">
        <v>362</v>
      </c>
      <c r="C217" s="918" t="s">
        <v>2064</v>
      </c>
      <c r="D217" s="919">
        <v>2</v>
      </c>
      <c r="E217" s="920" t="s">
        <v>450</v>
      </c>
      <c r="F217" s="916">
        <v>1</v>
      </c>
      <c r="G217" s="178">
        <v>1</v>
      </c>
      <c r="H217" s="59"/>
      <c r="I217" s="59"/>
    </row>
    <row r="218" spans="1:9" x14ac:dyDescent="0.25">
      <c r="A218" s="937" t="s">
        <v>1009</v>
      </c>
      <c r="B218" s="913" t="s">
        <v>362</v>
      </c>
      <c r="C218" s="913" t="s">
        <v>752</v>
      </c>
      <c r="D218" s="914">
        <v>1</v>
      </c>
      <c r="E218" s="915" t="s">
        <v>450</v>
      </c>
      <c r="F218" s="916">
        <v>1</v>
      </c>
      <c r="G218" s="178">
        <v>1</v>
      </c>
      <c r="H218" s="59"/>
      <c r="I218" s="59"/>
    </row>
    <row r="219" spans="1:9" x14ac:dyDescent="0.25">
      <c r="A219" s="937" t="s">
        <v>1009</v>
      </c>
      <c r="B219" s="913" t="s">
        <v>362</v>
      </c>
      <c r="C219" s="913" t="s">
        <v>752</v>
      </c>
      <c r="D219" s="914">
        <v>1</v>
      </c>
      <c r="E219" s="915" t="s">
        <v>537</v>
      </c>
      <c r="F219" s="445">
        <v>0.96840000000000004</v>
      </c>
      <c r="G219" s="178">
        <v>1</v>
      </c>
      <c r="H219" s="59"/>
      <c r="I219" s="59"/>
    </row>
    <row r="220" spans="1:9" x14ac:dyDescent="0.25">
      <c r="A220" s="936" t="s">
        <v>1009</v>
      </c>
      <c r="B220" s="918" t="s">
        <v>362</v>
      </c>
      <c r="C220" s="918" t="s">
        <v>793</v>
      </c>
      <c r="D220" s="919">
        <v>2</v>
      </c>
      <c r="E220" s="920" t="s">
        <v>450</v>
      </c>
      <c r="F220" s="445">
        <v>0.96079999999999999</v>
      </c>
      <c r="G220" s="178">
        <v>1</v>
      </c>
      <c r="H220" s="59"/>
      <c r="I220" s="59"/>
    </row>
    <row r="221" spans="1:9" x14ac:dyDescent="0.25">
      <c r="A221" s="937" t="s">
        <v>1009</v>
      </c>
      <c r="B221" s="913" t="s">
        <v>362</v>
      </c>
      <c r="C221" s="913" t="s">
        <v>793</v>
      </c>
      <c r="D221" s="914">
        <v>2</v>
      </c>
      <c r="E221" s="915" t="s">
        <v>537</v>
      </c>
      <c r="F221" s="445">
        <v>0.95</v>
      </c>
      <c r="G221" s="178">
        <v>1</v>
      </c>
      <c r="H221" s="59"/>
      <c r="I221" s="59"/>
    </row>
    <row r="222" spans="1:9" x14ac:dyDescent="0.25">
      <c r="A222" s="937" t="s">
        <v>1009</v>
      </c>
      <c r="B222" s="913" t="s">
        <v>362</v>
      </c>
      <c r="C222" s="913" t="s">
        <v>2065</v>
      </c>
      <c r="D222" s="914">
        <v>1</v>
      </c>
      <c r="E222" s="915" t="s">
        <v>450</v>
      </c>
      <c r="F222" s="916">
        <v>1</v>
      </c>
      <c r="G222" s="178">
        <v>1</v>
      </c>
      <c r="H222" s="59"/>
      <c r="I222" s="59"/>
    </row>
    <row r="223" spans="1:9" x14ac:dyDescent="0.25">
      <c r="A223" s="936" t="s">
        <v>1009</v>
      </c>
      <c r="B223" s="918" t="s">
        <v>362</v>
      </c>
      <c r="C223" s="918" t="s">
        <v>2065</v>
      </c>
      <c r="D223" s="919">
        <v>2</v>
      </c>
      <c r="E223" s="920" t="s">
        <v>450</v>
      </c>
      <c r="F223" s="445">
        <v>0.88890000000000002</v>
      </c>
      <c r="G223" s="178">
        <v>1</v>
      </c>
      <c r="H223" s="59"/>
      <c r="I223" s="59"/>
    </row>
    <row r="224" spans="1:9" x14ac:dyDescent="0.25">
      <c r="A224" s="937" t="s">
        <v>1009</v>
      </c>
      <c r="B224" s="913" t="s">
        <v>362</v>
      </c>
      <c r="C224" s="913" t="s">
        <v>762</v>
      </c>
      <c r="D224" s="914">
        <v>2</v>
      </c>
      <c r="E224" s="915" t="s">
        <v>450</v>
      </c>
      <c r="F224" s="916">
        <v>1</v>
      </c>
      <c r="G224" s="178">
        <v>1</v>
      </c>
      <c r="H224" s="59"/>
      <c r="I224" s="59"/>
    </row>
    <row r="225" spans="1:9" x14ac:dyDescent="0.25">
      <c r="A225" s="936" t="s">
        <v>1009</v>
      </c>
      <c r="B225" s="918" t="s">
        <v>362</v>
      </c>
      <c r="C225" s="918" t="s">
        <v>762</v>
      </c>
      <c r="D225" s="919">
        <v>2</v>
      </c>
      <c r="E225" s="920" t="s">
        <v>537</v>
      </c>
      <c r="F225" s="445">
        <v>0.95169999999999999</v>
      </c>
      <c r="G225" s="178">
        <v>1</v>
      </c>
      <c r="H225" s="59"/>
      <c r="I225" s="59"/>
    </row>
    <row r="226" spans="1:9" x14ac:dyDescent="0.25">
      <c r="A226" s="936" t="s">
        <v>1009</v>
      </c>
      <c r="B226" s="918" t="s">
        <v>362</v>
      </c>
      <c r="C226" s="918" t="s">
        <v>2066</v>
      </c>
      <c r="D226" s="919">
        <v>1</v>
      </c>
      <c r="E226" s="920" t="s">
        <v>450</v>
      </c>
      <c r="F226" s="916">
        <v>1</v>
      </c>
      <c r="G226" s="178">
        <v>1</v>
      </c>
      <c r="H226" s="59"/>
      <c r="I226" s="59"/>
    </row>
    <row r="227" spans="1:9" x14ac:dyDescent="0.25">
      <c r="A227" s="936" t="s">
        <v>1009</v>
      </c>
      <c r="B227" s="918" t="s">
        <v>362</v>
      </c>
      <c r="C227" s="918" t="s">
        <v>2066</v>
      </c>
      <c r="D227" s="919">
        <v>2</v>
      </c>
      <c r="E227" s="920" t="s">
        <v>450</v>
      </c>
      <c r="F227" s="916">
        <v>1</v>
      </c>
      <c r="G227" s="178">
        <v>1</v>
      </c>
      <c r="H227" s="59"/>
      <c r="I227" s="59"/>
    </row>
    <row r="228" spans="1:9" x14ac:dyDescent="0.25">
      <c r="A228" s="936" t="s">
        <v>1009</v>
      </c>
      <c r="B228" s="918" t="s">
        <v>362</v>
      </c>
      <c r="C228" s="918" t="s">
        <v>2067</v>
      </c>
      <c r="D228" s="919">
        <v>1</v>
      </c>
      <c r="E228" s="920" t="s">
        <v>450</v>
      </c>
      <c r="F228" s="916">
        <v>1</v>
      </c>
      <c r="G228" s="178">
        <v>1</v>
      </c>
      <c r="H228" s="59"/>
      <c r="I228" s="59"/>
    </row>
    <row r="229" spans="1:9" x14ac:dyDescent="0.25">
      <c r="A229" s="936" t="s">
        <v>1009</v>
      </c>
      <c r="B229" s="918" t="s">
        <v>362</v>
      </c>
      <c r="C229" s="918" t="s">
        <v>2067</v>
      </c>
      <c r="D229" s="919">
        <v>2</v>
      </c>
      <c r="E229" s="920" t="s">
        <v>450</v>
      </c>
      <c r="F229" s="445">
        <v>0.90910000000000002</v>
      </c>
      <c r="G229" s="178">
        <v>1</v>
      </c>
      <c r="H229" s="59"/>
      <c r="I229" s="59"/>
    </row>
    <row r="230" spans="1:9" x14ac:dyDescent="0.25">
      <c r="A230" s="936" t="s">
        <v>1009</v>
      </c>
      <c r="B230" s="918" t="s">
        <v>362</v>
      </c>
      <c r="C230" s="918" t="s">
        <v>2068</v>
      </c>
      <c r="D230" s="919">
        <v>1</v>
      </c>
      <c r="E230" s="920" t="s">
        <v>450</v>
      </c>
      <c r="F230" s="916">
        <v>1</v>
      </c>
      <c r="G230" s="178">
        <v>1</v>
      </c>
      <c r="H230" s="59"/>
      <c r="I230" s="59"/>
    </row>
    <row r="231" spans="1:9" x14ac:dyDescent="0.25">
      <c r="A231" s="937" t="s">
        <v>1009</v>
      </c>
      <c r="B231" s="913" t="s">
        <v>362</v>
      </c>
      <c r="C231" s="913" t="s">
        <v>2068</v>
      </c>
      <c r="D231" s="914">
        <v>2</v>
      </c>
      <c r="E231" s="915" t="s">
        <v>450</v>
      </c>
      <c r="F231" s="445">
        <v>0.85709999999999997</v>
      </c>
      <c r="G231" s="178">
        <v>1</v>
      </c>
      <c r="H231" s="59"/>
      <c r="I231" s="59"/>
    </row>
    <row r="232" spans="1:9" x14ac:dyDescent="0.25">
      <c r="A232" s="936" t="s">
        <v>1009</v>
      </c>
      <c r="B232" s="918" t="s">
        <v>362</v>
      </c>
      <c r="C232" s="918" t="s">
        <v>776</v>
      </c>
      <c r="D232" s="919">
        <v>1</v>
      </c>
      <c r="E232" s="920" t="s">
        <v>450</v>
      </c>
      <c r="F232" s="178"/>
      <c r="G232" s="178"/>
      <c r="H232" s="59"/>
      <c r="I232" s="59"/>
    </row>
    <row r="233" spans="1:9" x14ac:dyDescent="0.25">
      <c r="A233" s="937" t="s">
        <v>1009</v>
      </c>
      <c r="B233" s="913" t="s">
        <v>362</v>
      </c>
      <c r="C233" s="913" t="s">
        <v>776</v>
      </c>
      <c r="D233" s="914">
        <v>2</v>
      </c>
      <c r="E233" s="915" t="s">
        <v>450</v>
      </c>
      <c r="F233" s="178"/>
      <c r="G233" s="178"/>
      <c r="H233" s="59"/>
      <c r="I233" s="59"/>
    </row>
    <row r="234" spans="1:9" x14ac:dyDescent="0.25">
      <c r="A234" s="936" t="s">
        <v>1009</v>
      </c>
      <c r="B234" s="918" t="s">
        <v>365</v>
      </c>
      <c r="C234" s="918" t="s">
        <v>730</v>
      </c>
      <c r="D234" s="919">
        <v>1</v>
      </c>
      <c r="E234" s="920" t="s">
        <v>450</v>
      </c>
      <c r="F234" s="916">
        <v>1</v>
      </c>
      <c r="G234" s="178">
        <v>1</v>
      </c>
      <c r="H234" s="59"/>
      <c r="I234" s="59"/>
    </row>
    <row r="235" spans="1:9" x14ac:dyDescent="0.25">
      <c r="A235" s="936" t="s">
        <v>1009</v>
      </c>
      <c r="B235" s="918" t="s">
        <v>365</v>
      </c>
      <c r="C235" s="918" t="s">
        <v>730</v>
      </c>
      <c r="D235" s="919">
        <v>2</v>
      </c>
      <c r="E235" s="920" t="s">
        <v>450</v>
      </c>
      <c r="F235" s="445">
        <v>0.6</v>
      </c>
      <c r="G235" s="178">
        <v>1</v>
      </c>
      <c r="H235" s="59"/>
      <c r="I235" s="59"/>
    </row>
    <row r="236" spans="1:9" x14ac:dyDescent="0.25">
      <c r="A236" s="937" t="s">
        <v>1009</v>
      </c>
      <c r="B236" s="913" t="s">
        <v>365</v>
      </c>
      <c r="C236" s="913" t="s">
        <v>804</v>
      </c>
      <c r="D236" s="914">
        <v>3</v>
      </c>
      <c r="E236" s="915" t="s">
        <v>450</v>
      </c>
      <c r="F236" s="916">
        <v>1</v>
      </c>
      <c r="G236" s="178">
        <v>1</v>
      </c>
      <c r="H236" s="59"/>
      <c r="I236" s="59"/>
    </row>
    <row r="237" spans="1:9" x14ac:dyDescent="0.25">
      <c r="A237" s="937" t="s">
        <v>1009</v>
      </c>
      <c r="B237" s="913" t="s">
        <v>365</v>
      </c>
      <c r="C237" s="913" t="s">
        <v>804</v>
      </c>
      <c r="D237" s="914">
        <v>3</v>
      </c>
      <c r="E237" s="915" t="s">
        <v>537</v>
      </c>
      <c r="F237" s="916">
        <v>1</v>
      </c>
      <c r="G237" s="178">
        <v>1</v>
      </c>
      <c r="H237" s="59"/>
      <c r="I237" s="59"/>
    </row>
    <row r="238" spans="1:9" ht="16.5" customHeight="1" x14ac:dyDescent="0.25">
      <c r="A238" s="936" t="s">
        <v>1009</v>
      </c>
      <c r="B238" s="913" t="s">
        <v>362</v>
      </c>
      <c r="C238" s="918" t="s">
        <v>2069</v>
      </c>
      <c r="D238" s="919">
        <v>2</v>
      </c>
      <c r="E238" s="920" t="s">
        <v>450</v>
      </c>
      <c r="F238" s="178"/>
      <c r="G238" s="178"/>
      <c r="H238" s="59"/>
      <c r="I238" s="59"/>
    </row>
    <row r="239" spans="1:9" ht="18" customHeight="1" x14ac:dyDescent="0.25">
      <c r="A239" s="936" t="s">
        <v>1009</v>
      </c>
      <c r="B239" s="913" t="s">
        <v>362</v>
      </c>
      <c r="C239" s="918" t="s">
        <v>2069</v>
      </c>
      <c r="D239" s="919">
        <v>2</v>
      </c>
      <c r="E239" s="920" t="s">
        <v>537</v>
      </c>
      <c r="F239" s="178"/>
      <c r="G239" s="178"/>
      <c r="H239" s="59"/>
      <c r="I239" s="59"/>
    </row>
    <row r="240" spans="1:9" ht="22.5" x14ac:dyDescent="0.25">
      <c r="A240" s="936" t="s">
        <v>1009</v>
      </c>
      <c r="B240" s="913" t="s">
        <v>362</v>
      </c>
      <c r="C240" s="918" t="s">
        <v>2070</v>
      </c>
      <c r="D240" s="919">
        <v>1</v>
      </c>
      <c r="E240" s="920" t="s">
        <v>450</v>
      </c>
      <c r="F240" s="178"/>
      <c r="G240" s="178"/>
      <c r="H240" s="59"/>
      <c r="I240" s="59"/>
    </row>
    <row r="241" spans="1:9" ht="22.5" x14ac:dyDescent="0.25">
      <c r="A241" s="936" t="s">
        <v>1009</v>
      </c>
      <c r="B241" s="913" t="s">
        <v>362</v>
      </c>
      <c r="C241" s="918" t="s">
        <v>2070</v>
      </c>
      <c r="D241" s="919">
        <v>1</v>
      </c>
      <c r="E241" s="920" t="s">
        <v>537</v>
      </c>
      <c r="F241" s="178"/>
      <c r="G241" s="178"/>
      <c r="H241" s="59"/>
      <c r="I241" s="59"/>
    </row>
    <row r="242" spans="1:9" x14ac:dyDescent="0.25">
      <c r="A242" s="936" t="s">
        <v>1009</v>
      </c>
      <c r="B242" s="913" t="s">
        <v>362</v>
      </c>
      <c r="C242" s="918" t="s">
        <v>2071</v>
      </c>
      <c r="D242" s="919">
        <v>1</v>
      </c>
      <c r="E242" s="920" t="s">
        <v>450</v>
      </c>
      <c r="F242" s="178"/>
      <c r="G242" s="178"/>
      <c r="H242" s="59"/>
      <c r="I242" s="59"/>
    </row>
    <row r="243" spans="1:9" x14ac:dyDescent="0.25">
      <c r="A243" s="936" t="s">
        <v>1009</v>
      </c>
      <c r="B243" s="913" t="s">
        <v>362</v>
      </c>
      <c r="C243" s="918" t="s">
        <v>2071</v>
      </c>
      <c r="D243" s="919">
        <v>1</v>
      </c>
      <c r="E243" s="920" t="s">
        <v>537</v>
      </c>
      <c r="F243" s="178"/>
      <c r="G243" s="178"/>
      <c r="H243" s="59"/>
      <c r="I243" s="59"/>
    </row>
    <row r="244" spans="1:9" x14ac:dyDescent="0.25">
      <c r="A244" s="936" t="s">
        <v>1009</v>
      </c>
      <c r="B244" s="913" t="s">
        <v>362</v>
      </c>
      <c r="C244" s="918" t="s">
        <v>2072</v>
      </c>
      <c r="D244" s="919">
        <v>2</v>
      </c>
      <c r="E244" s="920" t="s">
        <v>450</v>
      </c>
      <c r="F244" s="178"/>
      <c r="G244" s="178"/>
      <c r="H244" s="59"/>
      <c r="I244" s="59"/>
    </row>
    <row r="245" spans="1:9" x14ac:dyDescent="0.25">
      <c r="A245" s="936" t="s">
        <v>1009</v>
      </c>
      <c r="B245" s="913" t="s">
        <v>362</v>
      </c>
      <c r="C245" s="918" t="s">
        <v>2072</v>
      </c>
      <c r="D245" s="919">
        <v>2</v>
      </c>
      <c r="E245" s="920" t="s">
        <v>537</v>
      </c>
      <c r="F245" s="178"/>
      <c r="G245" s="178"/>
      <c r="H245" s="59"/>
      <c r="I245" s="59"/>
    </row>
    <row r="246" spans="1:9" x14ac:dyDescent="0.25">
      <c r="A246" s="59"/>
      <c r="B246" s="59"/>
      <c r="C246" s="59"/>
      <c r="D246" s="59"/>
      <c r="E246" s="59"/>
      <c r="F246" s="59"/>
      <c r="G246" s="59"/>
      <c r="H246" s="59"/>
      <c r="I246" s="59"/>
    </row>
    <row r="247" spans="1:9" x14ac:dyDescent="0.25">
      <c r="A247" s="59"/>
      <c r="B247" s="59"/>
      <c r="C247" s="59"/>
      <c r="D247" s="59"/>
      <c r="E247" s="59"/>
      <c r="F247" s="59"/>
      <c r="G247" s="59"/>
      <c r="H247" s="59"/>
      <c r="I247" s="59"/>
    </row>
    <row r="248" spans="1:9" x14ac:dyDescent="0.25">
      <c r="A248" s="59"/>
      <c r="B248" s="59"/>
      <c r="C248" s="59"/>
      <c r="D248" s="59"/>
      <c r="E248" s="59"/>
      <c r="F248" s="59"/>
      <c r="G248" s="59"/>
      <c r="H248" s="59"/>
      <c r="I248" s="59"/>
    </row>
    <row r="249" spans="1:9" x14ac:dyDescent="0.25">
      <c r="A249" s="59"/>
      <c r="B249" s="59"/>
      <c r="C249" s="59"/>
      <c r="D249" s="59"/>
      <c r="E249" s="59"/>
      <c r="F249" s="59"/>
      <c r="G249" s="59"/>
      <c r="H249" s="59"/>
      <c r="I249" s="59"/>
    </row>
  </sheetData>
  <mergeCells count="2">
    <mergeCell ref="A1:O1"/>
    <mergeCell ref="A2: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5" workbookViewId="0">
      <selection activeCell="O10" sqref="O10"/>
    </sheetView>
  </sheetViews>
  <sheetFormatPr defaultRowHeight="15" x14ac:dyDescent="0.25"/>
  <cols>
    <col min="1" max="1" width="37.85546875" customWidth="1"/>
    <col min="2" max="2" width="12.85546875" customWidth="1"/>
    <col min="3" max="3" width="12.5703125" customWidth="1"/>
    <col min="4" max="4" width="9.42578125" customWidth="1"/>
    <col min="7" max="7" width="11.42578125" customWidth="1"/>
    <col min="10" max="10" width="9.7109375" customWidth="1"/>
  </cols>
  <sheetData>
    <row r="1" spans="1:14" ht="15.75" x14ac:dyDescent="0.25">
      <c r="A1" s="1321" t="s">
        <v>333</v>
      </c>
      <c r="B1" s="1321"/>
      <c r="C1" s="1321"/>
      <c r="D1" s="1321"/>
      <c r="E1" s="1321"/>
      <c r="F1" s="1321"/>
      <c r="G1" s="1321"/>
      <c r="H1" s="1321"/>
      <c r="I1" s="1321"/>
      <c r="J1" s="1321"/>
      <c r="K1" s="1314"/>
      <c r="L1" s="1322"/>
      <c r="M1" s="1322"/>
      <c r="N1" s="1322"/>
    </row>
    <row r="2" spans="1:14" x14ac:dyDescent="0.25">
      <c r="A2" s="75"/>
      <c r="B2" s="75"/>
      <c r="C2" s="75"/>
      <c r="D2" s="75"/>
      <c r="E2" s="75"/>
      <c r="F2" s="75"/>
      <c r="G2" s="75"/>
      <c r="H2" s="75"/>
      <c r="I2" s="75"/>
      <c r="J2" s="75"/>
      <c r="K2" s="59"/>
    </row>
    <row r="3" spans="1:14" ht="36.75" customHeight="1" x14ac:dyDescent="0.25">
      <c r="A3" s="1323" t="s">
        <v>334</v>
      </c>
      <c r="B3" s="1324"/>
      <c r="C3" s="1324"/>
      <c r="D3" s="1324"/>
      <c r="E3" s="1324"/>
      <c r="F3" s="1324"/>
      <c r="G3" s="1324"/>
      <c r="H3" s="1324"/>
      <c r="I3" s="1324"/>
      <c r="J3" s="1324"/>
      <c r="K3" s="67"/>
      <c r="L3" s="59"/>
    </row>
    <row r="4" spans="1:14" ht="15.75" x14ac:dyDescent="0.25">
      <c r="A4" s="1325" t="s">
        <v>335</v>
      </c>
      <c r="B4" s="1326"/>
      <c r="C4" s="1326"/>
      <c r="D4" s="1326"/>
      <c r="E4" s="1326"/>
      <c r="F4" s="1326"/>
      <c r="G4" s="1326"/>
      <c r="H4" s="1326"/>
      <c r="I4" s="1326"/>
      <c r="J4" s="1326"/>
      <c r="K4" s="67"/>
      <c r="L4" s="59"/>
    </row>
    <row r="5" spans="1:14" ht="32.25" customHeight="1" x14ac:dyDescent="0.25">
      <c r="A5" s="612" t="s">
        <v>336</v>
      </c>
      <c r="B5" s="612" t="s">
        <v>337</v>
      </c>
      <c r="C5" s="612" t="s">
        <v>338</v>
      </c>
      <c r="D5" s="612" t="s">
        <v>339</v>
      </c>
      <c r="E5" s="612" t="s">
        <v>340</v>
      </c>
      <c r="F5" s="612" t="s">
        <v>341</v>
      </c>
      <c r="G5" s="613" t="s">
        <v>342</v>
      </c>
      <c r="H5" s="613" t="s">
        <v>343</v>
      </c>
      <c r="I5" s="613" t="s">
        <v>344</v>
      </c>
      <c r="J5" s="613" t="s">
        <v>345</v>
      </c>
      <c r="K5" s="67"/>
      <c r="L5" s="59"/>
    </row>
    <row r="6" spans="1:14" ht="15.75" x14ac:dyDescent="0.25">
      <c r="A6" s="614" t="s">
        <v>346</v>
      </c>
      <c r="B6" s="615">
        <v>30</v>
      </c>
      <c r="C6" s="615">
        <v>56</v>
      </c>
      <c r="D6" s="615">
        <v>56</v>
      </c>
      <c r="E6" s="615">
        <v>56</v>
      </c>
      <c r="F6" s="615">
        <v>38</v>
      </c>
      <c r="G6" s="616">
        <v>1.9</v>
      </c>
      <c r="H6" s="616">
        <v>1</v>
      </c>
      <c r="I6" s="616">
        <v>0.7</v>
      </c>
      <c r="J6" s="616">
        <v>1.3</v>
      </c>
      <c r="K6" s="67"/>
      <c r="L6" s="59"/>
    </row>
    <row r="7" spans="1:14" ht="15.75" x14ac:dyDescent="0.25">
      <c r="A7" s="614" t="s">
        <v>347</v>
      </c>
      <c r="B7" s="615">
        <v>20</v>
      </c>
      <c r="C7" s="615">
        <v>99</v>
      </c>
      <c r="D7" s="615">
        <v>99</v>
      </c>
      <c r="E7" s="615">
        <v>99</v>
      </c>
      <c r="F7" s="615">
        <v>36</v>
      </c>
      <c r="G7" s="616">
        <v>5</v>
      </c>
      <c r="H7" s="616">
        <v>1</v>
      </c>
      <c r="I7" s="616">
        <v>0.4</v>
      </c>
      <c r="J7" s="616">
        <v>1.8</v>
      </c>
      <c r="K7" s="67"/>
      <c r="L7" s="59"/>
    </row>
    <row r="8" spans="1:14" ht="15.75" x14ac:dyDescent="0.25">
      <c r="A8" s="614" t="s">
        <v>348</v>
      </c>
      <c r="B8" s="615">
        <v>20</v>
      </c>
      <c r="C8" s="615">
        <v>41</v>
      </c>
      <c r="D8" s="615">
        <v>41</v>
      </c>
      <c r="E8" s="615">
        <v>41</v>
      </c>
      <c r="F8" s="615">
        <v>25</v>
      </c>
      <c r="G8" s="616">
        <v>2.1</v>
      </c>
      <c r="H8" s="616">
        <v>1</v>
      </c>
      <c r="I8" s="616">
        <v>0.6</v>
      </c>
      <c r="J8" s="616">
        <v>1.3</v>
      </c>
      <c r="K8" s="67"/>
      <c r="L8" s="59"/>
    </row>
    <row r="9" spans="1:14" ht="15.75" x14ac:dyDescent="0.25">
      <c r="A9" s="614" t="s">
        <v>349</v>
      </c>
      <c r="B9" s="615">
        <v>60</v>
      </c>
      <c r="C9" s="615">
        <v>118</v>
      </c>
      <c r="D9" s="615">
        <v>118</v>
      </c>
      <c r="E9" s="615">
        <v>118</v>
      </c>
      <c r="F9" s="615">
        <v>69</v>
      </c>
      <c r="G9" s="616">
        <v>2</v>
      </c>
      <c r="H9" s="616">
        <v>1</v>
      </c>
      <c r="I9" s="616">
        <v>0.6</v>
      </c>
      <c r="J9" s="616">
        <v>1.2</v>
      </c>
      <c r="K9" s="67"/>
      <c r="L9" s="59"/>
    </row>
    <row r="10" spans="1:14" ht="15.75" x14ac:dyDescent="0.25">
      <c r="A10" s="614" t="s">
        <v>350</v>
      </c>
      <c r="B10" s="615">
        <v>395</v>
      </c>
      <c r="C10" s="615">
        <v>438.5</v>
      </c>
      <c r="D10" s="615">
        <v>438.5</v>
      </c>
      <c r="E10" s="615">
        <v>402.5</v>
      </c>
      <c r="F10" s="615">
        <v>184.5</v>
      </c>
      <c r="G10" s="616">
        <v>1.1000000000000001</v>
      </c>
      <c r="H10" s="616">
        <v>0.9</v>
      </c>
      <c r="I10" s="616">
        <v>0.5</v>
      </c>
      <c r="J10" s="616">
        <v>0.5</v>
      </c>
      <c r="K10" s="67"/>
      <c r="L10" s="59"/>
    </row>
    <row r="11" spans="1:14" ht="15.75" x14ac:dyDescent="0.25">
      <c r="A11" s="614" t="s">
        <v>351</v>
      </c>
      <c r="B11" s="615">
        <v>60</v>
      </c>
      <c r="C11" s="615">
        <v>58.5</v>
      </c>
      <c r="D11" s="615">
        <v>58.5</v>
      </c>
      <c r="E11" s="615">
        <v>57.5</v>
      </c>
      <c r="F11" s="615">
        <v>25.5</v>
      </c>
      <c r="G11" s="616">
        <v>1</v>
      </c>
      <c r="H11" s="616">
        <v>1</v>
      </c>
      <c r="I11" s="616">
        <v>0.4</v>
      </c>
      <c r="J11" s="616">
        <v>0.4</v>
      </c>
      <c r="K11" s="67"/>
      <c r="L11" s="59"/>
    </row>
    <row r="12" spans="1:14" ht="15.75" x14ac:dyDescent="0.25">
      <c r="A12" s="614" t="s">
        <v>352</v>
      </c>
      <c r="B12" s="615">
        <v>20</v>
      </c>
      <c r="C12" s="615">
        <v>7</v>
      </c>
      <c r="D12" s="615">
        <v>7</v>
      </c>
      <c r="E12" s="615">
        <v>7</v>
      </c>
      <c r="F12" s="615">
        <v>3</v>
      </c>
      <c r="G12" s="616">
        <v>0.4</v>
      </c>
      <c r="H12" s="616">
        <v>1</v>
      </c>
      <c r="I12" s="616">
        <v>0.4</v>
      </c>
      <c r="J12" s="616">
        <v>0.2</v>
      </c>
      <c r="K12" s="67"/>
      <c r="L12" s="59"/>
    </row>
    <row r="13" spans="1:14" ht="15.75" x14ac:dyDescent="0.25">
      <c r="A13" s="614" t="s">
        <v>353</v>
      </c>
      <c r="B13" s="615">
        <v>100</v>
      </c>
      <c r="C13" s="615">
        <v>77</v>
      </c>
      <c r="D13" s="615">
        <v>77</v>
      </c>
      <c r="E13" s="615">
        <v>76</v>
      </c>
      <c r="F13" s="615">
        <v>39</v>
      </c>
      <c r="G13" s="616">
        <v>0.8</v>
      </c>
      <c r="H13" s="616">
        <v>1</v>
      </c>
      <c r="I13" s="616">
        <v>0.5</v>
      </c>
      <c r="J13" s="616">
        <v>0.4</v>
      </c>
      <c r="K13" s="67"/>
      <c r="L13" s="59"/>
    </row>
    <row r="14" spans="1:14" ht="15.75" x14ac:dyDescent="0.25">
      <c r="A14" s="614" t="s">
        <v>354</v>
      </c>
      <c r="B14" s="615">
        <v>100</v>
      </c>
      <c r="C14" s="615">
        <v>180</v>
      </c>
      <c r="D14" s="615">
        <v>180</v>
      </c>
      <c r="E14" s="615">
        <v>180</v>
      </c>
      <c r="F14" s="615">
        <v>105</v>
      </c>
      <c r="G14" s="616">
        <v>1.8</v>
      </c>
      <c r="H14" s="616">
        <v>1</v>
      </c>
      <c r="I14" s="616">
        <v>0.6</v>
      </c>
      <c r="J14" s="616">
        <v>1.1000000000000001</v>
      </c>
      <c r="K14" s="67"/>
      <c r="L14" s="59"/>
    </row>
    <row r="15" spans="1:14" ht="15.75" x14ac:dyDescent="0.25">
      <c r="A15" s="614" t="s">
        <v>355</v>
      </c>
      <c r="B15" s="615">
        <v>10</v>
      </c>
      <c r="C15" s="615">
        <v>8</v>
      </c>
      <c r="D15" s="615">
        <v>8</v>
      </c>
      <c r="E15" s="615">
        <v>8</v>
      </c>
      <c r="F15" s="615">
        <v>3</v>
      </c>
      <c r="G15" s="616">
        <v>0.8</v>
      </c>
      <c r="H15" s="616">
        <v>1</v>
      </c>
      <c r="I15" s="616">
        <v>0.4</v>
      </c>
      <c r="J15" s="616">
        <v>0.3</v>
      </c>
      <c r="K15" s="67"/>
      <c r="L15" s="59"/>
    </row>
    <row r="16" spans="1:14" ht="15.75" x14ac:dyDescent="0.25">
      <c r="A16" s="614" t="s">
        <v>356</v>
      </c>
      <c r="B16" s="615">
        <v>115</v>
      </c>
      <c r="C16" s="615">
        <v>219</v>
      </c>
      <c r="D16" s="615">
        <v>219</v>
      </c>
      <c r="E16" s="615">
        <v>202</v>
      </c>
      <c r="F16" s="615">
        <v>96</v>
      </c>
      <c r="G16" s="616">
        <v>1.9</v>
      </c>
      <c r="H16" s="616">
        <v>0.9</v>
      </c>
      <c r="I16" s="616">
        <v>0.5</v>
      </c>
      <c r="J16" s="616">
        <v>0.8</v>
      </c>
      <c r="K16" s="67"/>
      <c r="L16" s="59"/>
    </row>
    <row r="17" spans="1:12" ht="15.75" x14ac:dyDescent="0.25">
      <c r="A17" s="614" t="s">
        <v>357</v>
      </c>
      <c r="B17" s="615">
        <v>70</v>
      </c>
      <c r="C17" s="615">
        <v>192</v>
      </c>
      <c r="D17" s="615">
        <v>192</v>
      </c>
      <c r="E17" s="615">
        <v>192</v>
      </c>
      <c r="F17" s="615">
        <v>109</v>
      </c>
      <c r="G17" s="616">
        <v>2.7</v>
      </c>
      <c r="H17" s="616">
        <v>1</v>
      </c>
      <c r="I17" s="616">
        <v>0.6</v>
      </c>
      <c r="J17" s="616">
        <v>1.6</v>
      </c>
      <c r="K17" s="67"/>
      <c r="L17" s="59"/>
    </row>
    <row r="18" spans="1:12" ht="15.75" x14ac:dyDescent="0.25">
      <c r="A18" s="614" t="s">
        <v>358</v>
      </c>
      <c r="B18" s="615">
        <v>42.5</v>
      </c>
      <c r="C18" s="615">
        <v>47.5</v>
      </c>
      <c r="D18" s="615">
        <v>47.5</v>
      </c>
      <c r="E18" s="615">
        <v>47.5</v>
      </c>
      <c r="F18" s="615">
        <v>18</v>
      </c>
      <c r="G18" s="616">
        <v>1.1000000000000001</v>
      </c>
      <c r="H18" s="616">
        <v>1</v>
      </c>
      <c r="I18" s="616">
        <v>0.4</v>
      </c>
      <c r="J18" s="616">
        <v>0.4</v>
      </c>
      <c r="K18" s="67"/>
      <c r="L18" s="59"/>
    </row>
    <row r="19" spans="1:12" ht="15.75" x14ac:dyDescent="0.25">
      <c r="A19" s="614" t="s">
        <v>359</v>
      </c>
      <c r="B19" s="615">
        <v>50</v>
      </c>
      <c r="C19" s="615">
        <v>323</v>
      </c>
      <c r="D19" s="615">
        <v>323</v>
      </c>
      <c r="E19" s="615">
        <v>113</v>
      </c>
      <c r="F19" s="615">
        <v>57</v>
      </c>
      <c r="G19" s="616">
        <v>6.5</v>
      </c>
      <c r="H19" s="616">
        <v>0.3</v>
      </c>
      <c r="I19" s="616">
        <v>0.5</v>
      </c>
      <c r="J19" s="616">
        <v>1.1000000000000001</v>
      </c>
      <c r="K19" s="67"/>
      <c r="L19" s="59"/>
    </row>
    <row r="20" spans="1:12" ht="15.75" x14ac:dyDescent="0.25">
      <c r="A20" s="614" t="s">
        <v>360</v>
      </c>
      <c r="B20" s="615">
        <v>20</v>
      </c>
      <c r="C20" s="615">
        <v>23.5</v>
      </c>
      <c r="D20" s="615">
        <v>23.5</v>
      </c>
      <c r="E20" s="615">
        <v>23.5</v>
      </c>
      <c r="F20" s="615">
        <v>9.5</v>
      </c>
      <c r="G20" s="616">
        <v>1.2</v>
      </c>
      <c r="H20" s="616">
        <v>1</v>
      </c>
      <c r="I20" s="616">
        <v>0.4</v>
      </c>
      <c r="J20" s="616">
        <v>0.5</v>
      </c>
      <c r="K20" s="67"/>
      <c r="L20" s="59"/>
    </row>
    <row r="21" spans="1:12" ht="15.75" x14ac:dyDescent="0.25">
      <c r="A21" s="614" t="s">
        <v>361</v>
      </c>
      <c r="B21" s="615">
        <v>80</v>
      </c>
      <c r="C21" s="615">
        <v>112</v>
      </c>
      <c r="D21" s="615">
        <v>112</v>
      </c>
      <c r="E21" s="615">
        <v>112</v>
      </c>
      <c r="F21" s="615">
        <v>68</v>
      </c>
      <c r="G21" s="616">
        <v>1.4</v>
      </c>
      <c r="H21" s="616">
        <v>1</v>
      </c>
      <c r="I21" s="616">
        <v>0.6</v>
      </c>
      <c r="J21" s="616">
        <v>0.9</v>
      </c>
      <c r="K21" s="67"/>
      <c r="L21" s="59"/>
    </row>
    <row r="22" spans="1:12" ht="15.75" x14ac:dyDescent="0.25">
      <c r="A22" s="614" t="s">
        <v>362</v>
      </c>
      <c r="B22" s="615">
        <v>1852.5</v>
      </c>
      <c r="C22" s="615">
        <v>1331</v>
      </c>
      <c r="D22" s="615">
        <v>1331</v>
      </c>
      <c r="E22" s="615">
        <v>1190</v>
      </c>
      <c r="F22" s="615">
        <v>614.5</v>
      </c>
      <c r="G22" s="616">
        <v>0.7</v>
      </c>
      <c r="H22" s="616">
        <v>0.9</v>
      </c>
      <c r="I22" s="616">
        <v>0.5</v>
      </c>
      <c r="J22" s="616">
        <v>0.3</v>
      </c>
      <c r="K22" s="67"/>
      <c r="L22" s="59"/>
    </row>
    <row r="23" spans="1:12" ht="15.75" x14ac:dyDescent="0.25">
      <c r="A23" s="614" t="s">
        <v>363</v>
      </c>
      <c r="B23" s="615">
        <v>85</v>
      </c>
      <c r="C23" s="615">
        <v>119</v>
      </c>
      <c r="D23" s="615">
        <v>119</v>
      </c>
      <c r="E23" s="615">
        <v>119</v>
      </c>
      <c r="F23" s="615">
        <v>65</v>
      </c>
      <c r="G23" s="616">
        <v>1.4</v>
      </c>
      <c r="H23" s="616">
        <v>1</v>
      </c>
      <c r="I23" s="616">
        <v>0.5</v>
      </c>
      <c r="J23" s="616">
        <v>0.8</v>
      </c>
      <c r="K23" s="67"/>
      <c r="L23" s="59"/>
    </row>
    <row r="24" spans="1:12" ht="15.75" x14ac:dyDescent="0.25">
      <c r="A24" s="614" t="s">
        <v>364</v>
      </c>
      <c r="B24" s="615">
        <v>30</v>
      </c>
      <c r="C24" s="615">
        <v>15</v>
      </c>
      <c r="D24" s="615">
        <v>15</v>
      </c>
      <c r="E24" s="615">
        <v>15</v>
      </c>
      <c r="F24" s="615">
        <v>1</v>
      </c>
      <c r="G24" s="616">
        <v>0.5</v>
      </c>
      <c r="H24" s="616">
        <v>1</v>
      </c>
      <c r="I24" s="616">
        <v>0.1</v>
      </c>
      <c r="J24" s="616">
        <v>0.3</v>
      </c>
      <c r="K24" s="67"/>
      <c r="L24" s="59"/>
    </row>
    <row r="25" spans="1:12" ht="15.75" x14ac:dyDescent="0.25">
      <c r="A25" s="614" t="s">
        <v>365</v>
      </c>
      <c r="B25" s="615">
        <v>15</v>
      </c>
      <c r="C25" s="615">
        <v>55</v>
      </c>
      <c r="D25" s="615">
        <v>55</v>
      </c>
      <c r="E25" s="615">
        <v>55</v>
      </c>
      <c r="F25" s="615">
        <v>28</v>
      </c>
      <c r="G25" s="616">
        <v>3.7</v>
      </c>
      <c r="H25" s="616">
        <v>1</v>
      </c>
      <c r="I25" s="616">
        <v>0.5</v>
      </c>
      <c r="J25" s="616">
        <v>1.9</v>
      </c>
      <c r="K25" s="67"/>
      <c r="L25" s="59"/>
    </row>
    <row r="26" spans="1:12" ht="15.75" x14ac:dyDescent="0.25">
      <c r="A26" s="617" t="s">
        <v>274</v>
      </c>
      <c r="B26" s="618">
        <v>3175</v>
      </c>
      <c r="C26" s="618">
        <v>3520</v>
      </c>
      <c r="D26" s="618">
        <v>3520</v>
      </c>
      <c r="E26" s="618">
        <v>3114</v>
      </c>
      <c r="F26" s="618">
        <v>1594</v>
      </c>
      <c r="G26" s="618">
        <v>1.1000000000000001</v>
      </c>
      <c r="H26" s="618">
        <v>0.9</v>
      </c>
      <c r="I26" s="618">
        <v>0.5</v>
      </c>
      <c r="J26" s="618">
        <v>0.5</v>
      </c>
      <c r="K26" s="68"/>
      <c r="L26" s="59"/>
    </row>
    <row r="27" spans="1:12" x14ac:dyDescent="0.25">
      <c r="A27" s="59"/>
      <c r="B27" s="59"/>
      <c r="C27" s="59"/>
      <c r="D27" s="59"/>
      <c r="E27" s="59"/>
      <c r="F27" s="59"/>
      <c r="G27" s="59"/>
      <c r="H27" s="59"/>
      <c r="I27" s="59"/>
      <c r="J27" s="59"/>
      <c r="K27" s="68"/>
      <c r="L27" s="59"/>
    </row>
    <row r="28" spans="1:12" ht="15.75" x14ac:dyDescent="0.25">
      <c r="A28" s="619" t="s">
        <v>366</v>
      </c>
      <c r="B28" s="620"/>
      <c r="C28" s="620"/>
      <c r="D28" s="620"/>
      <c r="E28" s="620"/>
      <c r="F28" s="620"/>
      <c r="G28" s="620"/>
      <c r="H28" s="620"/>
      <c r="I28" s="620"/>
      <c r="J28" s="620"/>
      <c r="K28" s="67"/>
      <c r="L28" s="59"/>
    </row>
    <row r="29" spans="1:12" ht="15.75" x14ac:dyDescent="0.25">
      <c r="A29" s="1325" t="s">
        <v>367</v>
      </c>
      <c r="B29" s="1326"/>
      <c r="C29" s="1326"/>
      <c r="D29" s="1326"/>
      <c r="E29" s="1326"/>
      <c r="F29" s="1326"/>
      <c r="G29" s="1326"/>
      <c r="H29" s="1326"/>
      <c r="I29" s="1326"/>
      <c r="J29" s="1326"/>
      <c r="K29" s="67"/>
      <c r="L29" s="59"/>
    </row>
    <row r="30" spans="1:12" ht="30" customHeight="1" x14ac:dyDescent="0.25">
      <c r="A30" s="621" t="s">
        <v>336</v>
      </c>
      <c r="B30" s="621" t="s">
        <v>337</v>
      </c>
      <c r="C30" s="621" t="s">
        <v>338</v>
      </c>
      <c r="D30" s="621" t="s">
        <v>339</v>
      </c>
      <c r="E30" s="621" t="s">
        <v>340</v>
      </c>
      <c r="F30" s="621" t="s">
        <v>341</v>
      </c>
      <c r="G30" s="622" t="s">
        <v>368</v>
      </c>
      <c r="H30" s="622" t="s">
        <v>343</v>
      </c>
      <c r="I30" s="622" t="s">
        <v>344</v>
      </c>
      <c r="J30" s="622" t="s">
        <v>345</v>
      </c>
      <c r="K30" s="67"/>
      <c r="L30" s="59"/>
    </row>
    <row r="31" spans="1:12" ht="15.75" x14ac:dyDescent="0.25">
      <c r="A31" s="623" t="s">
        <v>346</v>
      </c>
      <c r="B31" s="624">
        <v>20</v>
      </c>
      <c r="C31" s="624">
        <v>17</v>
      </c>
      <c r="D31" s="624">
        <v>17</v>
      </c>
      <c r="E31" s="624">
        <v>17</v>
      </c>
      <c r="F31" s="624">
        <v>13</v>
      </c>
      <c r="G31" s="625">
        <v>0.9</v>
      </c>
      <c r="H31" s="625">
        <v>1</v>
      </c>
      <c r="I31" s="625">
        <v>0.8</v>
      </c>
      <c r="J31" s="625">
        <v>0.7</v>
      </c>
      <c r="K31" s="67"/>
      <c r="L31" s="59"/>
    </row>
    <row r="32" spans="1:12" ht="15.75" x14ac:dyDescent="0.25">
      <c r="A32" s="623" t="s">
        <v>347</v>
      </c>
      <c r="B32" s="624">
        <v>10</v>
      </c>
      <c r="C32" s="624">
        <v>18</v>
      </c>
      <c r="D32" s="624">
        <v>18</v>
      </c>
      <c r="E32" s="624">
        <v>0</v>
      </c>
      <c r="F32" s="624">
        <v>0</v>
      </c>
      <c r="G32" s="625">
        <v>1.8</v>
      </c>
      <c r="H32" s="625">
        <v>0</v>
      </c>
      <c r="I32" s="625">
        <v>0</v>
      </c>
      <c r="J32" s="625">
        <v>0</v>
      </c>
      <c r="K32" s="67"/>
      <c r="L32" s="59"/>
    </row>
    <row r="33" spans="1:12" ht="15.75" x14ac:dyDescent="0.25">
      <c r="A33" s="623" t="s">
        <v>348</v>
      </c>
      <c r="B33" s="624">
        <v>20</v>
      </c>
      <c r="C33" s="624">
        <v>4</v>
      </c>
      <c r="D33" s="624">
        <v>4</v>
      </c>
      <c r="E33" s="624">
        <v>0</v>
      </c>
      <c r="F33" s="624">
        <v>0</v>
      </c>
      <c r="G33" s="625">
        <v>0.2</v>
      </c>
      <c r="H33" s="625">
        <v>0</v>
      </c>
      <c r="I33" s="625">
        <v>0</v>
      </c>
      <c r="J33" s="625">
        <v>0</v>
      </c>
      <c r="K33" s="67"/>
      <c r="L33" s="59"/>
    </row>
    <row r="34" spans="1:12" ht="15.75" x14ac:dyDescent="0.25">
      <c r="A34" s="623" t="s">
        <v>350</v>
      </c>
      <c r="B34" s="624">
        <v>15</v>
      </c>
      <c r="C34" s="624">
        <v>19</v>
      </c>
      <c r="D34" s="624">
        <v>19</v>
      </c>
      <c r="E34" s="624">
        <v>19</v>
      </c>
      <c r="F34" s="624">
        <v>18</v>
      </c>
      <c r="G34" s="625">
        <v>1.3</v>
      </c>
      <c r="H34" s="625">
        <v>1</v>
      </c>
      <c r="I34" s="625">
        <v>0.9</v>
      </c>
      <c r="J34" s="625">
        <v>1.2</v>
      </c>
      <c r="K34" s="67"/>
      <c r="L34" s="59"/>
    </row>
    <row r="35" spans="1:12" ht="15.75" x14ac:dyDescent="0.25">
      <c r="A35" s="623" t="s">
        <v>351</v>
      </c>
      <c r="B35" s="624">
        <v>35</v>
      </c>
      <c r="C35" s="624">
        <v>36</v>
      </c>
      <c r="D35" s="624">
        <v>36</v>
      </c>
      <c r="E35" s="624">
        <v>36</v>
      </c>
      <c r="F35" s="624">
        <v>31</v>
      </c>
      <c r="G35" s="625">
        <v>1</v>
      </c>
      <c r="H35" s="625">
        <v>1</v>
      </c>
      <c r="I35" s="625">
        <v>0.9</v>
      </c>
      <c r="J35" s="625">
        <v>0.9</v>
      </c>
      <c r="K35" s="67"/>
      <c r="L35" s="59"/>
    </row>
    <row r="36" spans="1:12" ht="15.75" x14ac:dyDescent="0.25">
      <c r="A36" s="623" t="s">
        <v>352</v>
      </c>
      <c r="B36" s="624">
        <v>10</v>
      </c>
      <c r="C36" s="624">
        <v>3</v>
      </c>
      <c r="D36" s="624">
        <v>3</v>
      </c>
      <c r="E36" s="624">
        <v>0</v>
      </c>
      <c r="F36" s="624">
        <v>0</v>
      </c>
      <c r="G36" s="625">
        <v>0.3</v>
      </c>
      <c r="H36" s="625">
        <v>0</v>
      </c>
      <c r="I36" s="625">
        <v>0</v>
      </c>
      <c r="J36" s="625">
        <v>0</v>
      </c>
      <c r="K36" s="67"/>
      <c r="L36" s="59"/>
    </row>
    <row r="37" spans="1:12" ht="15.75" x14ac:dyDescent="0.25">
      <c r="A37" s="623" t="s">
        <v>353</v>
      </c>
      <c r="B37" s="624">
        <v>15</v>
      </c>
      <c r="C37" s="624">
        <v>23</v>
      </c>
      <c r="D37" s="624">
        <v>23</v>
      </c>
      <c r="E37" s="624">
        <v>23</v>
      </c>
      <c r="F37" s="624">
        <v>19</v>
      </c>
      <c r="G37" s="625">
        <v>1.5</v>
      </c>
      <c r="H37" s="625">
        <v>1</v>
      </c>
      <c r="I37" s="625">
        <v>0.8</v>
      </c>
      <c r="J37" s="625">
        <v>1.3</v>
      </c>
      <c r="K37" s="67"/>
      <c r="L37" s="59"/>
    </row>
    <row r="38" spans="1:12" ht="15.75" x14ac:dyDescent="0.25">
      <c r="A38" s="623" t="s">
        <v>354</v>
      </c>
      <c r="B38" s="624">
        <v>40</v>
      </c>
      <c r="C38" s="624">
        <v>32</v>
      </c>
      <c r="D38" s="624">
        <v>32</v>
      </c>
      <c r="E38" s="624">
        <v>32</v>
      </c>
      <c r="F38" s="624">
        <v>18</v>
      </c>
      <c r="G38" s="625">
        <v>0.8</v>
      </c>
      <c r="H38" s="625">
        <v>1</v>
      </c>
      <c r="I38" s="625">
        <v>0.6</v>
      </c>
      <c r="J38" s="625">
        <v>0.5</v>
      </c>
      <c r="K38" s="67"/>
      <c r="L38" s="59"/>
    </row>
    <row r="39" spans="1:12" ht="15.75" x14ac:dyDescent="0.25">
      <c r="A39" s="623" t="s">
        <v>355</v>
      </c>
      <c r="B39" s="624">
        <v>10</v>
      </c>
      <c r="C39" s="624">
        <v>1</v>
      </c>
      <c r="D39" s="624">
        <v>1</v>
      </c>
      <c r="E39" s="624">
        <v>0</v>
      </c>
      <c r="F39" s="624">
        <v>0</v>
      </c>
      <c r="G39" s="625">
        <v>0.1</v>
      </c>
      <c r="H39" s="625">
        <v>0</v>
      </c>
      <c r="I39" s="625">
        <v>0</v>
      </c>
      <c r="J39" s="625">
        <v>0</v>
      </c>
      <c r="K39" s="67"/>
      <c r="L39" s="59"/>
    </row>
    <row r="40" spans="1:12" ht="15.75" x14ac:dyDescent="0.25">
      <c r="A40" s="623" t="s">
        <v>356</v>
      </c>
      <c r="B40" s="624">
        <v>30</v>
      </c>
      <c r="C40" s="624">
        <v>42</v>
      </c>
      <c r="D40" s="624">
        <v>42</v>
      </c>
      <c r="E40" s="624">
        <v>42</v>
      </c>
      <c r="F40" s="624">
        <v>31</v>
      </c>
      <c r="G40" s="625">
        <v>1.4</v>
      </c>
      <c r="H40" s="625">
        <v>1</v>
      </c>
      <c r="I40" s="625">
        <v>0.7</v>
      </c>
      <c r="J40" s="625">
        <v>1</v>
      </c>
      <c r="K40" s="67"/>
      <c r="L40" s="59"/>
    </row>
    <row r="41" spans="1:12" ht="15.75" x14ac:dyDescent="0.25">
      <c r="A41" s="623" t="s">
        <v>358</v>
      </c>
      <c r="B41" s="624">
        <v>5</v>
      </c>
      <c r="C41" s="624">
        <v>13.5</v>
      </c>
      <c r="D41" s="624">
        <v>13.5</v>
      </c>
      <c r="E41" s="624">
        <v>13.5</v>
      </c>
      <c r="F41" s="624">
        <v>8.5</v>
      </c>
      <c r="G41" s="625">
        <v>2.7</v>
      </c>
      <c r="H41" s="625">
        <v>1</v>
      </c>
      <c r="I41" s="625">
        <v>0.6</v>
      </c>
      <c r="J41" s="625">
        <v>1.7</v>
      </c>
      <c r="K41" s="67"/>
      <c r="L41" s="59"/>
    </row>
    <row r="42" spans="1:12" ht="15.75" x14ac:dyDescent="0.25">
      <c r="A42" s="623" t="s">
        <v>361</v>
      </c>
      <c r="B42" s="624">
        <v>20</v>
      </c>
      <c r="C42" s="624">
        <v>25</v>
      </c>
      <c r="D42" s="624">
        <v>25</v>
      </c>
      <c r="E42" s="624">
        <v>25</v>
      </c>
      <c r="F42" s="624">
        <v>16</v>
      </c>
      <c r="G42" s="625">
        <v>1.3</v>
      </c>
      <c r="H42" s="625">
        <v>1</v>
      </c>
      <c r="I42" s="625">
        <v>0.6</v>
      </c>
      <c r="J42" s="625">
        <v>0.8</v>
      </c>
      <c r="K42" s="67"/>
      <c r="L42" s="59"/>
    </row>
    <row r="43" spans="1:12" ht="15.75" x14ac:dyDescent="0.25">
      <c r="A43" s="623" t="s">
        <v>362</v>
      </c>
      <c r="B43" s="624">
        <v>140</v>
      </c>
      <c r="C43" s="624">
        <v>240.5</v>
      </c>
      <c r="D43" s="624">
        <v>240.5</v>
      </c>
      <c r="E43" s="624">
        <v>240.5</v>
      </c>
      <c r="F43" s="624">
        <v>151.5</v>
      </c>
      <c r="G43" s="625">
        <v>1.7</v>
      </c>
      <c r="H43" s="625">
        <v>1</v>
      </c>
      <c r="I43" s="625">
        <v>0.6</v>
      </c>
      <c r="J43" s="625">
        <v>1.1000000000000001</v>
      </c>
      <c r="K43" s="67"/>
      <c r="L43" s="59"/>
    </row>
    <row r="44" spans="1:12" ht="15.75" x14ac:dyDescent="0.25">
      <c r="A44" s="623" t="s">
        <v>363</v>
      </c>
      <c r="B44" s="624">
        <v>20</v>
      </c>
      <c r="C44" s="624">
        <v>15</v>
      </c>
      <c r="D44" s="624">
        <v>15</v>
      </c>
      <c r="E44" s="624">
        <v>15</v>
      </c>
      <c r="F44" s="624">
        <v>10</v>
      </c>
      <c r="G44" s="625">
        <v>0.8</v>
      </c>
      <c r="H44" s="625">
        <v>1</v>
      </c>
      <c r="I44" s="625">
        <v>0.7</v>
      </c>
      <c r="J44" s="625">
        <v>0.5</v>
      </c>
      <c r="K44" s="67"/>
      <c r="L44" s="59"/>
    </row>
    <row r="45" spans="1:12" ht="15.75" x14ac:dyDescent="0.25">
      <c r="A45" s="623" t="s">
        <v>364</v>
      </c>
      <c r="B45" s="624">
        <v>10</v>
      </c>
      <c r="C45" s="624">
        <v>1</v>
      </c>
      <c r="D45" s="624">
        <v>1</v>
      </c>
      <c r="E45" s="624">
        <v>0</v>
      </c>
      <c r="F45" s="624">
        <v>0</v>
      </c>
      <c r="G45" s="625">
        <v>0.1</v>
      </c>
      <c r="H45" s="625">
        <v>0</v>
      </c>
      <c r="I45" s="625">
        <v>0</v>
      </c>
      <c r="J45" s="625">
        <v>0</v>
      </c>
      <c r="K45" s="67"/>
      <c r="L45" s="59"/>
    </row>
    <row r="46" spans="1:12" ht="15.75" x14ac:dyDescent="0.25">
      <c r="A46" s="812" t="s">
        <v>274</v>
      </c>
      <c r="B46" s="813">
        <v>400</v>
      </c>
      <c r="C46" s="813">
        <v>490</v>
      </c>
      <c r="D46" s="813">
        <v>490</v>
      </c>
      <c r="E46" s="813">
        <v>463</v>
      </c>
      <c r="F46" s="813">
        <v>316</v>
      </c>
      <c r="G46" s="813">
        <v>1.2</v>
      </c>
      <c r="H46" s="813">
        <v>0.9</v>
      </c>
      <c r="I46" s="813">
        <v>0.7</v>
      </c>
      <c r="J46" s="813">
        <v>0.8</v>
      </c>
      <c r="K46" s="68"/>
      <c r="L46" s="59"/>
    </row>
    <row r="47" spans="1:12" ht="15.75" x14ac:dyDescent="0.25">
      <c r="A47" s="626"/>
      <c r="B47" s="627"/>
      <c r="C47" s="627"/>
      <c r="D47" s="627"/>
      <c r="E47" s="627"/>
      <c r="F47" s="627"/>
      <c r="G47" s="627"/>
      <c r="H47" s="627"/>
      <c r="I47" s="627"/>
      <c r="J47" s="627"/>
      <c r="K47" s="68"/>
      <c r="L47" s="59"/>
    </row>
    <row r="48" spans="1:12" ht="15.75" x14ac:dyDescent="0.25">
      <c r="A48" s="1319" t="s">
        <v>369</v>
      </c>
      <c r="B48" s="1320"/>
      <c r="C48" s="1320"/>
      <c r="D48" s="1320"/>
      <c r="E48" s="1320"/>
      <c r="F48" s="1320"/>
      <c r="G48" s="1320"/>
      <c r="H48" s="1320"/>
      <c r="I48" s="1320"/>
      <c r="J48" s="1320"/>
      <c r="K48" s="68"/>
      <c r="L48" s="59"/>
    </row>
    <row r="49" spans="1:12" ht="18.75" customHeight="1" x14ac:dyDescent="0.25">
      <c r="A49" s="496" t="s">
        <v>370</v>
      </c>
      <c r="B49" s="59"/>
      <c r="C49" s="59"/>
      <c r="D49" s="59"/>
      <c r="E49" s="59"/>
      <c r="F49" s="59"/>
      <c r="G49" s="59"/>
      <c r="H49" s="59"/>
      <c r="I49" s="59"/>
      <c r="J49" s="59"/>
      <c r="K49" s="67"/>
      <c r="L49" s="59"/>
    </row>
    <row r="50" spans="1:12" ht="70.5" customHeight="1" x14ac:dyDescent="0.25">
      <c r="A50" s="621" t="s">
        <v>336</v>
      </c>
      <c r="B50" s="621" t="s">
        <v>338</v>
      </c>
      <c r="C50" s="621" t="s">
        <v>339</v>
      </c>
      <c r="D50" s="621" t="s">
        <v>340</v>
      </c>
      <c r="E50" s="621" t="s">
        <v>341</v>
      </c>
      <c r="F50" s="628" t="s">
        <v>371</v>
      </c>
      <c r="G50" s="628" t="s">
        <v>372</v>
      </c>
      <c r="H50" s="628" t="s">
        <v>373</v>
      </c>
      <c r="I50" s="628" t="s">
        <v>374</v>
      </c>
      <c r="J50" s="59"/>
      <c r="K50" s="67"/>
      <c r="L50" s="59"/>
    </row>
    <row r="51" spans="1:12" ht="15.75" x14ac:dyDescent="0.25">
      <c r="A51" s="623" t="s">
        <v>346</v>
      </c>
      <c r="B51" s="624">
        <v>1</v>
      </c>
      <c r="C51" s="624">
        <v>1</v>
      </c>
      <c r="D51" s="624">
        <v>1</v>
      </c>
      <c r="E51" s="624">
        <v>0</v>
      </c>
      <c r="F51" s="625">
        <v>1.8</v>
      </c>
      <c r="G51" s="625">
        <v>1.8</v>
      </c>
      <c r="H51" s="625">
        <v>1.8</v>
      </c>
      <c r="I51" s="625">
        <v>0</v>
      </c>
      <c r="J51" s="59"/>
      <c r="K51" s="67"/>
      <c r="L51" s="59"/>
    </row>
    <row r="52" spans="1:12" ht="15.75" x14ac:dyDescent="0.25">
      <c r="A52" s="623" t="s">
        <v>347</v>
      </c>
      <c r="B52" s="624">
        <v>8</v>
      </c>
      <c r="C52" s="624">
        <v>8</v>
      </c>
      <c r="D52" s="624">
        <v>8</v>
      </c>
      <c r="E52" s="624">
        <v>2</v>
      </c>
      <c r="F52" s="625">
        <v>8.1</v>
      </c>
      <c r="G52" s="625">
        <v>8.1</v>
      </c>
      <c r="H52" s="625">
        <v>8.1</v>
      </c>
      <c r="I52" s="625">
        <v>5.6</v>
      </c>
      <c r="J52" s="59"/>
      <c r="K52" s="67"/>
      <c r="L52" s="59"/>
    </row>
    <row r="53" spans="1:12" ht="15.75" x14ac:dyDescent="0.25">
      <c r="A53" s="623" t="s">
        <v>348</v>
      </c>
      <c r="B53" s="624">
        <v>8</v>
      </c>
      <c r="C53" s="624">
        <v>8</v>
      </c>
      <c r="D53" s="624">
        <v>8</v>
      </c>
      <c r="E53" s="624">
        <v>4</v>
      </c>
      <c r="F53" s="625">
        <v>19.5</v>
      </c>
      <c r="G53" s="625">
        <v>19.5</v>
      </c>
      <c r="H53" s="625">
        <v>19.5</v>
      </c>
      <c r="I53" s="625">
        <v>16</v>
      </c>
      <c r="J53" s="59"/>
      <c r="K53" s="67"/>
      <c r="L53" s="59"/>
    </row>
    <row r="54" spans="1:12" ht="15.75" x14ac:dyDescent="0.25">
      <c r="A54" s="623" t="s">
        <v>349</v>
      </c>
      <c r="B54" s="624">
        <v>14</v>
      </c>
      <c r="C54" s="624">
        <v>14</v>
      </c>
      <c r="D54" s="624">
        <v>14</v>
      </c>
      <c r="E54" s="624">
        <v>5</v>
      </c>
      <c r="F54" s="625">
        <v>11.9</v>
      </c>
      <c r="G54" s="625">
        <v>11.9</v>
      </c>
      <c r="H54" s="625">
        <v>11.9</v>
      </c>
      <c r="I54" s="625">
        <v>7.2</v>
      </c>
      <c r="J54" s="59"/>
      <c r="K54" s="67"/>
      <c r="L54" s="59"/>
    </row>
    <row r="55" spans="1:12" ht="15.75" x14ac:dyDescent="0.25">
      <c r="A55" s="623" t="s">
        <v>350</v>
      </c>
      <c r="B55" s="624">
        <v>99</v>
      </c>
      <c r="C55" s="624">
        <v>99</v>
      </c>
      <c r="D55" s="624">
        <v>93</v>
      </c>
      <c r="E55" s="624">
        <v>45</v>
      </c>
      <c r="F55" s="625">
        <v>22.6</v>
      </c>
      <c r="G55" s="625">
        <v>22.6</v>
      </c>
      <c r="H55" s="625">
        <v>23.1</v>
      </c>
      <c r="I55" s="625">
        <v>24.4</v>
      </c>
      <c r="J55" s="59"/>
      <c r="K55" s="67"/>
      <c r="L55" s="59"/>
    </row>
    <row r="56" spans="1:12" ht="15.75" x14ac:dyDescent="0.25">
      <c r="A56" s="623" t="s">
        <v>351</v>
      </c>
      <c r="B56" s="624">
        <v>16</v>
      </c>
      <c r="C56" s="624">
        <v>16</v>
      </c>
      <c r="D56" s="624">
        <v>15</v>
      </c>
      <c r="E56" s="624">
        <v>2</v>
      </c>
      <c r="F56" s="625">
        <v>27.4</v>
      </c>
      <c r="G56" s="625">
        <v>27.4</v>
      </c>
      <c r="H56" s="625">
        <v>26.1</v>
      </c>
      <c r="I56" s="625">
        <v>7.8</v>
      </c>
      <c r="J56" s="59"/>
      <c r="K56" s="67"/>
      <c r="L56" s="59"/>
    </row>
    <row r="57" spans="1:12" ht="15.75" x14ac:dyDescent="0.25">
      <c r="A57" s="623" t="s">
        <v>352</v>
      </c>
      <c r="B57" s="624">
        <v>2</v>
      </c>
      <c r="C57" s="624">
        <v>2</v>
      </c>
      <c r="D57" s="624">
        <v>2</v>
      </c>
      <c r="E57" s="624">
        <v>1</v>
      </c>
      <c r="F57" s="625">
        <v>28.6</v>
      </c>
      <c r="G57" s="625">
        <v>28.6</v>
      </c>
      <c r="H57" s="625">
        <v>28.6</v>
      </c>
      <c r="I57" s="625">
        <v>33.299999999999997</v>
      </c>
      <c r="J57" s="59"/>
      <c r="K57" s="67"/>
      <c r="L57" s="59"/>
    </row>
    <row r="58" spans="1:12" ht="15.75" x14ac:dyDescent="0.25">
      <c r="A58" s="623" t="s">
        <v>353</v>
      </c>
      <c r="B58" s="624">
        <v>7</v>
      </c>
      <c r="C58" s="624">
        <v>7</v>
      </c>
      <c r="D58" s="624">
        <v>7</v>
      </c>
      <c r="E58" s="624">
        <v>5</v>
      </c>
      <c r="F58" s="625">
        <v>9.1</v>
      </c>
      <c r="G58" s="625">
        <v>9.1</v>
      </c>
      <c r="H58" s="625">
        <v>9.1999999999999993</v>
      </c>
      <c r="I58" s="625">
        <v>12.8</v>
      </c>
      <c r="J58" s="59"/>
      <c r="K58" s="67"/>
      <c r="L58" s="59"/>
    </row>
    <row r="59" spans="1:12" ht="15.75" x14ac:dyDescent="0.25">
      <c r="A59" s="623" t="s">
        <v>354</v>
      </c>
      <c r="B59" s="624">
        <v>22</v>
      </c>
      <c r="C59" s="624">
        <v>22</v>
      </c>
      <c r="D59" s="624">
        <v>22</v>
      </c>
      <c r="E59" s="624">
        <v>10</v>
      </c>
      <c r="F59" s="625">
        <v>12.2</v>
      </c>
      <c r="G59" s="625">
        <v>12.2</v>
      </c>
      <c r="H59" s="625">
        <v>12.2</v>
      </c>
      <c r="I59" s="625">
        <v>9.5</v>
      </c>
      <c r="J59" s="59"/>
      <c r="K59" s="67"/>
      <c r="L59" s="59"/>
    </row>
    <row r="60" spans="1:12" ht="15.75" x14ac:dyDescent="0.25">
      <c r="A60" s="623" t="s">
        <v>355</v>
      </c>
      <c r="B60" s="624">
        <v>3</v>
      </c>
      <c r="C60" s="624">
        <v>3</v>
      </c>
      <c r="D60" s="624">
        <v>3</v>
      </c>
      <c r="E60" s="624">
        <v>1</v>
      </c>
      <c r="F60" s="625">
        <v>37.5</v>
      </c>
      <c r="G60" s="625">
        <v>37.5</v>
      </c>
      <c r="H60" s="625">
        <v>37.5</v>
      </c>
      <c r="I60" s="625">
        <v>33.299999999999997</v>
      </c>
      <c r="J60" s="59"/>
      <c r="K60" s="67"/>
      <c r="L60" s="59"/>
    </row>
    <row r="61" spans="1:12" ht="15.75" x14ac:dyDescent="0.25">
      <c r="A61" s="623" t="s">
        <v>356</v>
      </c>
      <c r="B61" s="624">
        <v>17</v>
      </c>
      <c r="C61" s="624">
        <v>17</v>
      </c>
      <c r="D61" s="624">
        <v>16</v>
      </c>
      <c r="E61" s="624">
        <v>9</v>
      </c>
      <c r="F61" s="625">
        <v>7.8</v>
      </c>
      <c r="G61" s="625">
        <v>7.8</v>
      </c>
      <c r="H61" s="625">
        <v>7.9</v>
      </c>
      <c r="I61" s="625">
        <v>9.4</v>
      </c>
      <c r="J61" s="59"/>
      <c r="K61" s="67"/>
      <c r="L61" s="59"/>
    </row>
    <row r="62" spans="1:12" ht="15.75" x14ac:dyDescent="0.25">
      <c r="A62" s="623" t="s">
        <v>357</v>
      </c>
      <c r="B62" s="624">
        <v>15</v>
      </c>
      <c r="C62" s="624">
        <v>15</v>
      </c>
      <c r="D62" s="624">
        <v>15</v>
      </c>
      <c r="E62" s="624">
        <v>10</v>
      </c>
      <c r="F62" s="625">
        <v>7.8</v>
      </c>
      <c r="G62" s="625">
        <v>7.8</v>
      </c>
      <c r="H62" s="625">
        <v>7.8</v>
      </c>
      <c r="I62" s="625">
        <v>9.1999999999999993</v>
      </c>
      <c r="J62" s="59"/>
      <c r="K62" s="67"/>
      <c r="L62" s="59"/>
    </row>
    <row r="63" spans="1:12" ht="15.75" x14ac:dyDescent="0.25">
      <c r="A63" s="623" t="s">
        <v>358</v>
      </c>
      <c r="B63" s="624">
        <v>14.5</v>
      </c>
      <c r="C63" s="624">
        <v>14.5</v>
      </c>
      <c r="D63" s="624">
        <v>14.5</v>
      </c>
      <c r="E63" s="624">
        <v>4.5</v>
      </c>
      <c r="F63" s="625">
        <v>30.5</v>
      </c>
      <c r="G63" s="625">
        <v>30.5</v>
      </c>
      <c r="H63" s="625">
        <v>30.5</v>
      </c>
      <c r="I63" s="625">
        <v>25</v>
      </c>
      <c r="J63" s="59"/>
      <c r="K63" s="67"/>
      <c r="L63" s="59"/>
    </row>
    <row r="64" spans="1:12" ht="15.75" x14ac:dyDescent="0.25">
      <c r="A64" s="623" t="s">
        <v>359</v>
      </c>
      <c r="B64" s="624">
        <v>14</v>
      </c>
      <c r="C64" s="624">
        <v>14</v>
      </c>
      <c r="D64" s="624">
        <v>6</v>
      </c>
      <c r="E64" s="624">
        <v>4</v>
      </c>
      <c r="F64" s="625">
        <v>4.3</v>
      </c>
      <c r="G64" s="625">
        <v>4.3</v>
      </c>
      <c r="H64" s="625">
        <v>5.3</v>
      </c>
      <c r="I64" s="625">
        <v>7</v>
      </c>
      <c r="J64" s="59"/>
      <c r="K64" s="67"/>
      <c r="L64" s="59"/>
    </row>
    <row r="65" spans="1:12" ht="15.75" x14ac:dyDescent="0.25">
      <c r="A65" s="623" t="s">
        <v>360</v>
      </c>
      <c r="B65" s="624">
        <v>4</v>
      </c>
      <c r="C65" s="624">
        <v>4</v>
      </c>
      <c r="D65" s="624">
        <v>4</v>
      </c>
      <c r="E65" s="624">
        <v>0.5</v>
      </c>
      <c r="F65" s="625">
        <v>17</v>
      </c>
      <c r="G65" s="625">
        <v>17</v>
      </c>
      <c r="H65" s="625">
        <v>17</v>
      </c>
      <c r="I65" s="625">
        <v>5.3</v>
      </c>
      <c r="J65" s="59"/>
      <c r="K65" s="67"/>
      <c r="L65" s="59"/>
    </row>
    <row r="66" spans="1:12" ht="15.75" x14ac:dyDescent="0.25">
      <c r="A66" s="623" t="s">
        <v>361</v>
      </c>
      <c r="B66" s="624">
        <v>10</v>
      </c>
      <c r="C66" s="624">
        <v>10</v>
      </c>
      <c r="D66" s="624">
        <v>10</v>
      </c>
      <c r="E66" s="624">
        <v>4</v>
      </c>
      <c r="F66" s="625">
        <v>8.9</v>
      </c>
      <c r="G66" s="625">
        <v>8.9</v>
      </c>
      <c r="H66" s="625">
        <v>8.9</v>
      </c>
      <c r="I66" s="625">
        <v>5.9</v>
      </c>
      <c r="J66" s="59"/>
      <c r="K66" s="67"/>
      <c r="L66" s="59"/>
    </row>
    <row r="67" spans="1:12" ht="15.75" x14ac:dyDescent="0.25">
      <c r="A67" s="623" t="s">
        <v>362</v>
      </c>
      <c r="B67" s="624">
        <v>71.5</v>
      </c>
      <c r="C67" s="624">
        <v>71.5</v>
      </c>
      <c r="D67" s="624">
        <v>65.5</v>
      </c>
      <c r="E67" s="624">
        <v>30</v>
      </c>
      <c r="F67" s="625">
        <v>5.4</v>
      </c>
      <c r="G67" s="625">
        <v>5.4</v>
      </c>
      <c r="H67" s="625">
        <v>5.5</v>
      </c>
      <c r="I67" s="625">
        <v>4.9000000000000004</v>
      </c>
      <c r="J67" s="59"/>
      <c r="K67" s="67"/>
      <c r="L67" s="59"/>
    </row>
    <row r="68" spans="1:12" ht="15.75" x14ac:dyDescent="0.25">
      <c r="A68" s="623" t="s">
        <v>363</v>
      </c>
      <c r="B68" s="624">
        <v>34</v>
      </c>
      <c r="C68" s="624">
        <v>34</v>
      </c>
      <c r="D68" s="624">
        <v>34</v>
      </c>
      <c r="E68" s="624">
        <v>15</v>
      </c>
      <c r="F68" s="625">
        <v>28.6</v>
      </c>
      <c r="G68" s="625">
        <v>28.6</v>
      </c>
      <c r="H68" s="625">
        <v>28.6</v>
      </c>
      <c r="I68" s="625">
        <v>23.1</v>
      </c>
      <c r="J68" s="59"/>
      <c r="K68" s="67"/>
      <c r="L68" s="59"/>
    </row>
    <row r="69" spans="1:12" ht="15.75" x14ac:dyDescent="0.25">
      <c r="A69" s="623" t="s">
        <v>364</v>
      </c>
      <c r="B69" s="624">
        <v>1</v>
      </c>
      <c r="C69" s="624">
        <v>1</v>
      </c>
      <c r="D69" s="624">
        <v>1</v>
      </c>
      <c r="E69" s="624">
        <v>0</v>
      </c>
      <c r="F69" s="625">
        <v>6.7</v>
      </c>
      <c r="G69" s="625">
        <v>6.7</v>
      </c>
      <c r="H69" s="625">
        <v>6.7</v>
      </c>
      <c r="I69" s="625">
        <v>0</v>
      </c>
      <c r="J69" s="59"/>
      <c r="K69" s="67"/>
      <c r="L69" s="59"/>
    </row>
    <row r="70" spans="1:12" ht="15.75" x14ac:dyDescent="0.25">
      <c r="A70" s="629" t="s">
        <v>274</v>
      </c>
      <c r="B70" s="630">
        <v>361</v>
      </c>
      <c r="C70" s="630">
        <v>361</v>
      </c>
      <c r="D70" s="630">
        <v>339</v>
      </c>
      <c r="E70" s="630">
        <v>152</v>
      </c>
      <c r="F70" s="630">
        <v>10.3</v>
      </c>
      <c r="G70" s="630">
        <v>10.3</v>
      </c>
      <c r="H70" s="630">
        <v>10.9</v>
      </c>
      <c r="I70" s="630">
        <v>9.5</v>
      </c>
      <c r="J70" s="59"/>
      <c r="K70" s="67"/>
      <c r="L70" s="59"/>
    </row>
    <row r="71" spans="1:12" x14ac:dyDescent="0.25">
      <c r="A71" s="67"/>
      <c r="B71" s="67"/>
      <c r="C71" s="67"/>
      <c r="D71" s="67"/>
      <c r="E71" s="67"/>
      <c r="F71" s="67"/>
      <c r="G71" s="67"/>
      <c r="H71" s="67"/>
      <c r="I71" s="67"/>
      <c r="J71" s="67"/>
      <c r="K71" s="67"/>
      <c r="L71" s="59"/>
    </row>
    <row r="72" spans="1:12" x14ac:dyDescent="0.25">
      <c r="A72" s="67"/>
      <c r="B72" s="67"/>
      <c r="C72" s="67"/>
      <c r="D72" s="67"/>
      <c r="E72" s="67"/>
      <c r="F72" s="67"/>
      <c r="G72" s="67"/>
      <c r="H72" s="67"/>
      <c r="I72" s="67"/>
      <c r="J72" s="67"/>
      <c r="K72" s="67"/>
      <c r="L72" s="59"/>
    </row>
    <row r="73" spans="1:12" x14ac:dyDescent="0.25">
      <c r="A73" s="59"/>
      <c r="B73" s="59"/>
      <c r="C73" s="59"/>
      <c r="D73" s="59"/>
      <c r="E73" s="59"/>
      <c r="F73" s="59"/>
      <c r="G73" s="59"/>
      <c r="H73" s="59"/>
      <c r="I73" s="59"/>
      <c r="J73" s="59"/>
      <c r="K73" s="59"/>
      <c r="L73" s="59"/>
    </row>
    <row r="74" spans="1:12" x14ac:dyDescent="0.25">
      <c r="A74" s="59"/>
      <c r="B74" s="59"/>
      <c r="C74" s="59"/>
      <c r="D74" s="59"/>
      <c r="E74" s="59"/>
      <c r="F74" s="59"/>
      <c r="G74" s="59"/>
      <c r="H74" s="59"/>
      <c r="I74" s="59"/>
      <c r="J74" s="59"/>
      <c r="K74" s="59"/>
      <c r="L74" s="59"/>
    </row>
    <row r="75" spans="1:12" x14ac:dyDescent="0.25">
      <c r="A75" s="59"/>
      <c r="B75" s="59"/>
      <c r="C75" s="59"/>
      <c r="D75" s="59"/>
      <c r="E75" s="59"/>
      <c r="F75" s="59"/>
      <c r="G75" s="59"/>
      <c r="H75" s="59"/>
      <c r="I75" s="59"/>
      <c r="J75" s="59"/>
      <c r="K75" s="59"/>
      <c r="L75" s="59"/>
    </row>
    <row r="76" spans="1:12" x14ac:dyDescent="0.25">
      <c r="A76" s="59"/>
      <c r="B76" s="59"/>
      <c r="C76" s="59"/>
      <c r="D76" s="59"/>
      <c r="E76" s="59"/>
      <c r="F76" s="59"/>
      <c r="G76" s="59"/>
      <c r="H76" s="59"/>
      <c r="I76" s="59"/>
      <c r="J76" s="59"/>
      <c r="K76" s="59"/>
      <c r="L76" s="59"/>
    </row>
    <row r="77" spans="1:12" x14ac:dyDescent="0.25">
      <c r="A77" s="59"/>
      <c r="B77" s="59"/>
      <c r="C77" s="59"/>
      <c r="D77" s="59"/>
      <c r="E77" s="59"/>
      <c r="F77" s="59"/>
      <c r="G77" s="59"/>
      <c r="H77" s="59"/>
      <c r="I77" s="59"/>
      <c r="J77" s="59"/>
      <c r="K77" s="59"/>
      <c r="L77" s="59"/>
    </row>
    <row r="78" spans="1:12" x14ac:dyDescent="0.25">
      <c r="A78" s="59"/>
      <c r="B78" s="59"/>
      <c r="C78" s="59"/>
      <c r="D78" s="59"/>
      <c r="E78" s="59"/>
      <c r="F78" s="59"/>
      <c r="G78" s="59"/>
      <c r="H78" s="59"/>
      <c r="I78" s="59"/>
      <c r="J78" s="59"/>
      <c r="K78" s="59"/>
      <c r="L78" s="59"/>
    </row>
    <row r="79" spans="1:12" x14ac:dyDescent="0.25">
      <c r="A79" s="59"/>
      <c r="B79" s="59"/>
      <c r="C79" s="59"/>
      <c r="D79" s="59"/>
      <c r="E79" s="59"/>
      <c r="F79" s="59"/>
      <c r="G79" s="59"/>
      <c r="H79" s="59"/>
      <c r="I79" s="59"/>
      <c r="J79" s="59"/>
      <c r="K79" s="59"/>
      <c r="L79" s="59"/>
    </row>
    <row r="80" spans="1:12" x14ac:dyDescent="0.25">
      <c r="A80" s="59"/>
      <c r="B80" s="59"/>
      <c r="C80" s="59"/>
      <c r="D80" s="59"/>
      <c r="E80" s="59"/>
      <c r="F80" s="59"/>
      <c r="G80" s="59"/>
      <c r="H80" s="59"/>
      <c r="I80" s="59"/>
      <c r="J80" s="59"/>
      <c r="K80" s="59"/>
      <c r="L80" s="59"/>
    </row>
    <row r="81" spans="1:12" x14ac:dyDescent="0.25">
      <c r="A81" s="59"/>
      <c r="B81" s="59"/>
      <c r="C81" s="59"/>
      <c r="D81" s="59"/>
      <c r="E81" s="59"/>
      <c r="F81" s="59"/>
      <c r="G81" s="59"/>
      <c r="H81" s="59"/>
      <c r="I81" s="59"/>
      <c r="J81" s="59"/>
      <c r="K81" s="59"/>
      <c r="L81" s="59"/>
    </row>
    <row r="82" spans="1:12" x14ac:dyDescent="0.25">
      <c r="A82" s="59"/>
      <c r="B82" s="59"/>
      <c r="C82" s="59"/>
      <c r="D82" s="59"/>
      <c r="E82" s="59"/>
      <c r="F82" s="59"/>
      <c r="G82" s="59"/>
      <c r="H82" s="59"/>
      <c r="I82" s="59"/>
      <c r="J82" s="59"/>
      <c r="K82" s="59"/>
      <c r="L82" s="59"/>
    </row>
    <row r="83" spans="1:12" x14ac:dyDescent="0.25">
      <c r="A83" s="59"/>
      <c r="B83" s="59"/>
      <c r="C83" s="59"/>
      <c r="D83" s="59"/>
      <c r="E83" s="59"/>
      <c r="F83" s="59"/>
      <c r="G83" s="59"/>
      <c r="H83" s="59"/>
      <c r="I83" s="59"/>
      <c r="J83" s="59"/>
      <c r="K83" s="59"/>
      <c r="L83" s="59"/>
    </row>
    <row r="84" spans="1:12" x14ac:dyDescent="0.25">
      <c r="A84" s="59"/>
      <c r="B84" s="59"/>
      <c r="C84" s="59"/>
      <c r="D84" s="59"/>
      <c r="E84" s="59"/>
      <c r="F84" s="59"/>
      <c r="G84" s="59"/>
      <c r="H84" s="59"/>
      <c r="I84" s="59"/>
      <c r="J84" s="59"/>
      <c r="K84" s="59"/>
      <c r="L84" s="59"/>
    </row>
    <row r="85" spans="1:12" x14ac:dyDescent="0.25">
      <c r="A85" s="59"/>
      <c r="B85" s="59"/>
      <c r="C85" s="59"/>
      <c r="D85" s="59"/>
      <c r="E85" s="59"/>
      <c r="F85" s="59"/>
      <c r="G85" s="59"/>
      <c r="H85" s="59"/>
      <c r="I85" s="59"/>
      <c r="J85" s="59"/>
      <c r="K85" s="59"/>
      <c r="L85" s="59"/>
    </row>
  </sheetData>
  <mergeCells count="5">
    <mergeCell ref="A48:J48"/>
    <mergeCell ref="A1:N1"/>
    <mergeCell ref="A3:J3"/>
    <mergeCell ref="A4:J4"/>
    <mergeCell ref="A29:J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53" workbookViewId="0">
      <selection activeCell="A41" sqref="A41:J41"/>
    </sheetView>
  </sheetViews>
  <sheetFormatPr defaultRowHeight="15" x14ac:dyDescent="0.25"/>
  <cols>
    <col min="1" max="1" width="32.5703125" customWidth="1"/>
    <col min="2" max="2" width="10.5703125" customWidth="1"/>
    <col min="3" max="3" width="12.28515625" customWidth="1"/>
    <col min="4" max="4" width="10.85546875" customWidth="1"/>
    <col min="7" max="8" width="15" customWidth="1"/>
    <col min="9" max="9" width="13.140625" customWidth="1"/>
    <col min="10" max="10" width="13.28515625" customWidth="1"/>
  </cols>
  <sheetData>
    <row r="1" spans="1:14" ht="15.75" x14ac:dyDescent="0.25">
      <c r="A1" s="1314" t="s">
        <v>375</v>
      </c>
      <c r="B1" s="1314"/>
      <c r="C1" s="1314"/>
      <c r="D1" s="1314"/>
      <c r="E1" s="1314"/>
      <c r="F1" s="1314"/>
      <c r="G1" s="1314"/>
      <c r="H1" s="1314"/>
      <c r="I1" s="1314"/>
      <c r="J1" s="1314"/>
      <c r="K1" s="1314"/>
      <c r="L1" s="1314"/>
      <c r="M1" s="1314"/>
      <c r="N1" s="1314"/>
    </row>
    <row r="2" spans="1:14" ht="15.75" x14ac:dyDescent="0.25">
      <c r="A2" s="583" t="s">
        <v>296</v>
      </c>
      <c r="B2" s="59"/>
      <c r="C2" s="59"/>
      <c r="D2" s="59"/>
      <c r="E2" s="59"/>
      <c r="F2" s="59"/>
      <c r="G2" s="59"/>
      <c r="H2" s="59"/>
      <c r="I2" s="59"/>
      <c r="J2" s="59"/>
      <c r="K2" s="59"/>
      <c r="L2" s="59"/>
      <c r="M2" s="59"/>
      <c r="N2" s="59"/>
    </row>
    <row r="3" spans="1:14" ht="15.75" x14ac:dyDescent="0.25">
      <c r="A3" s="583"/>
      <c r="B3" s="59"/>
      <c r="C3" s="59"/>
      <c r="D3" s="59"/>
      <c r="E3" s="59"/>
      <c r="F3" s="59"/>
      <c r="G3" s="59"/>
      <c r="H3" s="59"/>
      <c r="I3" s="59"/>
      <c r="J3" s="59"/>
      <c r="K3" s="59"/>
      <c r="L3" s="59"/>
      <c r="M3" s="59"/>
      <c r="N3" s="59"/>
    </row>
    <row r="4" spans="1:14" ht="15.75" x14ac:dyDescent="0.25">
      <c r="A4" s="1311" t="s">
        <v>376</v>
      </c>
      <c r="B4" s="1311"/>
      <c r="C4" s="1311"/>
      <c r="D4" s="1311"/>
      <c r="E4" s="1311"/>
      <c r="F4" s="1311"/>
      <c r="G4" s="1311"/>
      <c r="H4" s="1311"/>
      <c r="I4" s="1311"/>
      <c r="J4" s="1311"/>
      <c r="K4" s="1311"/>
      <c r="L4" s="1311"/>
      <c r="M4" s="1311"/>
      <c r="N4" s="1311"/>
    </row>
    <row r="5" spans="1:14" ht="20.25" customHeight="1" x14ac:dyDescent="0.25">
      <c r="A5" s="1312" t="s">
        <v>377</v>
      </c>
      <c r="B5" s="1312"/>
      <c r="C5" s="1312"/>
      <c r="D5" s="1312"/>
      <c r="E5" s="1312"/>
      <c r="F5" s="1312"/>
      <c r="G5" s="1312"/>
      <c r="H5" s="1312"/>
      <c r="I5" s="1312"/>
      <c r="J5" s="1312"/>
      <c r="K5" s="59"/>
      <c r="L5" s="59"/>
      <c r="M5" s="59"/>
      <c r="N5" s="59"/>
    </row>
    <row r="6" spans="1:14" ht="25.5" x14ac:dyDescent="0.25">
      <c r="A6" s="353" t="s">
        <v>336</v>
      </c>
      <c r="B6" s="353" t="s">
        <v>337</v>
      </c>
      <c r="C6" s="353" t="s">
        <v>338</v>
      </c>
      <c r="D6" s="608" t="s">
        <v>339</v>
      </c>
      <c r="E6" s="608" t="s">
        <v>340</v>
      </c>
      <c r="F6" s="608" t="s">
        <v>341</v>
      </c>
      <c r="G6" s="353" t="s">
        <v>378</v>
      </c>
      <c r="H6" s="353" t="s">
        <v>379</v>
      </c>
      <c r="I6" s="353" t="s">
        <v>380</v>
      </c>
      <c r="J6" s="353" t="s">
        <v>381</v>
      </c>
      <c r="K6" s="59"/>
      <c r="L6" s="59"/>
      <c r="M6" s="59"/>
      <c r="N6" s="59"/>
    </row>
    <row r="7" spans="1:14" x14ac:dyDescent="0.25">
      <c r="A7" s="631" t="s">
        <v>347</v>
      </c>
      <c r="B7" s="632">
        <v>40</v>
      </c>
      <c r="C7" s="632">
        <v>32</v>
      </c>
      <c r="D7" s="632">
        <v>32</v>
      </c>
      <c r="E7" s="632">
        <v>32</v>
      </c>
      <c r="F7" s="632">
        <v>23</v>
      </c>
      <c r="G7" s="633">
        <v>0.8</v>
      </c>
      <c r="H7" s="633">
        <v>1</v>
      </c>
      <c r="I7" s="633">
        <v>0.7</v>
      </c>
      <c r="J7" s="633">
        <v>0.6</v>
      </c>
      <c r="K7" s="59"/>
      <c r="L7" s="59"/>
      <c r="M7" s="59"/>
      <c r="N7" s="59"/>
    </row>
    <row r="8" spans="1:14" x14ac:dyDescent="0.25">
      <c r="A8" s="631" t="s">
        <v>348</v>
      </c>
      <c r="B8" s="632">
        <v>10</v>
      </c>
      <c r="C8" s="632">
        <v>16</v>
      </c>
      <c r="D8" s="632">
        <v>16</v>
      </c>
      <c r="E8" s="632">
        <v>16</v>
      </c>
      <c r="F8" s="632">
        <v>15</v>
      </c>
      <c r="G8" s="633">
        <v>1.6</v>
      </c>
      <c r="H8" s="633">
        <v>1</v>
      </c>
      <c r="I8" s="633">
        <v>0.9</v>
      </c>
      <c r="J8" s="633">
        <v>1.5</v>
      </c>
      <c r="K8" s="59"/>
      <c r="L8" s="59"/>
      <c r="M8" s="59"/>
      <c r="N8" s="59"/>
    </row>
    <row r="9" spans="1:14" x14ac:dyDescent="0.25">
      <c r="A9" s="631" t="s">
        <v>349</v>
      </c>
      <c r="B9" s="632">
        <v>40</v>
      </c>
      <c r="C9" s="632">
        <v>52</v>
      </c>
      <c r="D9" s="632">
        <v>52</v>
      </c>
      <c r="E9" s="632">
        <v>52</v>
      </c>
      <c r="F9" s="632">
        <v>42</v>
      </c>
      <c r="G9" s="633">
        <v>1.3</v>
      </c>
      <c r="H9" s="633">
        <v>1</v>
      </c>
      <c r="I9" s="633">
        <v>0.8</v>
      </c>
      <c r="J9" s="633">
        <v>1.1000000000000001</v>
      </c>
      <c r="K9" s="59"/>
      <c r="L9" s="59"/>
      <c r="M9" s="59"/>
      <c r="N9" s="59"/>
    </row>
    <row r="10" spans="1:14" x14ac:dyDescent="0.25">
      <c r="A10" s="631" t="s">
        <v>350</v>
      </c>
      <c r="B10" s="632">
        <v>175</v>
      </c>
      <c r="C10" s="632">
        <v>109</v>
      </c>
      <c r="D10" s="632">
        <v>109</v>
      </c>
      <c r="E10" s="632">
        <v>107</v>
      </c>
      <c r="F10" s="632">
        <v>87</v>
      </c>
      <c r="G10" s="633">
        <v>0.6</v>
      </c>
      <c r="H10" s="633">
        <v>1</v>
      </c>
      <c r="I10" s="633">
        <v>0.8</v>
      </c>
      <c r="J10" s="633">
        <v>0.5</v>
      </c>
      <c r="K10" s="59"/>
      <c r="L10" s="59"/>
      <c r="M10" s="59"/>
      <c r="N10" s="59"/>
    </row>
    <row r="11" spans="1:14" x14ac:dyDescent="0.25">
      <c r="A11" s="631" t="s">
        <v>351</v>
      </c>
      <c r="B11" s="632">
        <v>25</v>
      </c>
      <c r="C11" s="632">
        <v>14</v>
      </c>
      <c r="D11" s="632">
        <v>14</v>
      </c>
      <c r="E11" s="632">
        <v>14</v>
      </c>
      <c r="F11" s="632">
        <v>9</v>
      </c>
      <c r="G11" s="633">
        <v>0.6</v>
      </c>
      <c r="H11" s="633">
        <v>1</v>
      </c>
      <c r="I11" s="633">
        <v>0.6</v>
      </c>
      <c r="J11" s="633">
        <v>0.4</v>
      </c>
      <c r="K11" s="59"/>
      <c r="L11" s="59"/>
      <c r="M11" s="59"/>
      <c r="N11" s="59"/>
    </row>
    <row r="12" spans="1:14" x14ac:dyDescent="0.25">
      <c r="A12" s="631" t="s">
        <v>352</v>
      </c>
      <c r="B12" s="632">
        <v>20</v>
      </c>
      <c r="C12" s="632">
        <v>1</v>
      </c>
      <c r="D12" s="632">
        <v>1</v>
      </c>
      <c r="E12" s="632">
        <v>1</v>
      </c>
      <c r="F12" s="632">
        <v>1</v>
      </c>
      <c r="G12" s="633">
        <v>0.1</v>
      </c>
      <c r="H12" s="633">
        <v>1</v>
      </c>
      <c r="I12" s="633">
        <v>1</v>
      </c>
      <c r="J12" s="633">
        <v>0.1</v>
      </c>
      <c r="K12" s="59"/>
      <c r="L12" s="59"/>
      <c r="M12" s="59"/>
      <c r="N12" s="59"/>
    </row>
    <row r="13" spans="1:14" x14ac:dyDescent="0.25">
      <c r="A13" s="631" t="s">
        <v>353</v>
      </c>
      <c r="B13" s="632">
        <v>40</v>
      </c>
      <c r="C13" s="632">
        <v>17</v>
      </c>
      <c r="D13" s="632">
        <v>17</v>
      </c>
      <c r="E13" s="632">
        <v>17</v>
      </c>
      <c r="F13" s="632">
        <v>12</v>
      </c>
      <c r="G13" s="633">
        <v>0.4</v>
      </c>
      <c r="H13" s="633">
        <v>1</v>
      </c>
      <c r="I13" s="633">
        <v>0.7</v>
      </c>
      <c r="J13" s="633">
        <v>0.3</v>
      </c>
      <c r="K13" s="59"/>
      <c r="L13" s="59"/>
      <c r="M13" s="59"/>
      <c r="N13" s="59"/>
    </row>
    <row r="14" spans="1:14" x14ac:dyDescent="0.25">
      <c r="A14" s="631" t="s">
        <v>354</v>
      </c>
      <c r="B14" s="632">
        <v>60</v>
      </c>
      <c r="C14" s="632">
        <v>54</v>
      </c>
      <c r="D14" s="632">
        <v>54</v>
      </c>
      <c r="E14" s="632">
        <v>54</v>
      </c>
      <c r="F14" s="632">
        <v>44</v>
      </c>
      <c r="G14" s="633">
        <v>0.9</v>
      </c>
      <c r="H14" s="633">
        <v>1</v>
      </c>
      <c r="I14" s="633">
        <v>0.8</v>
      </c>
      <c r="J14" s="633">
        <v>0.7</v>
      </c>
      <c r="K14" s="59"/>
      <c r="L14" s="59"/>
      <c r="M14" s="59"/>
      <c r="N14" s="59"/>
    </row>
    <row r="15" spans="1:14" x14ac:dyDescent="0.25">
      <c r="A15" s="631" t="s">
        <v>355</v>
      </c>
      <c r="B15" s="632">
        <v>20</v>
      </c>
      <c r="C15" s="632">
        <v>4</v>
      </c>
      <c r="D15" s="632">
        <v>4</v>
      </c>
      <c r="E15" s="632">
        <v>4</v>
      </c>
      <c r="F15" s="632">
        <v>3</v>
      </c>
      <c r="G15" s="633">
        <v>0.2</v>
      </c>
      <c r="H15" s="633">
        <v>1</v>
      </c>
      <c r="I15" s="633">
        <v>0.8</v>
      </c>
      <c r="J15" s="633">
        <v>0.2</v>
      </c>
      <c r="K15" s="59"/>
      <c r="L15" s="59"/>
      <c r="M15" s="59"/>
      <c r="N15" s="59"/>
    </row>
    <row r="16" spans="1:14" x14ac:dyDescent="0.25">
      <c r="A16" s="631" t="s">
        <v>356</v>
      </c>
      <c r="B16" s="632">
        <v>90</v>
      </c>
      <c r="C16" s="632">
        <v>93</v>
      </c>
      <c r="D16" s="632">
        <v>93</v>
      </c>
      <c r="E16" s="632">
        <v>92</v>
      </c>
      <c r="F16" s="632">
        <v>67</v>
      </c>
      <c r="G16" s="633">
        <v>1</v>
      </c>
      <c r="H16" s="633">
        <v>1</v>
      </c>
      <c r="I16" s="633">
        <v>0.7</v>
      </c>
      <c r="J16" s="633">
        <v>0.7</v>
      </c>
      <c r="K16" s="59"/>
      <c r="L16" s="59"/>
      <c r="M16" s="59"/>
      <c r="N16" s="59"/>
    </row>
    <row r="17" spans="1:14" x14ac:dyDescent="0.25">
      <c r="A17" s="631" t="s">
        <v>358</v>
      </c>
      <c r="B17" s="632">
        <v>22.5</v>
      </c>
      <c r="C17" s="632">
        <v>18.5</v>
      </c>
      <c r="D17" s="632">
        <v>18.5</v>
      </c>
      <c r="E17" s="632">
        <v>18.5</v>
      </c>
      <c r="F17" s="632">
        <v>13.5</v>
      </c>
      <c r="G17" s="633">
        <v>0.8</v>
      </c>
      <c r="H17" s="633">
        <v>1</v>
      </c>
      <c r="I17" s="633">
        <v>0.7</v>
      </c>
      <c r="J17" s="633">
        <v>0.6</v>
      </c>
      <c r="K17" s="59"/>
      <c r="L17" s="59"/>
      <c r="M17" s="59"/>
      <c r="N17" s="59"/>
    </row>
    <row r="18" spans="1:14" x14ac:dyDescent="0.25">
      <c r="A18" s="631" t="s">
        <v>359</v>
      </c>
      <c r="B18" s="632">
        <v>50</v>
      </c>
      <c r="C18" s="632">
        <v>60</v>
      </c>
      <c r="D18" s="632">
        <v>60</v>
      </c>
      <c r="E18" s="632">
        <v>60</v>
      </c>
      <c r="F18" s="632">
        <v>45</v>
      </c>
      <c r="G18" s="633">
        <v>1.2</v>
      </c>
      <c r="H18" s="633">
        <v>1</v>
      </c>
      <c r="I18" s="633">
        <v>0.8</v>
      </c>
      <c r="J18" s="633">
        <v>0.9</v>
      </c>
      <c r="K18" s="59"/>
      <c r="L18" s="59"/>
      <c r="M18" s="59"/>
      <c r="N18" s="59"/>
    </row>
    <row r="19" spans="1:14" x14ac:dyDescent="0.25">
      <c r="A19" s="631" t="s">
        <v>360</v>
      </c>
      <c r="B19" s="632">
        <v>10</v>
      </c>
      <c r="C19" s="632">
        <v>1</v>
      </c>
      <c r="D19" s="632">
        <v>1</v>
      </c>
      <c r="E19" s="632">
        <v>0</v>
      </c>
      <c r="F19" s="632">
        <v>0</v>
      </c>
      <c r="G19" s="633">
        <v>0.1</v>
      </c>
      <c r="H19" s="633">
        <v>1</v>
      </c>
      <c r="I19" s="633">
        <v>0</v>
      </c>
      <c r="J19" s="633">
        <v>0</v>
      </c>
      <c r="K19" s="59"/>
      <c r="L19" s="59"/>
      <c r="M19" s="59"/>
      <c r="N19" s="59"/>
    </row>
    <row r="20" spans="1:14" x14ac:dyDescent="0.25">
      <c r="A20" s="631" t="s">
        <v>361</v>
      </c>
      <c r="B20" s="632">
        <v>70</v>
      </c>
      <c r="C20" s="632">
        <v>40</v>
      </c>
      <c r="D20" s="632">
        <v>40</v>
      </c>
      <c r="E20" s="632">
        <v>40</v>
      </c>
      <c r="F20" s="632">
        <v>36</v>
      </c>
      <c r="G20" s="633">
        <v>0.6</v>
      </c>
      <c r="H20" s="633">
        <v>1</v>
      </c>
      <c r="I20" s="633">
        <v>0.9</v>
      </c>
      <c r="J20" s="633">
        <v>0.5</v>
      </c>
      <c r="K20" s="59"/>
      <c r="L20" s="59"/>
      <c r="M20" s="59"/>
      <c r="N20" s="59"/>
    </row>
    <row r="21" spans="1:14" x14ac:dyDescent="0.25">
      <c r="A21" s="631" t="s">
        <v>362</v>
      </c>
      <c r="B21" s="632">
        <v>950.5</v>
      </c>
      <c r="C21" s="632">
        <v>351.5</v>
      </c>
      <c r="D21" s="632">
        <v>351.5</v>
      </c>
      <c r="E21" s="632">
        <v>349.5</v>
      </c>
      <c r="F21" s="632">
        <v>292.5</v>
      </c>
      <c r="G21" s="633">
        <v>0.4</v>
      </c>
      <c r="H21" s="633">
        <v>1</v>
      </c>
      <c r="I21" s="633">
        <v>0.8</v>
      </c>
      <c r="J21" s="633">
        <v>0.3</v>
      </c>
      <c r="K21" s="59"/>
      <c r="L21" s="59"/>
      <c r="M21" s="59"/>
      <c r="N21" s="59"/>
    </row>
    <row r="22" spans="1:14" x14ac:dyDescent="0.25">
      <c r="A22" s="631" t="s">
        <v>363</v>
      </c>
      <c r="B22" s="632">
        <v>55</v>
      </c>
      <c r="C22" s="632">
        <v>52</v>
      </c>
      <c r="D22" s="632">
        <v>52</v>
      </c>
      <c r="E22" s="632">
        <v>52</v>
      </c>
      <c r="F22" s="632">
        <v>42</v>
      </c>
      <c r="G22" s="633">
        <v>0.9</v>
      </c>
      <c r="H22" s="633">
        <v>1</v>
      </c>
      <c r="I22" s="633">
        <v>0.8</v>
      </c>
      <c r="J22" s="633">
        <v>0.8</v>
      </c>
      <c r="K22" s="59"/>
      <c r="L22" s="59"/>
      <c r="M22" s="59"/>
      <c r="N22" s="59"/>
    </row>
    <row r="23" spans="1:14" x14ac:dyDescent="0.25">
      <c r="A23" s="631" t="s">
        <v>364</v>
      </c>
      <c r="B23" s="632">
        <v>30</v>
      </c>
      <c r="C23" s="632">
        <v>5</v>
      </c>
      <c r="D23" s="632">
        <v>5</v>
      </c>
      <c r="E23" s="632">
        <v>5</v>
      </c>
      <c r="F23" s="632">
        <v>5</v>
      </c>
      <c r="G23" s="633">
        <v>0.2</v>
      </c>
      <c r="H23" s="633">
        <v>1</v>
      </c>
      <c r="I23" s="633">
        <v>1</v>
      </c>
      <c r="J23" s="633">
        <v>0.2</v>
      </c>
      <c r="K23" s="59"/>
      <c r="L23" s="59"/>
      <c r="M23" s="59"/>
      <c r="N23" s="59"/>
    </row>
    <row r="24" spans="1:14" x14ac:dyDescent="0.25">
      <c r="A24" s="631" t="s">
        <v>365</v>
      </c>
      <c r="B24" s="632">
        <v>10</v>
      </c>
      <c r="C24" s="632">
        <v>14</v>
      </c>
      <c r="D24" s="632">
        <v>14</v>
      </c>
      <c r="E24" s="632">
        <v>14</v>
      </c>
      <c r="F24" s="632">
        <v>13</v>
      </c>
      <c r="G24" s="633">
        <v>1.4</v>
      </c>
      <c r="H24" s="633">
        <v>1</v>
      </c>
      <c r="I24" s="633">
        <v>0.9</v>
      </c>
      <c r="J24" s="633">
        <v>1.3</v>
      </c>
      <c r="K24" s="59"/>
      <c r="L24" s="59"/>
      <c r="M24" s="59"/>
      <c r="N24" s="59"/>
    </row>
    <row r="25" spans="1:14" x14ac:dyDescent="0.25">
      <c r="A25" s="634" t="s">
        <v>274</v>
      </c>
      <c r="B25" s="635">
        <v>1718</v>
      </c>
      <c r="C25" s="635">
        <v>934</v>
      </c>
      <c r="D25" s="635">
        <v>934</v>
      </c>
      <c r="E25" s="635">
        <v>928</v>
      </c>
      <c r="F25" s="635">
        <v>750</v>
      </c>
      <c r="G25" s="635">
        <v>0.5</v>
      </c>
      <c r="H25" s="635">
        <v>1</v>
      </c>
      <c r="I25" s="635">
        <v>0.8</v>
      </c>
      <c r="J25" s="635">
        <v>0.4</v>
      </c>
      <c r="K25" s="59"/>
      <c r="L25" s="59"/>
      <c r="M25" s="59"/>
      <c r="N25" s="59"/>
    </row>
    <row r="26" spans="1:14" x14ac:dyDescent="0.25">
      <c r="A26" s="59"/>
      <c r="B26" s="59"/>
      <c r="C26" s="59"/>
      <c r="D26" s="59"/>
      <c r="E26" s="59"/>
      <c r="F26" s="59"/>
      <c r="G26" s="59"/>
      <c r="H26" s="59"/>
      <c r="I26" s="59"/>
      <c r="J26" s="59"/>
      <c r="K26" s="59"/>
      <c r="L26" s="59"/>
      <c r="M26" s="59"/>
      <c r="N26" s="59"/>
    </row>
    <row r="27" spans="1:14" ht="15.75" x14ac:dyDescent="0.25">
      <c r="A27" s="636" t="s">
        <v>382</v>
      </c>
      <c r="B27" s="637"/>
      <c r="C27" s="637"/>
      <c r="D27" s="637"/>
      <c r="E27" s="637"/>
      <c r="F27" s="637"/>
      <c r="G27" s="637"/>
      <c r="H27" s="637"/>
      <c r="I27" s="637"/>
      <c r="J27" s="638"/>
      <c r="K27" s="59"/>
      <c r="L27" s="59"/>
      <c r="M27" s="59"/>
      <c r="N27" s="59"/>
    </row>
    <row r="28" spans="1:14" ht="21" customHeight="1" x14ac:dyDescent="0.25">
      <c r="A28" s="1327" t="s">
        <v>383</v>
      </c>
      <c r="B28" s="1328"/>
      <c r="C28" s="1328"/>
      <c r="D28" s="1328"/>
      <c r="E28" s="1328"/>
      <c r="F28" s="1328"/>
      <c r="G28" s="1328"/>
      <c r="H28" s="1328"/>
      <c r="I28" s="1328"/>
      <c r="J28" s="1329"/>
      <c r="K28" s="59"/>
      <c r="L28" s="59"/>
      <c r="M28" s="59"/>
      <c r="N28" s="59"/>
    </row>
    <row r="29" spans="1:14" ht="26.25" x14ac:dyDescent="0.25">
      <c r="A29" s="639" t="s">
        <v>336</v>
      </c>
      <c r="B29" s="622" t="s">
        <v>337</v>
      </c>
      <c r="C29" s="622" t="s">
        <v>338</v>
      </c>
      <c r="D29" s="640" t="s">
        <v>339</v>
      </c>
      <c r="E29" s="640" t="s">
        <v>340</v>
      </c>
      <c r="F29" s="640" t="s">
        <v>341</v>
      </c>
      <c r="G29" s="622" t="s">
        <v>384</v>
      </c>
      <c r="H29" s="622" t="s">
        <v>343</v>
      </c>
      <c r="I29" s="622" t="s">
        <v>344</v>
      </c>
      <c r="J29" s="641" t="s">
        <v>345</v>
      </c>
      <c r="K29" s="59"/>
      <c r="L29" s="59"/>
      <c r="M29" s="59"/>
      <c r="N29" s="59"/>
    </row>
    <row r="30" spans="1:14" x14ac:dyDescent="0.25">
      <c r="A30" s="642" t="s">
        <v>347</v>
      </c>
      <c r="B30" s="632">
        <v>10</v>
      </c>
      <c r="C30" s="632">
        <v>10</v>
      </c>
      <c r="D30" s="632">
        <v>10</v>
      </c>
      <c r="E30" s="632">
        <v>0</v>
      </c>
      <c r="F30" s="632">
        <v>0</v>
      </c>
      <c r="G30" s="633">
        <v>1</v>
      </c>
      <c r="H30" s="633">
        <v>0</v>
      </c>
      <c r="I30" s="633">
        <v>0</v>
      </c>
      <c r="J30" s="643">
        <v>0</v>
      </c>
      <c r="K30" s="59"/>
      <c r="L30" s="59"/>
      <c r="M30" s="59"/>
      <c r="N30" s="59"/>
    </row>
    <row r="31" spans="1:14" x14ac:dyDescent="0.25">
      <c r="A31" s="642" t="s">
        <v>348</v>
      </c>
      <c r="B31" s="632">
        <v>30</v>
      </c>
      <c r="C31" s="632">
        <v>7</v>
      </c>
      <c r="D31" s="632">
        <v>7</v>
      </c>
      <c r="E31" s="632">
        <v>0</v>
      </c>
      <c r="F31" s="632">
        <v>0</v>
      </c>
      <c r="G31" s="633">
        <v>0.2</v>
      </c>
      <c r="H31" s="633">
        <v>0</v>
      </c>
      <c r="I31" s="633">
        <v>0</v>
      </c>
      <c r="J31" s="643">
        <v>0</v>
      </c>
      <c r="K31" s="59"/>
      <c r="L31" s="59"/>
      <c r="M31" s="59"/>
      <c r="N31" s="59"/>
    </row>
    <row r="32" spans="1:14" x14ac:dyDescent="0.25">
      <c r="A32" s="642" t="s">
        <v>351</v>
      </c>
      <c r="B32" s="632">
        <v>30</v>
      </c>
      <c r="C32" s="632">
        <v>37</v>
      </c>
      <c r="D32" s="632">
        <v>37</v>
      </c>
      <c r="E32" s="632">
        <v>37</v>
      </c>
      <c r="F32" s="632">
        <v>33</v>
      </c>
      <c r="G32" s="633">
        <v>1.2</v>
      </c>
      <c r="H32" s="633">
        <v>1</v>
      </c>
      <c r="I32" s="633">
        <v>0.9</v>
      </c>
      <c r="J32" s="643">
        <v>1.1000000000000001</v>
      </c>
      <c r="K32" s="59"/>
      <c r="L32" s="59"/>
      <c r="M32" s="59"/>
      <c r="N32" s="59"/>
    </row>
    <row r="33" spans="1:14" x14ac:dyDescent="0.25">
      <c r="A33" s="642" t="s">
        <v>354</v>
      </c>
      <c r="B33" s="632">
        <v>40</v>
      </c>
      <c r="C33" s="632">
        <v>15</v>
      </c>
      <c r="D33" s="632">
        <v>15</v>
      </c>
      <c r="E33" s="632">
        <v>0</v>
      </c>
      <c r="F33" s="632">
        <v>0</v>
      </c>
      <c r="G33" s="633">
        <v>0.4</v>
      </c>
      <c r="H33" s="633">
        <v>0</v>
      </c>
      <c r="I33" s="633">
        <v>0</v>
      </c>
      <c r="J33" s="643">
        <v>0</v>
      </c>
      <c r="K33" s="59"/>
      <c r="L33" s="59"/>
      <c r="M33" s="59"/>
      <c r="N33" s="59"/>
    </row>
    <row r="34" spans="1:14" x14ac:dyDescent="0.25">
      <c r="A34" s="642" t="s">
        <v>356</v>
      </c>
      <c r="B34" s="632">
        <v>15</v>
      </c>
      <c r="C34" s="632">
        <v>22</v>
      </c>
      <c r="D34" s="632">
        <v>22</v>
      </c>
      <c r="E34" s="632">
        <v>22</v>
      </c>
      <c r="F34" s="632">
        <v>17</v>
      </c>
      <c r="G34" s="633">
        <v>1.5</v>
      </c>
      <c r="H34" s="633">
        <v>1</v>
      </c>
      <c r="I34" s="633">
        <v>0.8</v>
      </c>
      <c r="J34" s="643">
        <v>1.1000000000000001</v>
      </c>
      <c r="K34" s="59"/>
      <c r="L34" s="59"/>
      <c r="M34" s="59"/>
      <c r="N34" s="59"/>
    </row>
    <row r="35" spans="1:14" x14ac:dyDescent="0.25">
      <c r="A35" s="642" t="s">
        <v>358</v>
      </c>
      <c r="B35" s="632">
        <v>5</v>
      </c>
      <c r="C35" s="632">
        <v>15</v>
      </c>
      <c r="D35" s="632">
        <v>15</v>
      </c>
      <c r="E35" s="632">
        <v>15</v>
      </c>
      <c r="F35" s="632">
        <v>12</v>
      </c>
      <c r="G35" s="633">
        <v>3</v>
      </c>
      <c r="H35" s="633">
        <v>1</v>
      </c>
      <c r="I35" s="633">
        <v>0.8</v>
      </c>
      <c r="J35" s="643">
        <v>2.4</v>
      </c>
      <c r="K35" s="59"/>
      <c r="L35" s="59"/>
      <c r="M35" s="59"/>
      <c r="N35" s="59"/>
    </row>
    <row r="36" spans="1:14" x14ac:dyDescent="0.25">
      <c r="A36" s="642" t="s">
        <v>361</v>
      </c>
      <c r="B36" s="632">
        <v>30</v>
      </c>
      <c r="C36" s="632">
        <v>18</v>
      </c>
      <c r="D36" s="632">
        <v>18</v>
      </c>
      <c r="E36" s="632">
        <v>18</v>
      </c>
      <c r="F36" s="632">
        <v>14</v>
      </c>
      <c r="G36" s="633">
        <v>0.6</v>
      </c>
      <c r="H36" s="633">
        <v>1</v>
      </c>
      <c r="I36" s="633">
        <v>0.8</v>
      </c>
      <c r="J36" s="643">
        <v>0.5</v>
      </c>
      <c r="K36" s="59"/>
      <c r="L36" s="59"/>
      <c r="M36" s="59"/>
      <c r="N36" s="59"/>
    </row>
    <row r="37" spans="1:14" x14ac:dyDescent="0.25">
      <c r="A37" s="642" t="s">
        <v>362</v>
      </c>
      <c r="B37" s="632">
        <v>170</v>
      </c>
      <c r="C37" s="632">
        <v>115</v>
      </c>
      <c r="D37" s="632">
        <v>115</v>
      </c>
      <c r="E37" s="632">
        <v>109</v>
      </c>
      <c r="F37" s="632">
        <v>78</v>
      </c>
      <c r="G37" s="633">
        <v>0.7</v>
      </c>
      <c r="H37" s="633">
        <v>0.9</v>
      </c>
      <c r="I37" s="633">
        <v>0.7</v>
      </c>
      <c r="J37" s="643">
        <v>0.5</v>
      </c>
      <c r="K37" s="59"/>
      <c r="L37" s="59"/>
      <c r="M37" s="59"/>
      <c r="N37" s="59"/>
    </row>
    <row r="38" spans="1:14" x14ac:dyDescent="0.25">
      <c r="A38" s="642" t="s">
        <v>363</v>
      </c>
      <c r="B38" s="632">
        <v>15</v>
      </c>
      <c r="C38" s="632">
        <v>24</v>
      </c>
      <c r="D38" s="632">
        <v>24</v>
      </c>
      <c r="E38" s="632">
        <v>24</v>
      </c>
      <c r="F38" s="632">
        <v>23</v>
      </c>
      <c r="G38" s="633">
        <v>1.6</v>
      </c>
      <c r="H38" s="633">
        <v>1</v>
      </c>
      <c r="I38" s="633">
        <v>1</v>
      </c>
      <c r="J38" s="643">
        <v>1.5</v>
      </c>
      <c r="K38" s="59"/>
      <c r="L38" s="59"/>
      <c r="M38" s="59"/>
      <c r="N38" s="59"/>
    </row>
    <row r="39" spans="1:14" x14ac:dyDescent="0.25">
      <c r="A39" s="634" t="s">
        <v>274</v>
      </c>
      <c r="B39" s="635">
        <v>345</v>
      </c>
      <c r="C39" s="635">
        <v>263</v>
      </c>
      <c r="D39" s="635">
        <v>263</v>
      </c>
      <c r="E39" s="635">
        <v>225</v>
      </c>
      <c r="F39" s="635">
        <v>177</v>
      </c>
      <c r="G39" s="635">
        <v>0.8</v>
      </c>
      <c r="H39" s="635">
        <v>0.9</v>
      </c>
      <c r="I39" s="635">
        <v>0.8</v>
      </c>
      <c r="J39" s="644">
        <v>0.5</v>
      </c>
      <c r="K39" s="59"/>
      <c r="L39" s="59"/>
      <c r="M39" s="59"/>
      <c r="N39" s="59"/>
    </row>
    <row r="40" spans="1:14" x14ac:dyDescent="0.25">
      <c r="A40" s="645"/>
      <c r="B40" s="646"/>
      <c r="C40" s="646"/>
      <c r="D40" s="646"/>
      <c r="E40" s="646"/>
      <c r="F40" s="646"/>
      <c r="G40" s="646"/>
      <c r="H40" s="646"/>
      <c r="I40" s="646"/>
      <c r="J40" s="646"/>
      <c r="K40" s="59"/>
      <c r="L40" s="59"/>
      <c r="M40" s="59"/>
      <c r="N40" s="59"/>
    </row>
    <row r="41" spans="1:14" ht="15.75" x14ac:dyDescent="0.25">
      <c r="A41" s="1339" t="s">
        <v>385</v>
      </c>
      <c r="B41" s="1340"/>
      <c r="C41" s="1340"/>
      <c r="D41" s="1340"/>
      <c r="E41" s="1340"/>
      <c r="F41" s="1340"/>
      <c r="G41" s="1340"/>
      <c r="H41" s="1340"/>
      <c r="I41" s="1340"/>
      <c r="J41" s="1340"/>
      <c r="K41" s="59"/>
      <c r="L41" s="59"/>
      <c r="M41" s="59"/>
      <c r="N41" s="59"/>
    </row>
    <row r="42" spans="1:14" ht="15.75" x14ac:dyDescent="0.25">
      <c r="A42" s="1330" t="s">
        <v>386</v>
      </c>
      <c r="B42" s="1331"/>
      <c r="C42" s="1331"/>
      <c r="D42" s="1331"/>
      <c r="E42" s="1331"/>
      <c r="F42" s="1331"/>
      <c r="G42" s="1331"/>
      <c r="H42" s="1331"/>
      <c r="I42" s="1332"/>
      <c r="J42" s="59"/>
      <c r="K42" s="59"/>
      <c r="L42" s="59"/>
      <c r="M42" s="59"/>
      <c r="N42" s="59"/>
    </row>
    <row r="43" spans="1:14" ht="51.75" customHeight="1" x14ac:dyDescent="0.25">
      <c r="A43" s="647" t="s">
        <v>336</v>
      </c>
      <c r="B43" s="648" t="s">
        <v>338</v>
      </c>
      <c r="C43" s="649" t="s">
        <v>339</v>
      </c>
      <c r="D43" s="649" t="s">
        <v>340</v>
      </c>
      <c r="E43" s="649" t="s">
        <v>341</v>
      </c>
      <c r="F43" s="648" t="s">
        <v>371</v>
      </c>
      <c r="G43" s="648" t="s">
        <v>387</v>
      </c>
      <c r="H43" s="648" t="s">
        <v>373</v>
      </c>
      <c r="I43" s="650" t="s">
        <v>374</v>
      </c>
      <c r="J43" s="59"/>
      <c r="K43" s="59"/>
      <c r="L43" s="59"/>
      <c r="M43" s="59"/>
      <c r="N43" s="59"/>
    </row>
    <row r="44" spans="1:14" ht="15.75" x14ac:dyDescent="0.25">
      <c r="A44" s="651" t="s">
        <v>347</v>
      </c>
      <c r="B44" s="624">
        <v>17</v>
      </c>
      <c r="C44" s="624">
        <v>17</v>
      </c>
      <c r="D44" s="624">
        <v>17</v>
      </c>
      <c r="E44" s="624">
        <v>15</v>
      </c>
      <c r="F44" s="625">
        <v>53.1</v>
      </c>
      <c r="G44" s="625">
        <v>53.1</v>
      </c>
      <c r="H44" s="625">
        <v>53.1</v>
      </c>
      <c r="I44" s="652">
        <v>65.2</v>
      </c>
      <c r="J44" s="59"/>
      <c r="K44" s="59"/>
      <c r="L44" s="59"/>
      <c r="M44" s="59"/>
      <c r="N44" s="59"/>
    </row>
    <row r="45" spans="1:14" ht="15.75" x14ac:dyDescent="0.25">
      <c r="A45" s="651" t="s">
        <v>348</v>
      </c>
      <c r="B45" s="624">
        <v>18</v>
      </c>
      <c r="C45" s="624">
        <v>18</v>
      </c>
      <c r="D45" s="624">
        <v>13</v>
      </c>
      <c r="E45" s="624">
        <v>13</v>
      </c>
      <c r="F45" s="625">
        <v>88.9</v>
      </c>
      <c r="G45" s="625">
        <v>88.9</v>
      </c>
      <c r="H45" s="625">
        <v>81.2</v>
      </c>
      <c r="I45" s="652">
        <v>86.7</v>
      </c>
      <c r="J45" s="59"/>
      <c r="K45" s="59"/>
      <c r="L45" s="59"/>
      <c r="M45" s="59"/>
      <c r="N45" s="59"/>
    </row>
    <row r="46" spans="1:14" ht="15.75" x14ac:dyDescent="0.25">
      <c r="A46" s="651" t="s">
        <v>349</v>
      </c>
      <c r="B46" s="624">
        <v>43</v>
      </c>
      <c r="C46" s="624">
        <v>43</v>
      </c>
      <c r="D46" s="624">
        <v>43</v>
      </c>
      <c r="E46" s="624">
        <v>37</v>
      </c>
      <c r="F46" s="625">
        <v>82.7</v>
      </c>
      <c r="G46" s="625">
        <v>82.7</v>
      </c>
      <c r="H46" s="625">
        <v>82.7</v>
      </c>
      <c r="I46" s="652">
        <v>88.1</v>
      </c>
      <c r="J46" s="59"/>
      <c r="K46" s="59"/>
      <c r="L46" s="59"/>
      <c r="M46" s="59"/>
      <c r="N46" s="59"/>
    </row>
    <row r="47" spans="1:14" ht="15.75" x14ac:dyDescent="0.25">
      <c r="A47" s="651" t="s">
        <v>350</v>
      </c>
      <c r="B47" s="624">
        <v>71</v>
      </c>
      <c r="C47" s="624">
        <v>71</v>
      </c>
      <c r="D47" s="624">
        <v>71</v>
      </c>
      <c r="E47" s="624">
        <v>62</v>
      </c>
      <c r="F47" s="625">
        <v>65.099999999999994</v>
      </c>
      <c r="G47" s="625">
        <v>65.099999999999994</v>
      </c>
      <c r="H47" s="625">
        <v>66.3</v>
      </c>
      <c r="I47" s="652">
        <v>71.3</v>
      </c>
      <c r="J47" s="59"/>
      <c r="K47" s="59"/>
      <c r="L47" s="59"/>
      <c r="M47" s="59"/>
      <c r="N47" s="59"/>
    </row>
    <row r="48" spans="1:14" ht="15.75" x14ac:dyDescent="0.25">
      <c r="A48" s="651" t="s">
        <v>351</v>
      </c>
      <c r="B48" s="624">
        <v>36</v>
      </c>
      <c r="C48" s="624">
        <v>36</v>
      </c>
      <c r="D48" s="624">
        <v>36</v>
      </c>
      <c r="E48" s="624">
        <v>32</v>
      </c>
      <c r="F48" s="625">
        <v>38.9</v>
      </c>
      <c r="G48" s="625">
        <v>38.9</v>
      </c>
      <c r="H48" s="625">
        <v>38.9</v>
      </c>
      <c r="I48" s="652">
        <v>28.1</v>
      </c>
      <c r="J48" s="59"/>
      <c r="K48" s="59"/>
      <c r="L48" s="59"/>
      <c r="M48" s="59"/>
      <c r="N48" s="59"/>
    </row>
    <row r="49" spans="1:14" ht="15.75" x14ac:dyDescent="0.25">
      <c r="A49" s="651" t="s">
        <v>352</v>
      </c>
      <c r="B49" s="624">
        <v>1</v>
      </c>
      <c r="C49" s="624">
        <v>1</v>
      </c>
      <c r="D49" s="624">
        <v>1</v>
      </c>
      <c r="E49" s="624">
        <v>1</v>
      </c>
      <c r="F49" s="625">
        <v>100</v>
      </c>
      <c r="G49" s="625">
        <v>100</v>
      </c>
      <c r="H49" s="625">
        <v>100</v>
      </c>
      <c r="I49" s="652">
        <v>100</v>
      </c>
      <c r="J49" s="59"/>
      <c r="K49" s="59"/>
      <c r="L49" s="59"/>
      <c r="M49" s="59"/>
      <c r="N49" s="59"/>
    </row>
    <row r="50" spans="1:14" ht="15.75" x14ac:dyDescent="0.25">
      <c r="A50" s="651" t="s">
        <v>353</v>
      </c>
      <c r="B50" s="624">
        <v>12</v>
      </c>
      <c r="C50" s="624">
        <v>12</v>
      </c>
      <c r="D50" s="624">
        <v>12</v>
      </c>
      <c r="E50" s="624">
        <v>9</v>
      </c>
      <c r="F50" s="625">
        <v>70.599999999999994</v>
      </c>
      <c r="G50" s="625">
        <v>70.599999999999994</v>
      </c>
      <c r="H50" s="625">
        <v>70.599999999999994</v>
      </c>
      <c r="I50" s="652">
        <v>75</v>
      </c>
      <c r="J50" s="59"/>
      <c r="K50" s="59"/>
      <c r="L50" s="59"/>
      <c r="M50" s="59"/>
      <c r="N50" s="59"/>
    </row>
    <row r="51" spans="1:14" ht="15.75" x14ac:dyDescent="0.25">
      <c r="A51" s="651" t="s">
        <v>354</v>
      </c>
      <c r="B51" s="624">
        <v>58</v>
      </c>
      <c r="C51" s="624">
        <v>58</v>
      </c>
      <c r="D51" s="624">
        <v>50</v>
      </c>
      <c r="E51" s="624">
        <v>41</v>
      </c>
      <c r="F51" s="625">
        <v>93.1</v>
      </c>
      <c r="G51" s="625">
        <v>93.1</v>
      </c>
      <c r="H51" s="625">
        <v>92.6</v>
      </c>
      <c r="I51" s="652">
        <v>93.2</v>
      </c>
      <c r="J51" s="59"/>
      <c r="K51" s="59"/>
      <c r="L51" s="59"/>
      <c r="M51" s="59"/>
      <c r="N51" s="59"/>
    </row>
    <row r="52" spans="1:14" ht="15.75" x14ac:dyDescent="0.25">
      <c r="A52" s="651" t="s">
        <v>355</v>
      </c>
      <c r="B52" s="624">
        <v>3</v>
      </c>
      <c r="C52" s="624">
        <v>3</v>
      </c>
      <c r="D52" s="624">
        <v>3</v>
      </c>
      <c r="E52" s="624">
        <v>3</v>
      </c>
      <c r="F52" s="625">
        <v>75</v>
      </c>
      <c r="G52" s="625">
        <v>75</v>
      </c>
      <c r="H52" s="625">
        <v>75</v>
      </c>
      <c r="I52" s="652">
        <v>100</v>
      </c>
      <c r="J52" s="59"/>
      <c r="K52" s="59"/>
      <c r="L52" s="59"/>
      <c r="M52" s="59"/>
      <c r="N52" s="59"/>
    </row>
    <row r="53" spans="1:14" ht="15.75" x14ac:dyDescent="0.25">
      <c r="A53" s="651" t="s">
        <v>356</v>
      </c>
      <c r="B53" s="624">
        <v>90</v>
      </c>
      <c r="C53" s="624">
        <v>90</v>
      </c>
      <c r="D53" s="624">
        <v>90</v>
      </c>
      <c r="E53" s="624">
        <v>68</v>
      </c>
      <c r="F53" s="625">
        <v>96.8</v>
      </c>
      <c r="G53" s="625">
        <v>96.8</v>
      </c>
      <c r="H53" s="625">
        <v>97.8</v>
      </c>
      <c r="I53" s="652">
        <v>98.5</v>
      </c>
      <c r="J53" s="59"/>
      <c r="K53" s="59"/>
      <c r="L53" s="59"/>
      <c r="M53" s="59"/>
      <c r="N53" s="59"/>
    </row>
    <row r="54" spans="1:14" ht="15.75" x14ac:dyDescent="0.25">
      <c r="A54" s="651" t="s">
        <v>358</v>
      </c>
      <c r="B54" s="624">
        <v>18.5</v>
      </c>
      <c r="C54" s="624">
        <v>18.5</v>
      </c>
      <c r="D54" s="624">
        <v>18.5</v>
      </c>
      <c r="E54" s="624">
        <v>13</v>
      </c>
      <c r="F54" s="625">
        <v>100</v>
      </c>
      <c r="G54" s="625">
        <v>100</v>
      </c>
      <c r="H54" s="625">
        <v>100</v>
      </c>
      <c r="I54" s="652">
        <v>96.3</v>
      </c>
      <c r="J54" s="59"/>
      <c r="K54" s="59"/>
      <c r="L54" s="59"/>
      <c r="M54" s="59"/>
      <c r="N54" s="59"/>
    </row>
    <row r="55" spans="1:14" ht="15.75" x14ac:dyDescent="0.25">
      <c r="A55" s="651" t="s">
        <v>359</v>
      </c>
      <c r="B55" s="624">
        <v>36</v>
      </c>
      <c r="C55" s="624">
        <v>36</v>
      </c>
      <c r="D55" s="624">
        <v>36</v>
      </c>
      <c r="E55" s="624">
        <v>33</v>
      </c>
      <c r="F55" s="625">
        <v>60</v>
      </c>
      <c r="G55" s="625">
        <v>60</v>
      </c>
      <c r="H55" s="625">
        <v>60</v>
      </c>
      <c r="I55" s="652">
        <v>73.3</v>
      </c>
      <c r="J55" s="59"/>
      <c r="K55" s="59"/>
      <c r="L55" s="59"/>
      <c r="M55" s="59"/>
      <c r="N55" s="59"/>
    </row>
    <row r="56" spans="1:14" ht="15.75" x14ac:dyDescent="0.25">
      <c r="A56" s="651" t="s">
        <v>360</v>
      </c>
      <c r="B56" s="624">
        <v>1</v>
      </c>
      <c r="C56" s="624">
        <v>1</v>
      </c>
      <c r="D56" s="624">
        <v>0</v>
      </c>
      <c r="E56" s="624">
        <v>0</v>
      </c>
      <c r="F56" s="625">
        <v>100</v>
      </c>
      <c r="G56" s="625">
        <v>100</v>
      </c>
      <c r="H56" s="625">
        <v>0</v>
      </c>
      <c r="I56" s="652">
        <v>0</v>
      </c>
      <c r="J56" s="59"/>
      <c r="K56" s="59"/>
      <c r="L56" s="59"/>
      <c r="M56" s="59"/>
      <c r="N56" s="59"/>
    </row>
    <row r="57" spans="1:14" ht="15.75" x14ac:dyDescent="0.25">
      <c r="A57" s="651" t="s">
        <v>361</v>
      </c>
      <c r="B57" s="624">
        <v>45</v>
      </c>
      <c r="C57" s="624">
        <v>45</v>
      </c>
      <c r="D57" s="624">
        <v>45</v>
      </c>
      <c r="E57" s="624">
        <v>39</v>
      </c>
      <c r="F57" s="625">
        <v>88.9</v>
      </c>
      <c r="G57" s="625">
        <v>88.9</v>
      </c>
      <c r="H57" s="625">
        <v>88.9</v>
      </c>
      <c r="I57" s="652">
        <v>0</v>
      </c>
      <c r="J57" s="59"/>
      <c r="K57" s="59"/>
      <c r="L57" s="59"/>
      <c r="M57" s="59"/>
      <c r="N57" s="59"/>
    </row>
    <row r="58" spans="1:14" ht="15.75" x14ac:dyDescent="0.25">
      <c r="A58" s="651" t="s">
        <v>362</v>
      </c>
      <c r="B58" s="624">
        <v>331.5</v>
      </c>
      <c r="C58" s="624">
        <v>331.5</v>
      </c>
      <c r="D58" s="624">
        <v>330.5</v>
      </c>
      <c r="E58" s="624">
        <v>286</v>
      </c>
      <c r="F58" s="625">
        <v>94.3</v>
      </c>
      <c r="G58" s="625">
        <v>94.3</v>
      </c>
      <c r="H58" s="625">
        <v>94.6</v>
      </c>
      <c r="I58" s="652">
        <v>97.8</v>
      </c>
      <c r="J58" s="59"/>
      <c r="K58" s="59"/>
      <c r="L58" s="59"/>
      <c r="M58" s="59"/>
      <c r="N58" s="59"/>
    </row>
    <row r="59" spans="1:14" ht="15.75" x14ac:dyDescent="0.25">
      <c r="A59" s="651" t="s">
        <v>363</v>
      </c>
      <c r="B59" s="624">
        <v>57</v>
      </c>
      <c r="C59" s="624">
        <v>57</v>
      </c>
      <c r="D59" s="624">
        <v>57</v>
      </c>
      <c r="E59" s="624">
        <v>50</v>
      </c>
      <c r="F59" s="625">
        <v>91.2</v>
      </c>
      <c r="G59" s="625">
        <v>91.2</v>
      </c>
      <c r="H59" s="625">
        <v>91.2</v>
      </c>
      <c r="I59" s="652">
        <v>84</v>
      </c>
      <c r="J59" s="59"/>
      <c r="K59" s="59"/>
      <c r="L59" s="59"/>
      <c r="M59" s="59"/>
      <c r="N59" s="59"/>
    </row>
    <row r="60" spans="1:14" ht="15.75" x14ac:dyDescent="0.25">
      <c r="A60" s="651" t="s">
        <v>364</v>
      </c>
      <c r="B60" s="624">
        <v>5</v>
      </c>
      <c r="C60" s="624">
        <v>5</v>
      </c>
      <c r="D60" s="624">
        <v>5</v>
      </c>
      <c r="E60" s="624">
        <v>5</v>
      </c>
      <c r="F60" s="625">
        <v>100</v>
      </c>
      <c r="G60" s="625">
        <v>100</v>
      </c>
      <c r="H60" s="625">
        <v>100</v>
      </c>
      <c r="I60" s="652">
        <v>100</v>
      </c>
      <c r="J60" s="59"/>
      <c r="K60" s="59"/>
      <c r="L60" s="59"/>
      <c r="M60" s="59"/>
      <c r="N60" s="59"/>
    </row>
    <row r="61" spans="1:14" ht="15.75" x14ac:dyDescent="0.25">
      <c r="A61" s="651" t="s">
        <v>365</v>
      </c>
      <c r="B61" s="624">
        <v>10</v>
      </c>
      <c r="C61" s="624">
        <v>10</v>
      </c>
      <c r="D61" s="624">
        <v>10</v>
      </c>
      <c r="E61" s="624">
        <v>10</v>
      </c>
      <c r="F61" s="625">
        <v>71.400000000000006</v>
      </c>
      <c r="G61" s="625">
        <v>71.400000000000006</v>
      </c>
      <c r="H61" s="625">
        <v>71.400000000000006</v>
      </c>
      <c r="I61" s="652">
        <v>76.900000000000006</v>
      </c>
      <c r="J61" s="59"/>
      <c r="K61" s="59"/>
      <c r="L61" s="59"/>
      <c r="M61" s="59"/>
      <c r="N61" s="59"/>
    </row>
    <row r="62" spans="1:14" ht="15.75" x14ac:dyDescent="0.25">
      <c r="A62" s="653" t="s">
        <v>274</v>
      </c>
      <c r="B62" s="654">
        <v>853</v>
      </c>
      <c r="C62" s="654">
        <v>853</v>
      </c>
      <c r="D62" s="654">
        <v>838</v>
      </c>
      <c r="E62" s="654">
        <v>717</v>
      </c>
      <c r="F62" s="654">
        <v>91.3</v>
      </c>
      <c r="G62" s="654">
        <v>91.3</v>
      </c>
      <c r="H62" s="654">
        <v>90.3</v>
      </c>
      <c r="I62" s="655">
        <v>95.6</v>
      </c>
      <c r="J62" s="59"/>
      <c r="K62" s="59"/>
      <c r="L62" s="59"/>
      <c r="M62" s="59"/>
      <c r="N62" s="59"/>
    </row>
    <row r="63" spans="1:14" ht="15.75" x14ac:dyDescent="0.25">
      <c r="A63" s="656"/>
      <c r="B63" s="657"/>
      <c r="C63" s="657"/>
      <c r="D63" s="657"/>
      <c r="E63" s="657"/>
      <c r="F63" s="657"/>
      <c r="G63" s="657"/>
      <c r="H63" s="657"/>
      <c r="I63" s="657"/>
      <c r="J63" s="59"/>
      <c r="K63" s="59"/>
      <c r="L63" s="59"/>
      <c r="M63" s="59"/>
      <c r="N63" s="59"/>
    </row>
    <row r="64" spans="1:14" ht="15.75" x14ac:dyDescent="0.25">
      <c r="A64" s="1333" t="s">
        <v>388</v>
      </c>
      <c r="B64" s="1334"/>
      <c r="C64" s="1334"/>
      <c r="D64" s="1334"/>
      <c r="E64" s="1334"/>
      <c r="F64" s="1334"/>
      <c r="G64" s="1334"/>
      <c r="H64" s="1334"/>
      <c r="I64" s="1335"/>
      <c r="J64" s="59"/>
      <c r="K64" s="59"/>
      <c r="L64" s="59"/>
      <c r="M64" s="59"/>
      <c r="N64" s="59"/>
    </row>
    <row r="65" spans="1:14" ht="18.75" x14ac:dyDescent="0.3">
      <c r="A65" s="1336" t="s">
        <v>389</v>
      </c>
      <c r="B65" s="1337"/>
      <c r="C65" s="1337"/>
      <c r="D65" s="1337"/>
      <c r="E65" s="1337"/>
      <c r="F65" s="1337"/>
      <c r="G65" s="1337"/>
      <c r="H65" s="1337"/>
      <c r="I65" s="1338"/>
      <c r="J65" s="59"/>
      <c r="K65" s="59"/>
      <c r="L65" s="59"/>
      <c r="M65" s="59"/>
      <c r="N65" s="59"/>
    </row>
    <row r="66" spans="1:14" ht="48.75" x14ac:dyDescent="0.25">
      <c r="A66" s="658" t="s">
        <v>336</v>
      </c>
      <c r="B66" s="659" t="s">
        <v>338</v>
      </c>
      <c r="C66" s="660" t="s">
        <v>339</v>
      </c>
      <c r="D66" s="660" t="s">
        <v>340</v>
      </c>
      <c r="E66" s="660" t="s">
        <v>341</v>
      </c>
      <c r="F66" s="659" t="s">
        <v>371</v>
      </c>
      <c r="G66" s="659" t="s">
        <v>387</v>
      </c>
      <c r="H66" s="659" t="s">
        <v>373</v>
      </c>
      <c r="I66" s="661" t="s">
        <v>374</v>
      </c>
      <c r="J66" s="59"/>
      <c r="K66" s="59"/>
      <c r="L66" s="59"/>
      <c r="M66" s="59"/>
      <c r="N66" s="59"/>
    </row>
    <row r="67" spans="1:14" ht="15.75" x14ac:dyDescent="0.25">
      <c r="A67" s="651" t="s">
        <v>348</v>
      </c>
      <c r="B67" s="624">
        <v>1</v>
      </c>
      <c r="C67" s="624">
        <v>1</v>
      </c>
      <c r="D67" s="624">
        <v>1</v>
      </c>
      <c r="E67" s="624">
        <v>0</v>
      </c>
      <c r="F67" s="625">
        <v>6.3</v>
      </c>
      <c r="G67" s="625">
        <v>6.3</v>
      </c>
      <c r="H67" s="625">
        <v>6.3</v>
      </c>
      <c r="I67" s="652">
        <v>0</v>
      </c>
      <c r="J67" s="59"/>
      <c r="K67" s="59"/>
      <c r="L67" s="59"/>
      <c r="M67" s="59"/>
      <c r="N67" s="59"/>
    </row>
    <row r="68" spans="1:14" ht="15.75" x14ac:dyDescent="0.25">
      <c r="A68" s="651" t="s">
        <v>349</v>
      </c>
      <c r="B68" s="624">
        <v>2</v>
      </c>
      <c r="C68" s="624">
        <v>2</v>
      </c>
      <c r="D68" s="624">
        <v>2</v>
      </c>
      <c r="E68" s="624">
        <v>0</v>
      </c>
      <c r="F68" s="625">
        <v>3.8</v>
      </c>
      <c r="G68" s="625">
        <v>3.8</v>
      </c>
      <c r="H68" s="625">
        <v>3.8</v>
      </c>
      <c r="I68" s="652">
        <v>0</v>
      </c>
      <c r="J68" s="59"/>
      <c r="K68" s="59"/>
      <c r="L68" s="59"/>
      <c r="M68" s="59"/>
      <c r="N68" s="59"/>
    </row>
    <row r="69" spans="1:14" ht="15.75" x14ac:dyDescent="0.25">
      <c r="A69" s="651" t="s">
        <v>350</v>
      </c>
      <c r="B69" s="624">
        <v>13</v>
      </c>
      <c r="C69" s="624">
        <v>13</v>
      </c>
      <c r="D69" s="624">
        <v>11</v>
      </c>
      <c r="E69" s="624">
        <v>7</v>
      </c>
      <c r="F69" s="625">
        <v>11.9</v>
      </c>
      <c r="G69" s="625">
        <v>11.9</v>
      </c>
      <c r="H69" s="625">
        <v>10.3</v>
      </c>
      <c r="I69" s="652">
        <v>8</v>
      </c>
      <c r="J69" s="59"/>
      <c r="K69" s="59"/>
      <c r="L69" s="59"/>
      <c r="M69" s="59"/>
      <c r="N69" s="59"/>
    </row>
    <row r="70" spans="1:14" ht="15.75" x14ac:dyDescent="0.25">
      <c r="A70" s="651" t="s">
        <v>353</v>
      </c>
      <c r="B70" s="624">
        <v>2</v>
      </c>
      <c r="C70" s="624">
        <v>2</v>
      </c>
      <c r="D70" s="624">
        <v>2</v>
      </c>
      <c r="E70" s="624">
        <v>0</v>
      </c>
      <c r="F70" s="625">
        <v>11.8</v>
      </c>
      <c r="G70" s="625">
        <v>11.8</v>
      </c>
      <c r="H70" s="625">
        <v>11.8</v>
      </c>
      <c r="I70" s="652">
        <v>0</v>
      </c>
      <c r="J70" s="59"/>
      <c r="K70" s="59"/>
      <c r="L70" s="59"/>
      <c r="M70" s="59"/>
      <c r="N70" s="59"/>
    </row>
    <row r="71" spans="1:14" ht="15.75" x14ac:dyDescent="0.25">
      <c r="A71" s="651" t="s">
        <v>354</v>
      </c>
      <c r="B71" s="624">
        <v>3</v>
      </c>
      <c r="C71" s="624">
        <v>3</v>
      </c>
      <c r="D71" s="624">
        <v>2</v>
      </c>
      <c r="E71" s="624">
        <v>2</v>
      </c>
      <c r="F71" s="625">
        <v>5.6</v>
      </c>
      <c r="G71" s="625">
        <v>5.6</v>
      </c>
      <c r="H71" s="625">
        <v>3.7</v>
      </c>
      <c r="I71" s="652">
        <v>4.5</v>
      </c>
      <c r="J71" s="59"/>
      <c r="K71" s="59"/>
      <c r="L71" s="59"/>
      <c r="M71" s="59"/>
      <c r="N71" s="59"/>
    </row>
    <row r="72" spans="1:14" ht="15.75" x14ac:dyDescent="0.25">
      <c r="A72" s="651" t="s">
        <v>356</v>
      </c>
      <c r="B72" s="624">
        <v>6</v>
      </c>
      <c r="C72" s="624">
        <v>6</v>
      </c>
      <c r="D72" s="624">
        <v>5</v>
      </c>
      <c r="E72" s="624">
        <v>3</v>
      </c>
      <c r="F72" s="625">
        <v>6.5</v>
      </c>
      <c r="G72" s="625">
        <v>6.5</v>
      </c>
      <c r="H72" s="625">
        <v>5.4</v>
      </c>
      <c r="I72" s="652">
        <v>4.5</v>
      </c>
      <c r="J72" s="59"/>
      <c r="K72" s="59"/>
      <c r="L72" s="59"/>
      <c r="M72" s="59"/>
      <c r="N72" s="59"/>
    </row>
    <row r="73" spans="1:14" ht="15.75" x14ac:dyDescent="0.25">
      <c r="A73" s="651" t="s">
        <v>358</v>
      </c>
      <c r="B73" s="624">
        <v>0.5</v>
      </c>
      <c r="C73" s="624">
        <v>0.5</v>
      </c>
      <c r="D73" s="624">
        <v>0.5</v>
      </c>
      <c r="E73" s="624">
        <v>0.5</v>
      </c>
      <c r="F73" s="625">
        <v>2.7</v>
      </c>
      <c r="G73" s="625">
        <v>2.7</v>
      </c>
      <c r="H73" s="625">
        <v>2.7</v>
      </c>
      <c r="I73" s="652">
        <v>3.7</v>
      </c>
      <c r="J73" s="59"/>
      <c r="K73" s="59"/>
      <c r="L73" s="59"/>
      <c r="M73" s="59"/>
      <c r="N73" s="59"/>
    </row>
    <row r="74" spans="1:14" ht="15.75" x14ac:dyDescent="0.25">
      <c r="A74" s="651" t="s">
        <v>359</v>
      </c>
      <c r="B74" s="624">
        <v>3</v>
      </c>
      <c r="C74" s="624">
        <v>3</v>
      </c>
      <c r="D74" s="624">
        <v>3</v>
      </c>
      <c r="E74" s="624">
        <v>1</v>
      </c>
      <c r="F74" s="625">
        <v>5</v>
      </c>
      <c r="G74" s="625">
        <v>5</v>
      </c>
      <c r="H74" s="625">
        <v>5</v>
      </c>
      <c r="I74" s="652">
        <v>2.2000000000000002</v>
      </c>
      <c r="J74" s="59"/>
      <c r="K74" s="59"/>
      <c r="L74" s="59"/>
      <c r="M74" s="59"/>
      <c r="N74" s="59"/>
    </row>
    <row r="75" spans="1:14" ht="15.75" x14ac:dyDescent="0.25">
      <c r="A75" s="651" t="s">
        <v>362</v>
      </c>
      <c r="B75" s="624">
        <v>5.5</v>
      </c>
      <c r="C75" s="624">
        <v>5.5</v>
      </c>
      <c r="D75" s="624">
        <v>4.5</v>
      </c>
      <c r="E75" s="624">
        <v>2.5</v>
      </c>
      <c r="F75" s="625">
        <v>1.6</v>
      </c>
      <c r="G75" s="625">
        <v>1.6</v>
      </c>
      <c r="H75" s="625">
        <v>1.3</v>
      </c>
      <c r="I75" s="652">
        <v>0.9</v>
      </c>
      <c r="J75" s="59"/>
      <c r="K75" s="59"/>
      <c r="L75" s="59"/>
      <c r="M75" s="59"/>
      <c r="N75" s="59"/>
    </row>
    <row r="76" spans="1:14" ht="15.75" x14ac:dyDescent="0.25">
      <c r="A76" s="651" t="s">
        <v>363</v>
      </c>
      <c r="B76" s="624">
        <v>5</v>
      </c>
      <c r="C76" s="624">
        <v>5</v>
      </c>
      <c r="D76" s="624">
        <v>5</v>
      </c>
      <c r="E76" s="624">
        <v>4</v>
      </c>
      <c r="F76" s="625">
        <v>9.6</v>
      </c>
      <c r="G76" s="625">
        <v>9.6</v>
      </c>
      <c r="H76" s="625">
        <v>9.6</v>
      </c>
      <c r="I76" s="652">
        <v>9.5</v>
      </c>
      <c r="J76" s="59"/>
      <c r="K76" s="59"/>
      <c r="L76" s="59"/>
      <c r="M76" s="59"/>
      <c r="N76" s="59"/>
    </row>
    <row r="77" spans="1:14" ht="15.75" x14ac:dyDescent="0.25">
      <c r="A77" s="653" t="s">
        <v>274</v>
      </c>
      <c r="B77" s="654">
        <v>41</v>
      </c>
      <c r="C77" s="654">
        <v>41</v>
      </c>
      <c r="D77" s="654">
        <v>36</v>
      </c>
      <c r="E77" s="654">
        <v>20</v>
      </c>
      <c r="F77" s="654">
        <v>4.4000000000000004</v>
      </c>
      <c r="G77" s="654">
        <v>4.4000000000000004</v>
      </c>
      <c r="H77" s="654">
        <v>3.9</v>
      </c>
      <c r="I77" s="655">
        <v>2.7</v>
      </c>
      <c r="J77" s="350"/>
      <c r="K77" s="59"/>
      <c r="L77" s="59"/>
      <c r="M77" s="59"/>
      <c r="N77" s="59"/>
    </row>
    <row r="78" spans="1:14" x14ac:dyDescent="0.25">
      <c r="A78" s="59"/>
      <c r="B78" s="59"/>
      <c r="C78" s="59"/>
      <c r="D78" s="59"/>
      <c r="E78" s="59"/>
      <c r="F78" s="59"/>
      <c r="G78" s="59"/>
      <c r="H78" s="59"/>
      <c r="I78" s="59"/>
      <c r="J78" s="59"/>
      <c r="K78" s="59"/>
      <c r="L78" s="59"/>
      <c r="M78" s="59"/>
      <c r="N78" s="59"/>
    </row>
    <row r="79" spans="1:14" x14ac:dyDescent="0.25">
      <c r="A79" s="59"/>
      <c r="B79" s="59"/>
      <c r="C79" s="59"/>
      <c r="D79" s="59"/>
      <c r="E79" s="59"/>
      <c r="F79" s="59"/>
      <c r="G79" s="59"/>
      <c r="H79" s="59"/>
      <c r="I79" s="59"/>
      <c r="J79" s="59"/>
      <c r="K79" s="59"/>
      <c r="L79" s="59"/>
      <c r="M79" s="59"/>
      <c r="N79" s="59"/>
    </row>
    <row r="80" spans="1:14" x14ac:dyDescent="0.25">
      <c r="A80" s="59"/>
      <c r="B80" s="59"/>
      <c r="C80" s="59"/>
      <c r="D80" s="59"/>
      <c r="E80" s="59"/>
      <c r="F80" s="59"/>
      <c r="G80" s="59"/>
      <c r="H80" s="59"/>
      <c r="I80" s="59"/>
      <c r="J80" s="59"/>
      <c r="K80" s="59"/>
      <c r="L80" s="59"/>
      <c r="M80" s="59"/>
      <c r="N80" s="59"/>
    </row>
    <row r="81" spans="1:13" x14ac:dyDescent="0.25">
      <c r="A81" s="75"/>
      <c r="B81" s="75"/>
      <c r="C81" s="75"/>
      <c r="D81" s="75"/>
      <c r="E81" s="75"/>
      <c r="F81" s="75"/>
      <c r="G81" s="75"/>
      <c r="H81" s="75"/>
      <c r="I81" s="75"/>
      <c r="J81" s="75"/>
      <c r="K81" s="59"/>
      <c r="L81" s="59"/>
      <c r="M81" s="59"/>
    </row>
    <row r="82" spans="1:13" x14ac:dyDescent="0.25">
      <c r="A82" s="75"/>
      <c r="B82" s="75"/>
      <c r="C82" s="75"/>
      <c r="D82" s="75"/>
      <c r="E82" s="75"/>
      <c r="F82" s="75"/>
      <c r="G82" s="75"/>
      <c r="H82" s="75"/>
      <c r="I82" s="75"/>
      <c r="J82" s="75"/>
      <c r="K82" s="59"/>
      <c r="L82" s="59"/>
      <c r="M82" s="59"/>
    </row>
    <row r="83" spans="1:13" x14ac:dyDescent="0.25">
      <c r="A83" s="75"/>
      <c r="B83" s="75"/>
      <c r="C83" s="75"/>
      <c r="D83" s="75"/>
      <c r="E83" s="75"/>
      <c r="F83" s="75"/>
      <c r="G83" s="75"/>
      <c r="H83" s="75"/>
      <c r="I83" s="75"/>
      <c r="J83" s="75"/>
      <c r="K83" s="59"/>
      <c r="L83" s="59"/>
      <c r="M83" s="59"/>
    </row>
    <row r="84" spans="1:13" x14ac:dyDescent="0.25">
      <c r="A84" s="75"/>
      <c r="B84" s="75"/>
      <c r="C84" s="75"/>
      <c r="D84" s="75"/>
      <c r="E84" s="75"/>
      <c r="F84" s="75"/>
      <c r="G84" s="75"/>
      <c r="H84" s="75"/>
      <c r="I84" s="75"/>
      <c r="J84" s="75"/>
      <c r="K84" s="59"/>
      <c r="L84" s="59"/>
      <c r="M84" s="59"/>
    </row>
    <row r="85" spans="1:13" x14ac:dyDescent="0.25">
      <c r="A85" s="75"/>
      <c r="B85" s="75"/>
      <c r="C85" s="75"/>
      <c r="D85" s="75"/>
      <c r="E85" s="75"/>
      <c r="F85" s="75"/>
      <c r="G85" s="75"/>
      <c r="H85" s="75"/>
      <c r="I85" s="75"/>
      <c r="J85" s="75"/>
      <c r="K85" s="59"/>
      <c r="L85" s="59"/>
      <c r="M85" s="59"/>
    </row>
    <row r="86" spans="1:13" x14ac:dyDescent="0.25">
      <c r="A86" s="75"/>
      <c r="B86" s="75"/>
      <c r="C86" s="75"/>
      <c r="D86" s="75"/>
      <c r="E86" s="75"/>
      <c r="F86" s="75"/>
      <c r="G86" s="75"/>
      <c r="H86" s="75"/>
      <c r="I86" s="75"/>
      <c r="J86" s="75"/>
      <c r="K86" s="59"/>
      <c r="L86" s="59"/>
      <c r="M86" s="59"/>
    </row>
    <row r="87" spans="1:13" x14ac:dyDescent="0.25">
      <c r="A87" s="75"/>
      <c r="B87" s="75"/>
      <c r="C87" s="75"/>
      <c r="D87" s="75"/>
      <c r="E87" s="75"/>
      <c r="F87" s="75"/>
      <c r="G87" s="75"/>
      <c r="H87" s="75"/>
      <c r="I87" s="75"/>
      <c r="J87" s="75"/>
    </row>
    <row r="88" spans="1:13" x14ac:dyDescent="0.25">
      <c r="A88" s="75"/>
      <c r="B88" s="75"/>
      <c r="C88" s="75"/>
      <c r="D88" s="75"/>
      <c r="E88" s="75"/>
      <c r="F88" s="75"/>
      <c r="G88" s="75"/>
      <c r="H88" s="75"/>
      <c r="I88" s="75"/>
      <c r="J88" s="75"/>
    </row>
    <row r="89" spans="1:13" x14ac:dyDescent="0.25">
      <c r="A89" s="75"/>
      <c r="B89" s="75"/>
      <c r="C89" s="75"/>
      <c r="D89" s="75"/>
      <c r="E89" s="75"/>
      <c r="F89" s="75"/>
      <c r="G89" s="75"/>
      <c r="H89" s="75"/>
      <c r="I89" s="75"/>
      <c r="J89" s="75"/>
    </row>
  </sheetData>
  <mergeCells count="8">
    <mergeCell ref="A1:N1"/>
    <mergeCell ref="A28:J28"/>
    <mergeCell ref="A42:I42"/>
    <mergeCell ref="A64:I64"/>
    <mergeCell ref="A65:I65"/>
    <mergeCell ref="A4:N4"/>
    <mergeCell ref="A5:J5"/>
    <mergeCell ref="A41:J4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A49" workbookViewId="0">
      <selection activeCell="A63" sqref="A63"/>
    </sheetView>
  </sheetViews>
  <sheetFormatPr defaultRowHeight="15" x14ac:dyDescent="0.25"/>
  <cols>
    <col min="1" max="1" width="34.28515625" customWidth="1"/>
    <col min="2" max="2" width="17.140625" customWidth="1"/>
    <col min="7" max="7" width="10.42578125" customWidth="1"/>
    <col min="8" max="8" width="9.5703125" customWidth="1"/>
    <col min="9" max="9" width="10.28515625" customWidth="1"/>
    <col min="10" max="10" width="10.5703125" customWidth="1"/>
  </cols>
  <sheetData>
    <row r="1" spans="1:14" ht="15.75" x14ac:dyDescent="0.25">
      <c r="A1" s="1314" t="s">
        <v>390</v>
      </c>
      <c r="B1" s="1314"/>
      <c r="C1" s="1314"/>
      <c r="D1" s="1314"/>
      <c r="E1" s="1314"/>
      <c r="F1" s="1314"/>
      <c r="G1" s="1314"/>
      <c r="H1" s="1314"/>
      <c r="I1" s="1314"/>
      <c r="J1" s="1314"/>
      <c r="K1" s="1314"/>
      <c r="L1" s="1314"/>
      <c r="M1" s="1314"/>
      <c r="N1" s="1314"/>
    </row>
    <row r="2" spans="1:14" ht="21" x14ac:dyDescent="0.25">
      <c r="A2" s="1347"/>
      <c r="B2" s="1347"/>
      <c r="C2" s="1347"/>
      <c r="D2" s="1347"/>
      <c r="E2" s="1347"/>
      <c r="F2" s="1347"/>
      <c r="G2" s="1347"/>
      <c r="H2" s="1347"/>
      <c r="I2" s="1347"/>
      <c r="J2" s="1347"/>
      <c r="K2" s="59"/>
      <c r="L2" s="59"/>
      <c r="M2" s="59"/>
      <c r="N2" s="59"/>
    </row>
    <row r="3" spans="1:14" ht="15.75" x14ac:dyDescent="0.25">
      <c r="A3" s="662" t="s">
        <v>391</v>
      </c>
      <c r="B3" s="464"/>
      <c r="C3" s="464"/>
      <c r="D3" s="464"/>
      <c r="E3" s="464"/>
      <c r="F3" s="464"/>
      <c r="G3" s="464"/>
      <c r="H3" s="464"/>
      <c r="I3" s="464"/>
      <c r="J3" s="663"/>
      <c r="K3" s="59"/>
      <c r="L3" s="59"/>
      <c r="M3" s="59"/>
      <c r="N3" s="59"/>
    </row>
    <row r="4" spans="1:14" x14ac:dyDescent="0.25">
      <c r="A4" s="1348" t="s">
        <v>392</v>
      </c>
      <c r="B4" s="1348"/>
      <c r="C4" s="1348"/>
      <c r="D4" s="1348"/>
      <c r="E4" s="1348"/>
      <c r="F4" s="1348"/>
      <c r="G4" s="1348"/>
      <c r="H4" s="1348"/>
      <c r="I4" s="1348"/>
      <c r="J4" s="1348"/>
      <c r="K4" s="59"/>
      <c r="L4" s="59"/>
      <c r="M4" s="59"/>
      <c r="N4" s="59"/>
    </row>
    <row r="5" spans="1:14" ht="25.5" x14ac:dyDescent="0.25">
      <c r="A5" s="353" t="s">
        <v>336</v>
      </c>
      <c r="B5" s="353" t="s">
        <v>337</v>
      </c>
      <c r="C5" s="353" t="s">
        <v>338</v>
      </c>
      <c r="D5" s="608" t="s">
        <v>339</v>
      </c>
      <c r="E5" s="608" t="s">
        <v>340</v>
      </c>
      <c r="F5" s="608" t="s">
        <v>341</v>
      </c>
      <c r="G5" s="353" t="s">
        <v>378</v>
      </c>
      <c r="H5" s="353" t="s">
        <v>393</v>
      </c>
      <c r="I5" s="353" t="s">
        <v>394</v>
      </c>
      <c r="J5" s="353" t="s">
        <v>395</v>
      </c>
      <c r="K5" s="59"/>
      <c r="L5" s="59"/>
      <c r="M5" s="59"/>
      <c r="N5" s="59"/>
    </row>
    <row r="6" spans="1:14" ht="15.75" x14ac:dyDescent="0.25">
      <c r="A6" s="664" t="s">
        <v>347</v>
      </c>
      <c r="B6" s="624">
        <v>4</v>
      </c>
      <c r="C6" s="624">
        <v>1</v>
      </c>
      <c r="D6" s="624">
        <v>1</v>
      </c>
      <c r="E6" s="624">
        <v>1</v>
      </c>
      <c r="F6" s="624">
        <v>1</v>
      </c>
      <c r="G6" s="625">
        <v>0.3</v>
      </c>
      <c r="H6" s="625">
        <v>1</v>
      </c>
      <c r="I6" s="625">
        <v>1</v>
      </c>
      <c r="J6" s="625">
        <v>0.3</v>
      </c>
      <c r="K6" s="59"/>
      <c r="L6" s="59"/>
      <c r="M6" s="59"/>
      <c r="N6" s="59"/>
    </row>
    <row r="7" spans="1:14" ht="15.75" x14ac:dyDescent="0.25">
      <c r="A7" s="664" t="s">
        <v>348</v>
      </c>
      <c r="B7" s="624">
        <v>4</v>
      </c>
      <c r="C7" s="624">
        <v>13</v>
      </c>
      <c r="D7" s="624">
        <v>10</v>
      </c>
      <c r="E7" s="624">
        <v>6</v>
      </c>
      <c r="F7" s="624">
        <v>6</v>
      </c>
      <c r="G7" s="625">
        <v>3.3</v>
      </c>
      <c r="H7" s="625">
        <v>0.6</v>
      </c>
      <c r="I7" s="625">
        <v>1</v>
      </c>
      <c r="J7" s="625">
        <v>1.5</v>
      </c>
      <c r="K7" s="59"/>
      <c r="L7" s="59"/>
      <c r="M7" s="59"/>
      <c r="N7" s="59"/>
    </row>
    <row r="8" spans="1:14" ht="15.75" x14ac:dyDescent="0.25">
      <c r="A8" s="664" t="s">
        <v>350</v>
      </c>
      <c r="B8" s="624">
        <v>6</v>
      </c>
      <c r="C8" s="624">
        <v>8</v>
      </c>
      <c r="D8" s="624">
        <v>8</v>
      </c>
      <c r="E8" s="624">
        <v>6</v>
      </c>
      <c r="F8" s="624">
        <v>6</v>
      </c>
      <c r="G8" s="625">
        <v>1.3</v>
      </c>
      <c r="H8" s="625">
        <v>0.8</v>
      </c>
      <c r="I8" s="625">
        <v>1</v>
      </c>
      <c r="J8" s="625">
        <v>1</v>
      </c>
      <c r="K8" s="59"/>
      <c r="L8" s="59"/>
      <c r="M8" s="59"/>
      <c r="N8" s="59"/>
    </row>
    <row r="9" spans="1:14" ht="15.75" x14ac:dyDescent="0.25">
      <c r="A9" s="664" t="s">
        <v>351</v>
      </c>
      <c r="B9" s="624">
        <v>2</v>
      </c>
      <c r="C9" s="624">
        <v>6</v>
      </c>
      <c r="D9" s="624">
        <v>5</v>
      </c>
      <c r="E9" s="624">
        <v>3</v>
      </c>
      <c r="F9" s="624">
        <v>3</v>
      </c>
      <c r="G9" s="625">
        <v>3</v>
      </c>
      <c r="H9" s="625">
        <v>0.6</v>
      </c>
      <c r="I9" s="625">
        <v>1</v>
      </c>
      <c r="J9" s="625">
        <v>1.5</v>
      </c>
      <c r="K9" s="59"/>
      <c r="L9" s="59"/>
      <c r="M9" s="59"/>
      <c r="N9" s="59"/>
    </row>
    <row r="10" spans="1:14" ht="15.75" x14ac:dyDescent="0.25">
      <c r="A10" s="664" t="s">
        <v>353</v>
      </c>
      <c r="B10" s="624">
        <v>2</v>
      </c>
      <c r="C10" s="624">
        <v>2</v>
      </c>
      <c r="D10" s="624">
        <v>2</v>
      </c>
      <c r="E10" s="624">
        <v>1</v>
      </c>
      <c r="F10" s="624">
        <v>1</v>
      </c>
      <c r="G10" s="625">
        <v>1</v>
      </c>
      <c r="H10" s="625">
        <v>0.5</v>
      </c>
      <c r="I10" s="625">
        <v>1</v>
      </c>
      <c r="J10" s="625">
        <v>0.5</v>
      </c>
      <c r="K10" s="59"/>
      <c r="L10" s="59"/>
      <c r="M10" s="59"/>
      <c r="N10" s="59"/>
    </row>
    <row r="11" spans="1:14" ht="15.75" x14ac:dyDescent="0.25">
      <c r="A11" s="664" t="s">
        <v>354</v>
      </c>
      <c r="B11" s="624">
        <v>6</v>
      </c>
      <c r="C11" s="624">
        <v>6</v>
      </c>
      <c r="D11" s="624">
        <v>5</v>
      </c>
      <c r="E11" s="624">
        <v>5</v>
      </c>
      <c r="F11" s="624">
        <v>5</v>
      </c>
      <c r="G11" s="625">
        <v>1</v>
      </c>
      <c r="H11" s="625">
        <v>1</v>
      </c>
      <c r="I11" s="625">
        <v>1</v>
      </c>
      <c r="J11" s="625">
        <v>0.8</v>
      </c>
      <c r="K11" s="59"/>
      <c r="L11" s="59"/>
      <c r="M11" s="59"/>
      <c r="N11" s="59"/>
    </row>
    <row r="12" spans="1:14" ht="15.75" x14ac:dyDescent="0.25">
      <c r="A12" s="664" t="s">
        <v>355</v>
      </c>
      <c r="B12" s="624">
        <v>4</v>
      </c>
      <c r="C12" s="624">
        <v>2</v>
      </c>
      <c r="D12" s="624">
        <v>2</v>
      </c>
      <c r="E12" s="624">
        <v>1</v>
      </c>
      <c r="F12" s="624">
        <v>1</v>
      </c>
      <c r="G12" s="625">
        <v>0.5</v>
      </c>
      <c r="H12" s="625">
        <v>0.5</v>
      </c>
      <c r="I12" s="625">
        <v>1</v>
      </c>
      <c r="J12" s="625">
        <v>0.3</v>
      </c>
      <c r="K12" s="59"/>
      <c r="L12" s="59"/>
      <c r="M12" s="59"/>
      <c r="N12" s="59"/>
    </row>
    <row r="13" spans="1:14" ht="15.75" x14ac:dyDescent="0.25">
      <c r="A13" s="664" t="s">
        <v>356</v>
      </c>
      <c r="B13" s="624">
        <v>1</v>
      </c>
      <c r="C13" s="624">
        <v>3</v>
      </c>
      <c r="D13" s="624">
        <v>3</v>
      </c>
      <c r="E13" s="624">
        <v>1</v>
      </c>
      <c r="F13" s="624">
        <v>1</v>
      </c>
      <c r="G13" s="625">
        <v>3</v>
      </c>
      <c r="H13" s="625">
        <v>0.3</v>
      </c>
      <c r="I13" s="625">
        <v>1</v>
      </c>
      <c r="J13" s="625">
        <v>1</v>
      </c>
      <c r="K13" s="59"/>
      <c r="L13" s="59"/>
      <c r="M13" s="59"/>
      <c r="N13" s="59"/>
    </row>
    <row r="14" spans="1:14" ht="15.75" x14ac:dyDescent="0.25">
      <c r="A14" s="664" t="s">
        <v>358</v>
      </c>
      <c r="B14" s="624">
        <v>1</v>
      </c>
      <c r="C14" s="624">
        <v>4</v>
      </c>
      <c r="D14" s="624">
        <v>3</v>
      </c>
      <c r="E14" s="624">
        <v>1</v>
      </c>
      <c r="F14" s="624">
        <v>1</v>
      </c>
      <c r="G14" s="625">
        <v>4</v>
      </c>
      <c r="H14" s="625">
        <v>0.3</v>
      </c>
      <c r="I14" s="625">
        <v>1</v>
      </c>
      <c r="J14" s="625">
        <v>1</v>
      </c>
      <c r="K14" s="59"/>
      <c r="L14" s="59"/>
      <c r="M14" s="59"/>
      <c r="N14" s="59"/>
    </row>
    <row r="15" spans="1:14" ht="15.75" x14ac:dyDescent="0.25">
      <c r="A15" s="664" t="s">
        <v>359</v>
      </c>
      <c r="B15" s="624">
        <v>2</v>
      </c>
      <c r="C15" s="624">
        <v>2</v>
      </c>
      <c r="D15" s="624">
        <v>2</v>
      </c>
      <c r="E15" s="624">
        <v>2</v>
      </c>
      <c r="F15" s="624">
        <v>2</v>
      </c>
      <c r="G15" s="625">
        <v>1</v>
      </c>
      <c r="H15" s="625">
        <v>1</v>
      </c>
      <c r="I15" s="625">
        <v>1</v>
      </c>
      <c r="J15" s="625">
        <v>1</v>
      </c>
      <c r="K15" s="59"/>
      <c r="L15" s="59"/>
      <c r="M15" s="59"/>
      <c r="N15" s="59"/>
    </row>
    <row r="16" spans="1:14" ht="15.75" x14ac:dyDescent="0.25">
      <c r="A16" s="664" t="s">
        <v>361</v>
      </c>
      <c r="B16" s="624">
        <v>1</v>
      </c>
      <c r="C16" s="624">
        <v>1</v>
      </c>
      <c r="D16" s="624">
        <v>1</v>
      </c>
      <c r="E16" s="624">
        <v>1</v>
      </c>
      <c r="F16" s="624">
        <v>1</v>
      </c>
      <c r="G16" s="625">
        <v>1</v>
      </c>
      <c r="H16" s="625">
        <v>1</v>
      </c>
      <c r="I16" s="625">
        <v>1</v>
      </c>
      <c r="J16" s="625">
        <v>1</v>
      </c>
      <c r="K16" s="59"/>
      <c r="L16" s="59"/>
      <c r="M16" s="59"/>
      <c r="N16" s="59"/>
    </row>
    <row r="17" spans="1:14" ht="15.75" x14ac:dyDescent="0.25">
      <c r="A17" s="664" t="s">
        <v>362</v>
      </c>
      <c r="B17" s="624">
        <v>10</v>
      </c>
      <c r="C17" s="624">
        <v>16</v>
      </c>
      <c r="D17" s="624">
        <v>16</v>
      </c>
      <c r="E17" s="624">
        <v>10</v>
      </c>
      <c r="F17" s="624">
        <v>10</v>
      </c>
      <c r="G17" s="625">
        <v>1.6</v>
      </c>
      <c r="H17" s="625">
        <v>0.6</v>
      </c>
      <c r="I17" s="625">
        <v>1</v>
      </c>
      <c r="J17" s="625">
        <v>1</v>
      </c>
      <c r="K17" s="59"/>
      <c r="L17" s="59"/>
      <c r="M17" s="59"/>
      <c r="N17" s="59"/>
    </row>
    <row r="18" spans="1:14" ht="15.75" x14ac:dyDescent="0.25">
      <c r="A18" s="664" t="s">
        <v>363</v>
      </c>
      <c r="B18" s="624">
        <v>1</v>
      </c>
      <c r="C18" s="624">
        <v>7</v>
      </c>
      <c r="D18" s="624">
        <v>7</v>
      </c>
      <c r="E18" s="624">
        <v>2</v>
      </c>
      <c r="F18" s="624">
        <v>2</v>
      </c>
      <c r="G18" s="625">
        <v>7</v>
      </c>
      <c r="H18" s="625">
        <v>0.3</v>
      </c>
      <c r="I18" s="625">
        <v>1</v>
      </c>
      <c r="J18" s="625">
        <v>2</v>
      </c>
      <c r="K18" s="59"/>
      <c r="L18" s="59"/>
      <c r="M18" s="59"/>
      <c r="N18" s="59"/>
    </row>
    <row r="19" spans="1:14" ht="15.75" x14ac:dyDescent="0.25">
      <c r="A19" s="664" t="s">
        <v>365</v>
      </c>
      <c r="B19" s="624">
        <v>1</v>
      </c>
      <c r="C19" s="624">
        <v>2</v>
      </c>
      <c r="D19" s="624">
        <v>2</v>
      </c>
      <c r="E19" s="624">
        <v>1</v>
      </c>
      <c r="F19" s="624">
        <v>1</v>
      </c>
      <c r="G19" s="625">
        <v>2</v>
      </c>
      <c r="H19" s="625">
        <v>0.5</v>
      </c>
      <c r="I19" s="625">
        <v>1</v>
      </c>
      <c r="J19" s="625">
        <v>1</v>
      </c>
      <c r="K19" s="59"/>
      <c r="L19" s="59"/>
      <c r="M19" s="59"/>
      <c r="N19" s="59"/>
    </row>
    <row r="20" spans="1:14" ht="15.75" x14ac:dyDescent="0.25">
      <c r="A20" s="812" t="s">
        <v>274</v>
      </c>
      <c r="B20" s="813">
        <v>45</v>
      </c>
      <c r="C20" s="813">
        <v>73</v>
      </c>
      <c r="D20" s="813">
        <v>67</v>
      </c>
      <c r="E20" s="813">
        <v>41</v>
      </c>
      <c r="F20" s="813">
        <v>41</v>
      </c>
      <c r="G20" s="813">
        <v>1.6</v>
      </c>
      <c r="H20" s="813">
        <v>0.6</v>
      </c>
      <c r="I20" s="813">
        <v>1</v>
      </c>
      <c r="J20" s="813">
        <v>0.9</v>
      </c>
      <c r="K20" s="59"/>
      <c r="L20" s="59"/>
      <c r="M20" s="59"/>
      <c r="N20" s="59"/>
    </row>
    <row r="21" spans="1:14" x14ac:dyDescent="0.25">
      <c r="A21" s="1349"/>
      <c r="B21" s="1350"/>
      <c r="C21" s="1350"/>
      <c r="D21" s="1350"/>
      <c r="E21" s="1350"/>
      <c r="F21" s="1350"/>
      <c r="G21" s="1350"/>
      <c r="H21" s="1350"/>
      <c r="I21" s="1350"/>
      <c r="J21" s="1350"/>
      <c r="K21" s="59"/>
      <c r="L21" s="59"/>
      <c r="M21" s="59"/>
      <c r="N21" s="59"/>
    </row>
    <row r="22" spans="1:14" ht="15.75" x14ac:dyDescent="0.25">
      <c r="A22" s="665" t="s">
        <v>396</v>
      </c>
      <c r="B22" s="666"/>
      <c r="C22" s="666"/>
      <c r="D22" s="666"/>
      <c r="E22" s="666"/>
      <c r="F22" s="666"/>
      <c r="G22" s="666"/>
      <c r="H22" s="666"/>
      <c r="I22" s="666"/>
      <c r="J22" s="666"/>
      <c r="K22" s="59"/>
      <c r="L22" s="59"/>
      <c r="M22" s="59"/>
      <c r="N22" s="59"/>
    </row>
    <row r="23" spans="1:14" x14ac:dyDescent="0.25">
      <c r="A23" s="1351" t="s">
        <v>397</v>
      </c>
      <c r="B23" s="1351"/>
      <c r="C23" s="1351"/>
      <c r="D23" s="1351"/>
      <c r="E23" s="1351"/>
      <c r="F23" s="1351"/>
      <c r="G23" s="1351"/>
      <c r="H23" s="1351"/>
      <c r="I23" s="1351"/>
      <c r="J23" s="1351"/>
      <c r="K23" s="59"/>
      <c r="L23" s="59"/>
      <c r="M23" s="59"/>
      <c r="N23" s="59"/>
    </row>
    <row r="24" spans="1:14" ht="35.25" customHeight="1" x14ac:dyDescent="0.25">
      <c r="A24" s="353" t="s">
        <v>336</v>
      </c>
      <c r="B24" s="353" t="s">
        <v>337</v>
      </c>
      <c r="C24" s="353" t="s">
        <v>338</v>
      </c>
      <c r="D24" s="608" t="s">
        <v>339</v>
      </c>
      <c r="E24" s="608" t="s">
        <v>340</v>
      </c>
      <c r="F24" s="608" t="s">
        <v>341</v>
      </c>
      <c r="G24" s="353" t="s">
        <v>378</v>
      </c>
      <c r="H24" s="353" t="s">
        <v>393</v>
      </c>
      <c r="I24" s="353" t="s">
        <v>394</v>
      </c>
      <c r="J24" s="353" t="s">
        <v>398</v>
      </c>
      <c r="K24" s="59"/>
      <c r="L24" s="59"/>
      <c r="M24" s="59"/>
      <c r="N24" s="59"/>
    </row>
    <row r="25" spans="1:14" ht="15.75" x14ac:dyDescent="0.25">
      <c r="A25" s="664" t="s">
        <v>350</v>
      </c>
      <c r="B25" s="624">
        <v>2</v>
      </c>
      <c r="C25" s="624">
        <v>3</v>
      </c>
      <c r="D25" s="624">
        <v>3</v>
      </c>
      <c r="E25" s="624">
        <v>3</v>
      </c>
      <c r="F25" s="624">
        <v>3</v>
      </c>
      <c r="G25" s="667">
        <v>1.5</v>
      </c>
      <c r="H25" s="625">
        <v>1</v>
      </c>
      <c r="I25" s="625">
        <v>1</v>
      </c>
      <c r="J25" s="625">
        <v>1.5</v>
      </c>
      <c r="K25" s="59"/>
      <c r="L25" s="59"/>
      <c r="M25" s="59"/>
      <c r="N25" s="59"/>
    </row>
    <row r="26" spans="1:14" ht="15.75" x14ac:dyDescent="0.25">
      <c r="A26" s="664" t="s">
        <v>351</v>
      </c>
      <c r="B26" s="624">
        <v>1</v>
      </c>
      <c r="C26" s="624">
        <v>1</v>
      </c>
      <c r="D26" s="624">
        <v>1</v>
      </c>
      <c r="E26" s="624">
        <v>1</v>
      </c>
      <c r="F26" s="624">
        <v>1</v>
      </c>
      <c r="G26" s="625">
        <v>1</v>
      </c>
      <c r="H26" s="625">
        <v>1</v>
      </c>
      <c r="I26" s="625">
        <v>1</v>
      </c>
      <c r="J26" s="625">
        <v>1</v>
      </c>
      <c r="K26" s="59"/>
      <c r="L26" s="59"/>
      <c r="M26" s="59"/>
      <c r="N26" s="59"/>
    </row>
    <row r="27" spans="1:14" ht="15.75" x14ac:dyDescent="0.25">
      <c r="A27" s="664" t="s">
        <v>353</v>
      </c>
      <c r="B27" s="624">
        <v>2</v>
      </c>
      <c r="C27" s="624">
        <v>2</v>
      </c>
      <c r="D27" s="624">
        <v>2</v>
      </c>
      <c r="E27" s="624">
        <v>2</v>
      </c>
      <c r="F27" s="624">
        <v>1</v>
      </c>
      <c r="G27" s="625">
        <v>1</v>
      </c>
      <c r="H27" s="625">
        <v>1</v>
      </c>
      <c r="I27" s="625">
        <v>0.5</v>
      </c>
      <c r="J27" s="625">
        <v>0.5</v>
      </c>
      <c r="K27" s="59"/>
      <c r="L27" s="59"/>
      <c r="M27" s="59"/>
      <c r="N27" s="59"/>
    </row>
    <row r="28" spans="1:14" ht="15.75" x14ac:dyDescent="0.25">
      <c r="A28" s="664" t="s">
        <v>356</v>
      </c>
      <c r="B28" s="624">
        <v>1</v>
      </c>
      <c r="C28" s="624">
        <v>4</v>
      </c>
      <c r="D28" s="624">
        <v>4</v>
      </c>
      <c r="E28" s="624">
        <v>4</v>
      </c>
      <c r="F28" s="624">
        <v>3</v>
      </c>
      <c r="G28" s="625">
        <v>4</v>
      </c>
      <c r="H28" s="625">
        <v>1</v>
      </c>
      <c r="I28" s="625">
        <v>0.8</v>
      </c>
      <c r="J28" s="625">
        <v>3</v>
      </c>
      <c r="K28" s="59"/>
      <c r="L28" s="59"/>
      <c r="M28" s="59"/>
      <c r="N28" s="59"/>
    </row>
    <row r="29" spans="1:14" ht="15.75" x14ac:dyDescent="0.25">
      <c r="A29" s="664" t="s">
        <v>358</v>
      </c>
      <c r="B29" s="624">
        <v>1</v>
      </c>
      <c r="C29" s="624">
        <v>1</v>
      </c>
      <c r="D29" s="624">
        <v>1</v>
      </c>
      <c r="E29" s="624">
        <v>1</v>
      </c>
      <c r="F29" s="624">
        <v>1</v>
      </c>
      <c r="G29" s="625">
        <v>1</v>
      </c>
      <c r="H29" s="625">
        <v>1</v>
      </c>
      <c r="I29" s="625">
        <v>1</v>
      </c>
      <c r="J29" s="625">
        <v>1</v>
      </c>
      <c r="K29" s="59"/>
      <c r="L29" s="59"/>
      <c r="M29" s="59"/>
      <c r="N29" s="59"/>
    </row>
    <row r="30" spans="1:14" ht="15.75" x14ac:dyDescent="0.25">
      <c r="A30" s="664" t="s">
        <v>361</v>
      </c>
      <c r="B30" s="624">
        <v>1</v>
      </c>
      <c r="C30" s="624">
        <v>1</v>
      </c>
      <c r="D30" s="624">
        <v>1</v>
      </c>
      <c r="E30" s="624">
        <v>1</v>
      </c>
      <c r="F30" s="624">
        <v>1</v>
      </c>
      <c r="G30" s="625">
        <v>1</v>
      </c>
      <c r="H30" s="625">
        <v>1</v>
      </c>
      <c r="I30" s="625">
        <v>1</v>
      </c>
      <c r="J30" s="625">
        <v>1</v>
      </c>
      <c r="K30" s="59"/>
      <c r="L30" s="59"/>
      <c r="M30" s="59"/>
      <c r="N30" s="59"/>
    </row>
    <row r="31" spans="1:14" ht="15.75" x14ac:dyDescent="0.25">
      <c r="A31" s="664" t="s">
        <v>362</v>
      </c>
      <c r="B31" s="624">
        <v>5</v>
      </c>
      <c r="C31" s="624">
        <v>10</v>
      </c>
      <c r="D31" s="624">
        <v>10</v>
      </c>
      <c r="E31" s="624">
        <v>9</v>
      </c>
      <c r="F31" s="624">
        <v>9</v>
      </c>
      <c r="G31" s="625">
        <v>2</v>
      </c>
      <c r="H31" s="625">
        <v>0.9</v>
      </c>
      <c r="I31" s="625">
        <v>1</v>
      </c>
      <c r="J31" s="625">
        <v>1.8</v>
      </c>
      <c r="K31" s="59"/>
      <c r="L31" s="59"/>
      <c r="M31" s="59"/>
      <c r="N31" s="59"/>
    </row>
    <row r="32" spans="1:14" ht="15.75" x14ac:dyDescent="0.25">
      <c r="A32" s="664" t="s">
        <v>363</v>
      </c>
      <c r="B32" s="624">
        <v>1</v>
      </c>
      <c r="C32" s="624">
        <v>1</v>
      </c>
      <c r="D32" s="624">
        <v>1</v>
      </c>
      <c r="E32" s="624">
        <v>1</v>
      </c>
      <c r="F32" s="624">
        <v>1</v>
      </c>
      <c r="G32" s="625">
        <v>1</v>
      </c>
      <c r="H32" s="625">
        <v>1</v>
      </c>
      <c r="I32" s="625">
        <v>1</v>
      </c>
      <c r="J32" s="625">
        <v>1</v>
      </c>
      <c r="K32" s="59"/>
      <c r="L32" s="59"/>
      <c r="M32" s="59"/>
      <c r="N32" s="59"/>
    </row>
    <row r="33" spans="1:14" ht="15.75" x14ac:dyDescent="0.25">
      <c r="A33" s="812" t="s">
        <v>274</v>
      </c>
      <c r="B33" s="813">
        <v>14</v>
      </c>
      <c r="C33" s="813">
        <v>23</v>
      </c>
      <c r="D33" s="813">
        <v>23</v>
      </c>
      <c r="E33" s="813">
        <v>22</v>
      </c>
      <c r="F33" s="813">
        <v>20</v>
      </c>
      <c r="G33" s="813">
        <v>1.6</v>
      </c>
      <c r="H33" s="813">
        <v>1</v>
      </c>
      <c r="I33" s="813">
        <v>0.9</v>
      </c>
      <c r="J33" s="813">
        <v>1.4</v>
      </c>
      <c r="K33" s="59"/>
      <c r="L33" s="59"/>
      <c r="M33" s="59"/>
      <c r="N33" s="59"/>
    </row>
    <row r="34" spans="1:14" x14ac:dyDescent="0.25">
      <c r="A34" s="668"/>
      <c r="B34" s="668"/>
      <c r="C34" s="668"/>
      <c r="D34" s="668"/>
      <c r="E34" s="668"/>
      <c r="F34" s="668"/>
      <c r="G34" s="668"/>
      <c r="H34" s="668"/>
      <c r="I34" s="668"/>
      <c r="J34" s="668"/>
      <c r="K34" s="59"/>
      <c r="L34" s="59"/>
      <c r="M34" s="59"/>
      <c r="N34" s="59"/>
    </row>
    <row r="35" spans="1:14" ht="15.75" x14ac:dyDescent="0.25">
      <c r="A35" s="669" t="s">
        <v>399</v>
      </c>
      <c r="B35" s="464"/>
      <c r="C35" s="464"/>
      <c r="D35" s="464"/>
      <c r="E35" s="464"/>
      <c r="F35" s="464"/>
      <c r="G35" s="464"/>
      <c r="H35" s="464"/>
      <c r="I35" s="464"/>
      <c r="J35" s="464"/>
      <c r="K35" s="59"/>
      <c r="L35" s="59"/>
      <c r="M35" s="59"/>
      <c r="N35" s="59"/>
    </row>
    <row r="36" spans="1:14" ht="15.75" x14ac:dyDescent="0.25">
      <c r="A36" s="1341" t="s">
        <v>386</v>
      </c>
      <c r="B36" s="1342"/>
      <c r="C36" s="1342"/>
      <c r="D36" s="1342"/>
      <c r="E36" s="1342"/>
      <c r="F36" s="1343"/>
      <c r="G36" s="1343"/>
      <c r="H36" s="1343"/>
      <c r="I36" s="1344"/>
      <c r="J36" s="59"/>
      <c r="K36" s="59"/>
      <c r="L36" s="59"/>
      <c r="M36" s="59"/>
      <c r="N36" s="59"/>
    </row>
    <row r="37" spans="1:14" ht="48.75" x14ac:dyDescent="0.25">
      <c r="A37" s="670" t="s">
        <v>336</v>
      </c>
      <c r="B37" s="670" t="s">
        <v>338</v>
      </c>
      <c r="C37" s="587" t="s">
        <v>339</v>
      </c>
      <c r="D37" s="587" t="s">
        <v>340</v>
      </c>
      <c r="E37" s="587" t="s">
        <v>341</v>
      </c>
      <c r="F37" s="670" t="s">
        <v>371</v>
      </c>
      <c r="G37" s="670" t="s">
        <v>387</v>
      </c>
      <c r="H37" s="670" t="s">
        <v>373</v>
      </c>
      <c r="I37" s="670" t="s">
        <v>374</v>
      </c>
      <c r="J37" s="59"/>
      <c r="K37" s="59"/>
      <c r="L37" s="59"/>
      <c r="M37" s="59"/>
      <c r="N37" s="59"/>
    </row>
    <row r="38" spans="1:14" ht="15.75" x14ac:dyDescent="0.25">
      <c r="A38" s="664" t="s">
        <v>347</v>
      </c>
      <c r="B38" s="624">
        <v>1</v>
      </c>
      <c r="C38" s="624">
        <v>1</v>
      </c>
      <c r="D38" s="624">
        <v>1</v>
      </c>
      <c r="E38" s="624">
        <v>1</v>
      </c>
      <c r="F38" s="625">
        <v>100</v>
      </c>
      <c r="G38" s="625">
        <v>100</v>
      </c>
      <c r="H38" s="625">
        <v>100</v>
      </c>
      <c r="I38" s="625">
        <v>100</v>
      </c>
      <c r="J38" s="59"/>
      <c r="K38" s="59"/>
      <c r="L38" s="59"/>
      <c r="M38" s="59"/>
      <c r="N38" s="59"/>
    </row>
    <row r="39" spans="1:14" ht="15.75" x14ac:dyDescent="0.25">
      <c r="A39" s="664" t="s">
        <v>348</v>
      </c>
      <c r="B39" s="624">
        <v>5</v>
      </c>
      <c r="C39" s="624">
        <v>5</v>
      </c>
      <c r="D39" s="624">
        <v>3</v>
      </c>
      <c r="E39" s="624">
        <v>3</v>
      </c>
      <c r="F39" s="625">
        <v>38.5</v>
      </c>
      <c r="G39" s="625">
        <v>50</v>
      </c>
      <c r="H39" s="625">
        <v>50</v>
      </c>
      <c r="I39" s="625">
        <v>50</v>
      </c>
      <c r="J39" s="59"/>
      <c r="K39" s="59"/>
      <c r="L39" s="59"/>
      <c r="M39" s="59"/>
      <c r="N39" s="59"/>
    </row>
    <row r="40" spans="1:14" ht="15.75" x14ac:dyDescent="0.25">
      <c r="A40" s="664" t="s">
        <v>350</v>
      </c>
      <c r="B40" s="624">
        <v>4</v>
      </c>
      <c r="C40" s="624">
        <v>4</v>
      </c>
      <c r="D40" s="624">
        <v>3</v>
      </c>
      <c r="E40" s="624">
        <v>3</v>
      </c>
      <c r="F40" s="625">
        <v>50</v>
      </c>
      <c r="G40" s="625">
        <v>50</v>
      </c>
      <c r="H40" s="625">
        <v>50</v>
      </c>
      <c r="I40" s="625">
        <v>50</v>
      </c>
      <c r="J40" s="59"/>
      <c r="K40" s="59"/>
      <c r="L40" s="59"/>
      <c r="M40" s="59"/>
      <c r="N40" s="59"/>
    </row>
    <row r="41" spans="1:14" ht="15.75" x14ac:dyDescent="0.25">
      <c r="A41" s="664" t="s">
        <v>351</v>
      </c>
      <c r="B41" s="624">
        <v>3</v>
      </c>
      <c r="C41" s="624">
        <v>3</v>
      </c>
      <c r="D41" s="624">
        <v>2</v>
      </c>
      <c r="E41" s="624">
        <v>2</v>
      </c>
      <c r="F41" s="625">
        <v>50</v>
      </c>
      <c r="G41" s="625">
        <v>60</v>
      </c>
      <c r="H41" s="625">
        <v>66.7</v>
      </c>
      <c r="I41" s="625">
        <v>66.7</v>
      </c>
      <c r="J41" s="59"/>
      <c r="K41" s="59"/>
      <c r="L41" s="59"/>
      <c r="M41" s="59"/>
      <c r="N41" s="59"/>
    </row>
    <row r="42" spans="1:14" ht="15.75" x14ac:dyDescent="0.25">
      <c r="A42" s="664" t="s">
        <v>353</v>
      </c>
      <c r="B42" s="624">
        <v>1</v>
      </c>
      <c r="C42" s="624">
        <v>1</v>
      </c>
      <c r="D42" s="624">
        <v>1</v>
      </c>
      <c r="E42" s="624">
        <v>1</v>
      </c>
      <c r="F42" s="625">
        <v>50</v>
      </c>
      <c r="G42" s="625">
        <v>50</v>
      </c>
      <c r="H42" s="625">
        <v>100</v>
      </c>
      <c r="I42" s="625">
        <v>100</v>
      </c>
      <c r="J42" s="59"/>
      <c r="K42" s="59"/>
      <c r="L42" s="59"/>
      <c r="M42" s="59"/>
      <c r="N42" s="59"/>
    </row>
    <row r="43" spans="1:14" ht="15.75" x14ac:dyDescent="0.25">
      <c r="A43" s="664" t="s">
        <v>354</v>
      </c>
      <c r="B43" s="624">
        <v>3</v>
      </c>
      <c r="C43" s="624">
        <v>2</v>
      </c>
      <c r="D43" s="624">
        <v>2</v>
      </c>
      <c r="E43" s="624">
        <v>2</v>
      </c>
      <c r="F43" s="625">
        <v>50</v>
      </c>
      <c r="G43" s="625">
        <v>40</v>
      </c>
      <c r="H43" s="625">
        <v>40</v>
      </c>
      <c r="I43" s="625">
        <v>40</v>
      </c>
      <c r="J43" s="59"/>
      <c r="K43" s="59"/>
      <c r="L43" s="59"/>
      <c r="M43" s="59"/>
      <c r="N43" s="59"/>
    </row>
    <row r="44" spans="1:14" ht="15.75" x14ac:dyDescent="0.25">
      <c r="A44" s="664" t="s">
        <v>355</v>
      </c>
      <c r="B44" s="624">
        <v>1</v>
      </c>
      <c r="C44" s="624">
        <v>1</v>
      </c>
      <c r="D44" s="624">
        <v>0</v>
      </c>
      <c r="E44" s="624">
        <v>0</v>
      </c>
      <c r="F44" s="625">
        <v>50</v>
      </c>
      <c r="G44" s="625">
        <v>50</v>
      </c>
      <c r="H44" s="625">
        <v>0</v>
      </c>
      <c r="I44" s="625">
        <v>0</v>
      </c>
      <c r="J44" s="59"/>
      <c r="K44" s="59"/>
      <c r="L44" s="59"/>
      <c r="M44" s="59"/>
      <c r="N44" s="59"/>
    </row>
    <row r="45" spans="1:14" ht="15.75" x14ac:dyDescent="0.25">
      <c r="A45" s="664" t="s">
        <v>356</v>
      </c>
      <c r="B45" s="624">
        <v>3</v>
      </c>
      <c r="C45" s="624">
        <v>3</v>
      </c>
      <c r="D45" s="624">
        <v>2</v>
      </c>
      <c r="E45" s="624">
        <v>1</v>
      </c>
      <c r="F45" s="625">
        <v>100</v>
      </c>
      <c r="G45" s="625">
        <v>100</v>
      </c>
      <c r="H45" s="625">
        <v>50</v>
      </c>
      <c r="I45" s="625">
        <v>100</v>
      </c>
      <c r="J45" s="59"/>
      <c r="K45" s="59"/>
      <c r="L45" s="59"/>
      <c r="M45" s="59"/>
      <c r="N45" s="59"/>
    </row>
    <row r="46" spans="1:14" ht="15.75" x14ac:dyDescent="0.25">
      <c r="A46" s="664" t="s">
        <v>358</v>
      </c>
      <c r="B46" s="624">
        <v>1</v>
      </c>
      <c r="C46" s="624">
        <v>1</v>
      </c>
      <c r="D46" s="624">
        <v>1</v>
      </c>
      <c r="E46" s="624">
        <v>1</v>
      </c>
      <c r="F46" s="625">
        <v>25</v>
      </c>
      <c r="G46" s="625">
        <v>33.299999999999997</v>
      </c>
      <c r="H46" s="625">
        <v>100</v>
      </c>
      <c r="I46" s="625">
        <v>100</v>
      </c>
      <c r="J46" s="59"/>
      <c r="K46" s="59"/>
      <c r="L46" s="59"/>
      <c r="M46" s="59"/>
      <c r="N46" s="59"/>
    </row>
    <row r="47" spans="1:14" ht="15.75" x14ac:dyDescent="0.25">
      <c r="A47" s="664" t="s">
        <v>359</v>
      </c>
      <c r="B47" s="624">
        <v>2</v>
      </c>
      <c r="C47" s="624">
        <v>2</v>
      </c>
      <c r="D47" s="624">
        <v>2</v>
      </c>
      <c r="E47" s="624">
        <v>2</v>
      </c>
      <c r="F47" s="625">
        <v>100</v>
      </c>
      <c r="G47" s="625">
        <v>100</v>
      </c>
      <c r="H47" s="625">
        <v>100</v>
      </c>
      <c r="I47" s="625">
        <v>100</v>
      </c>
      <c r="J47" s="59"/>
      <c r="K47" s="59"/>
      <c r="L47" s="59"/>
      <c r="M47" s="59"/>
      <c r="N47" s="59"/>
    </row>
    <row r="48" spans="1:14" ht="15.75" x14ac:dyDescent="0.25">
      <c r="A48" s="664" t="s">
        <v>361</v>
      </c>
      <c r="B48" s="624">
        <v>1</v>
      </c>
      <c r="C48" s="624">
        <v>1</v>
      </c>
      <c r="D48" s="624">
        <v>1</v>
      </c>
      <c r="E48" s="624">
        <v>1</v>
      </c>
      <c r="F48" s="625">
        <v>100</v>
      </c>
      <c r="G48" s="625">
        <v>100</v>
      </c>
      <c r="H48" s="625">
        <v>100</v>
      </c>
      <c r="I48" s="625">
        <v>100</v>
      </c>
      <c r="J48" s="59"/>
      <c r="K48" s="59"/>
      <c r="L48" s="59"/>
      <c r="M48" s="59"/>
      <c r="N48" s="59"/>
    </row>
    <row r="49" spans="1:14" ht="15.75" x14ac:dyDescent="0.25">
      <c r="A49" s="664" t="s">
        <v>362</v>
      </c>
      <c r="B49" s="624">
        <v>11</v>
      </c>
      <c r="C49" s="624">
        <v>11</v>
      </c>
      <c r="D49" s="624">
        <v>7</v>
      </c>
      <c r="E49" s="624">
        <v>7</v>
      </c>
      <c r="F49" s="625">
        <v>68.8</v>
      </c>
      <c r="G49" s="625">
        <v>68.8</v>
      </c>
      <c r="H49" s="625">
        <v>70</v>
      </c>
      <c r="I49" s="625">
        <v>70</v>
      </c>
      <c r="J49" s="59"/>
      <c r="K49" s="59"/>
      <c r="L49" s="59"/>
      <c r="M49" s="59"/>
      <c r="N49" s="59"/>
    </row>
    <row r="50" spans="1:14" ht="15.75" x14ac:dyDescent="0.25">
      <c r="A50" s="664" t="s">
        <v>363</v>
      </c>
      <c r="B50" s="624">
        <v>3</v>
      </c>
      <c r="C50" s="624">
        <v>3</v>
      </c>
      <c r="D50" s="624">
        <v>1</v>
      </c>
      <c r="E50" s="624">
        <v>1</v>
      </c>
      <c r="F50" s="625">
        <v>42.9</v>
      </c>
      <c r="G50" s="625">
        <v>42.9</v>
      </c>
      <c r="H50" s="625">
        <v>50</v>
      </c>
      <c r="I50" s="625">
        <v>50</v>
      </c>
      <c r="J50" s="59"/>
      <c r="K50" s="59"/>
      <c r="L50" s="59"/>
      <c r="M50" s="59"/>
      <c r="N50" s="59"/>
    </row>
    <row r="51" spans="1:14" ht="15.75" x14ac:dyDescent="0.25">
      <c r="A51" s="664" t="s">
        <v>365</v>
      </c>
      <c r="B51" s="624">
        <v>2</v>
      </c>
      <c r="C51" s="624">
        <v>2</v>
      </c>
      <c r="D51" s="624">
        <v>1</v>
      </c>
      <c r="E51" s="624">
        <v>1</v>
      </c>
      <c r="F51" s="625">
        <v>100</v>
      </c>
      <c r="G51" s="625">
        <v>100</v>
      </c>
      <c r="H51" s="625">
        <v>100</v>
      </c>
      <c r="I51" s="625">
        <v>100</v>
      </c>
      <c r="J51" s="59"/>
      <c r="K51" s="59"/>
      <c r="L51" s="59"/>
      <c r="M51" s="59"/>
      <c r="N51" s="59"/>
    </row>
    <row r="52" spans="1:14" ht="15.75" x14ac:dyDescent="0.25">
      <c r="A52" s="629" t="s">
        <v>274</v>
      </c>
      <c r="B52" s="630">
        <v>41</v>
      </c>
      <c r="C52" s="630">
        <v>40</v>
      </c>
      <c r="D52" s="630">
        <v>27</v>
      </c>
      <c r="E52" s="630">
        <v>26</v>
      </c>
      <c r="F52" s="630">
        <v>56.2</v>
      </c>
      <c r="G52" s="630">
        <v>59.7</v>
      </c>
      <c r="H52" s="630">
        <v>65.900000000000006</v>
      </c>
      <c r="I52" s="630">
        <v>63.4</v>
      </c>
      <c r="J52" s="350"/>
      <c r="K52" s="59"/>
      <c r="L52" s="59"/>
      <c r="M52" s="59"/>
      <c r="N52" s="59"/>
    </row>
    <row r="53" spans="1:14" ht="15.75" x14ac:dyDescent="0.25">
      <c r="A53" s="59"/>
      <c r="B53" s="59"/>
      <c r="C53" s="59"/>
      <c r="D53" s="59"/>
      <c r="E53" s="59"/>
      <c r="F53" s="59"/>
      <c r="G53" s="59"/>
      <c r="H53" s="59"/>
      <c r="I53" s="59"/>
      <c r="J53" s="350"/>
      <c r="K53" s="59"/>
      <c r="L53" s="59"/>
      <c r="M53" s="59"/>
      <c r="N53" s="59"/>
    </row>
    <row r="54" spans="1:14" ht="15.75" x14ac:dyDescent="0.25">
      <c r="A54" s="669" t="s">
        <v>400</v>
      </c>
      <c r="B54" s="59"/>
      <c r="C54" s="59"/>
      <c r="D54" s="59"/>
      <c r="E54" s="59"/>
      <c r="F54" s="59"/>
      <c r="G54" s="59"/>
      <c r="H54" s="59"/>
      <c r="I54" s="59"/>
      <c r="J54" s="350"/>
      <c r="K54" s="59"/>
      <c r="L54" s="59"/>
      <c r="M54" s="59"/>
      <c r="N54" s="59"/>
    </row>
    <row r="55" spans="1:14" ht="15.75" x14ac:dyDescent="0.25">
      <c r="A55" s="1345" t="s">
        <v>389</v>
      </c>
      <c r="B55" s="1346"/>
      <c r="C55" s="1346"/>
      <c r="D55" s="1346"/>
      <c r="E55" s="1346"/>
      <c r="F55" s="1346"/>
      <c r="G55" s="1346"/>
      <c r="H55" s="1346"/>
      <c r="I55" s="1346"/>
      <c r="J55" s="350"/>
      <c r="K55" s="59"/>
      <c r="L55" s="59"/>
      <c r="M55" s="59"/>
      <c r="N55" s="59"/>
    </row>
    <row r="56" spans="1:14" ht="48.75" x14ac:dyDescent="0.25">
      <c r="A56" s="671" t="s">
        <v>336</v>
      </c>
      <c r="B56" s="672" t="s">
        <v>338</v>
      </c>
      <c r="C56" s="671" t="s">
        <v>339</v>
      </c>
      <c r="D56" s="671" t="s">
        <v>340</v>
      </c>
      <c r="E56" s="671" t="s">
        <v>341</v>
      </c>
      <c r="F56" s="672" t="s">
        <v>401</v>
      </c>
      <c r="G56" s="672" t="s">
        <v>387</v>
      </c>
      <c r="H56" s="672" t="s">
        <v>373</v>
      </c>
      <c r="I56" s="672" t="s">
        <v>374</v>
      </c>
      <c r="J56" s="350"/>
      <c r="K56" s="59"/>
      <c r="L56" s="59"/>
      <c r="M56" s="59"/>
      <c r="N56" s="59"/>
    </row>
    <row r="57" spans="1:14" ht="15.75" x14ac:dyDescent="0.25">
      <c r="A57" s="673" t="s">
        <v>348</v>
      </c>
      <c r="B57" s="674">
        <v>1</v>
      </c>
      <c r="C57" s="674">
        <v>0</v>
      </c>
      <c r="D57" s="674">
        <v>0</v>
      </c>
      <c r="E57" s="674">
        <v>0</v>
      </c>
      <c r="F57" s="675">
        <v>7.7</v>
      </c>
      <c r="G57" s="675">
        <v>0</v>
      </c>
      <c r="H57" s="675">
        <v>0</v>
      </c>
      <c r="I57" s="675">
        <v>0</v>
      </c>
      <c r="J57" s="350"/>
      <c r="K57" s="59"/>
      <c r="L57" s="59"/>
      <c r="M57" s="59"/>
      <c r="N57" s="59"/>
    </row>
    <row r="58" spans="1:14" ht="15.75" x14ac:dyDescent="0.25">
      <c r="A58" s="673" t="s">
        <v>351</v>
      </c>
      <c r="B58" s="674">
        <v>1</v>
      </c>
      <c r="C58" s="674">
        <v>1</v>
      </c>
      <c r="D58" s="674">
        <v>1</v>
      </c>
      <c r="E58" s="674">
        <v>1</v>
      </c>
      <c r="F58" s="675">
        <v>16.7</v>
      </c>
      <c r="G58" s="675">
        <v>20</v>
      </c>
      <c r="H58" s="675">
        <v>33.299999999999997</v>
      </c>
      <c r="I58" s="675">
        <v>33.299999999999997</v>
      </c>
      <c r="J58" s="350"/>
      <c r="K58" s="59"/>
      <c r="L58" s="59"/>
      <c r="M58" s="59"/>
      <c r="N58" s="59"/>
    </row>
    <row r="59" spans="1:14" ht="15.75" x14ac:dyDescent="0.25">
      <c r="A59" s="673" t="s">
        <v>353</v>
      </c>
      <c r="B59" s="674">
        <v>1</v>
      </c>
      <c r="C59" s="674">
        <v>1</v>
      </c>
      <c r="D59" s="674">
        <v>1</v>
      </c>
      <c r="E59" s="674">
        <v>1</v>
      </c>
      <c r="F59" s="675">
        <v>50</v>
      </c>
      <c r="G59" s="675">
        <v>50</v>
      </c>
      <c r="H59" s="675">
        <v>100</v>
      </c>
      <c r="I59" s="675">
        <v>100</v>
      </c>
      <c r="J59" s="350"/>
      <c r="K59" s="59"/>
      <c r="L59" s="59"/>
      <c r="M59" s="59"/>
      <c r="N59" s="59"/>
    </row>
    <row r="60" spans="1:14" ht="15.75" x14ac:dyDescent="0.25">
      <c r="A60" s="673" t="s">
        <v>356</v>
      </c>
      <c r="B60" s="674">
        <v>1</v>
      </c>
      <c r="C60" s="674">
        <v>1</v>
      </c>
      <c r="D60" s="674">
        <v>1</v>
      </c>
      <c r="E60" s="674">
        <v>1</v>
      </c>
      <c r="F60" s="675">
        <v>33.299999999999997</v>
      </c>
      <c r="G60" s="675">
        <v>33.299999999999997</v>
      </c>
      <c r="H60" s="675">
        <v>100</v>
      </c>
      <c r="I60" s="675">
        <v>100</v>
      </c>
      <c r="J60" s="350"/>
      <c r="K60" s="59"/>
      <c r="L60" s="59"/>
      <c r="M60" s="59"/>
      <c r="N60" s="59"/>
    </row>
    <row r="61" spans="1:14" ht="15.75" x14ac:dyDescent="0.25">
      <c r="A61" s="673" t="s">
        <v>362</v>
      </c>
      <c r="B61" s="674">
        <v>2</v>
      </c>
      <c r="C61" s="674">
        <v>2</v>
      </c>
      <c r="D61" s="674">
        <v>1</v>
      </c>
      <c r="E61" s="674">
        <v>1</v>
      </c>
      <c r="F61" s="675">
        <v>12.5</v>
      </c>
      <c r="G61" s="675">
        <v>12.5</v>
      </c>
      <c r="H61" s="675">
        <v>10</v>
      </c>
      <c r="I61" s="675">
        <v>10</v>
      </c>
      <c r="J61" s="350"/>
      <c r="K61" s="59"/>
      <c r="L61" s="59"/>
      <c r="M61" s="59"/>
      <c r="N61" s="59"/>
    </row>
    <row r="62" spans="1:14" ht="15.75" x14ac:dyDescent="0.25">
      <c r="A62" s="673" t="s">
        <v>363</v>
      </c>
      <c r="B62" s="674">
        <v>1</v>
      </c>
      <c r="C62" s="674">
        <v>1</v>
      </c>
      <c r="D62" s="674">
        <v>0</v>
      </c>
      <c r="E62" s="674">
        <v>0</v>
      </c>
      <c r="F62" s="675">
        <v>14.2</v>
      </c>
      <c r="G62" s="675">
        <v>14.3</v>
      </c>
      <c r="H62" s="675">
        <v>0</v>
      </c>
      <c r="I62" s="675">
        <v>0</v>
      </c>
      <c r="J62" s="350"/>
      <c r="K62" s="59"/>
      <c r="L62" s="59"/>
      <c r="M62" s="59"/>
      <c r="N62" s="59"/>
    </row>
    <row r="63" spans="1:14" ht="15.75" x14ac:dyDescent="0.25">
      <c r="A63" s="676" t="s">
        <v>274</v>
      </c>
      <c r="B63" s="677">
        <v>7</v>
      </c>
      <c r="C63" s="677">
        <v>6</v>
      </c>
      <c r="D63" s="677">
        <v>4</v>
      </c>
      <c r="E63" s="677">
        <v>4</v>
      </c>
      <c r="F63" s="677">
        <v>9.6</v>
      </c>
      <c r="G63" s="677">
        <v>9</v>
      </c>
      <c r="H63" s="677">
        <v>9.8000000000000007</v>
      </c>
      <c r="I63" s="677">
        <v>9.8000000000000007</v>
      </c>
      <c r="J63" s="350"/>
      <c r="K63" s="59"/>
      <c r="L63" s="59"/>
      <c r="M63" s="59"/>
      <c r="N63" s="59"/>
    </row>
    <row r="64" spans="1:14" x14ac:dyDescent="0.25">
      <c r="A64" s="59"/>
      <c r="B64" s="59"/>
      <c r="C64" s="59"/>
      <c r="D64" s="59"/>
      <c r="E64" s="59"/>
      <c r="F64" s="59"/>
      <c r="G64" s="59"/>
      <c r="H64" s="59"/>
      <c r="I64" s="59"/>
      <c r="J64" s="59"/>
      <c r="K64" s="59"/>
      <c r="L64" s="59"/>
      <c r="M64" s="59"/>
      <c r="N64" s="59"/>
    </row>
    <row r="65" spans="1:14" x14ac:dyDescent="0.25">
      <c r="A65" s="59"/>
      <c r="B65" s="59"/>
      <c r="C65" s="59"/>
      <c r="D65" s="59"/>
      <c r="E65" s="59"/>
      <c r="F65" s="59"/>
      <c r="G65" s="59"/>
      <c r="H65" s="59"/>
      <c r="I65" s="59"/>
      <c r="J65" s="59"/>
      <c r="K65" s="59"/>
      <c r="L65" s="59"/>
      <c r="M65" s="59"/>
      <c r="N65" s="59"/>
    </row>
    <row r="66" spans="1:14" x14ac:dyDescent="0.25">
      <c r="A66" s="59"/>
      <c r="B66" s="59"/>
      <c r="C66" s="59"/>
      <c r="D66" s="59"/>
      <c r="E66" s="59"/>
      <c r="F66" s="59"/>
      <c r="G66" s="59"/>
      <c r="H66" s="59"/>
      <c r="I66" s="59"/>
      <c r="J66" s="59"/>
      <c r="K66" s="59"/>
      <c r="L66" s="59"/>
      <c r="M66" s="59"/>
    </row>
    <row r="67" spans="1:14" x14ac:dyDescent="0.25">
      <c r="A67" s="59"/>
      <c r="B67" s="59"/>
      <c r="C67" s="59"/>
      <c r="D67" s="59"/>
      <c r="E67" s="59"/>
      <c r="F67" s="59"/>
      <c r="G67" s="59"/>
      <c r="H67" s="59"/>
      <c r="I67" s="59"/>
      <c r="J67" s="59"/>
      <c r="K67" s="59"/>
      <c r="L67" s="59"/>
      <c r="M67" s="59"/>
    </row>
    <row r="68" spans="1:14" x14ac:dyDescent="0.25">
      <c r="A68" s="59"/>
      <c r="B68" s="59"/>
      <c r="C68" s="59"/>
      <c r="D68" s="59"/>
      <c r="E68" s="59"/>
      <c r="F68" s="59"/>
      <c r="G68" s="59"/>
      <c r="H68" s="59"/>
      <c r="I68" s="59"/>
      <c r="J68" s="59"/>
      <c r="K68" s="59"/>
      <c r="L68" s="59"/>
      <c r="M68" s="59"/>
    </row>
    <row r="69" spans="1:14" x14ac:dyDescent="0.25">
      <c r="A69" s="59"/>
      <c r="B69" s="59"/>
      <c r="C69" s="59"/>
      <c r="D69" s="59"/>
      <c r="E69" s="59"/>
      <c r="F69" s="59"/>
      <c r="G69" s="59"/>
      <c r="H69" s="59"/>
      <c r="I69" s="59"/>
      <c r="J69" s="59"/>
      <c r="K69" s="59"/>
      <c r="L69" s="59"/>
      <c r="M69" s="59"/>
    </row>
    <row r="70" spans="1:14" x14ac:dyDescent="0.25">
      <c r="A70" s="59"/>
      <c r="B70" s="59"/>
      <c r="C70" s="59"/>
      <c r="D70" s="59"/>
      <c r="E70" s="59"/>
      <c r="F70" s="59"/>
      <c r="G70" s="59"/>
      <c r="H70" s="59"/>
      <c r="I70" s="59"/>
      <c r="J70" s="59"/>
      <c r="K70" s="59"/>
      <c r="L70" s="59"/>
      <c r="M70" s="59"/>
    </row>
    <row r="71" spans="1:14" x14ac:dyDescent="0.25">
      <c r="A71" s="59"/>
      <c r="B71" s="59"/>
      <c r="C71" s="59"/>
      <c r="D71" s="59"/>
      <c r="E71" s="59"/>
      <c r="F71" s="59"/>
      <c r="G71" s="59"/>
      <c r="H71" s="59"/>
      <c r="I71" s="59"/>
      <c r="J71" s="59"/>
      <c r="K71" s="59"/>
      <c r="L71" s="59"/>
      <c r="M71" s="59"/>
    </row>
    <row r="72" spans="1:14" x14ac:dyDescent="0.25">
      <c r="A72" s="59"/>
      <c r="B72" s="59"/>
      <c r="C72" s="59"/>
      <c r="D72" s="59"/>
      <c r="E72" s="59"/>
      <c r="F72" s="59"/>
      <c r="G72" s="59"/>
      <c r="H72" s="59"/>
      <c r="I72" s="59"/>
      <c r="J72" s="59"/>
      <c r="K72" s="59"/>
      <c r="L72" s="59"/>
      <c r="M72" s="59"/>
    </row>
    <row r="73" spans="1:14" x14ac:dyDescent="0.25">
      <c r="A73" s="59"/>
      <c r="B73" s="59"/>
      <c r="C73" s="59"/>
      <c r="D73" s="59"/>
      <c r="E73" s="59"/>
      <c r="F73" s="59"/>
      <c r="G73" s="59"/>
      <c r="H73" s="59"/>
      <c r="I73" s="59"/>
      <c r="J73" s="59"/>
      <c r="K73" s="59"/>
      <c r="L73" s="59"/>
      <c r="M73" s="59"/>
    </row>
    <row r="74" spans="1:14" x14ac:dyDescent="0.25">
      <c r="A74" s="59"/>
      <c r="B74" s="59"/>
      <c r="C74" s="59"/>
      <c r="D74" s="59"/>
      <c r="E74" s="59"/>
      <c r="F74" s="59"/>
      <c r="G74" s="59"/>
      <c r="H74" s="59"/>
      <c r="I74" s="59"/>
      <c r="J74" s="59"/>
      <c r="K74" s="59"/>
      <c r="L74" s="59"/>
      <c r="M74" s="59"/>
    </row>
    <row r="75" spans="1:14" x14ac:dyDescent="0.25">
      <c r="A75" s="59"/>
      <c r="B75" s="59"/>
      <c r="C75" s="59"/>
      <c r="D75" s="59"/>
      <c r="E75" s="59"/>
      <c r="F75" s="59"/>
      <c r="G75" s="59"/>
      <c r="H75" s="59"/>
      <c r="I75" s="59"/>
      <c r="J75" s="59"/>
      <c r="K75" s="59"/>
      <c r="L75" s="59"/>
      <c r="M75" s="59"/>
    </row>
  </sheetData>
  <mergeCells count="7">
    <mergeCell ref="A36:I36"/>
    <mergeCell ref="A55:I55"/>
    <mergeCell ref="A1:N1"/>
    <mergeCell ref="A2:J2"/>
    <mergeCell ref="A4:J4"/>
    <mergeCell ref="A21:J21"/>
    <mergeCell ref="A23:J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3"/>
  <sheetViews>
    <sheetView topLeftCell="M1" workbookViewId="0">
      <selection activeCell="E62" sqref="E62"/>
    </sheetView>
  </sheetViews>
  <sheetFormatPr defaultRowHeight="15" x14ac:dyDescent="0.25"/>
  <cols>
    <col min="1" max="1" width="20.5703125" customWidth="1"/>
    <col min="3" max="3" width="10.140625" customWidth="1"/>
    <col min="4" max="4" width="10.28515625" customWidth="1"/>
    <col min="5" max="5" width="10.85546875" customWidth="1"/>
    <col min="6" max="6" width="11" customWidth="1"/>
    <col min="7" max="7" width="14.42578125" customWidth="1"/>
    <col min="8" max="8" width="11.7109375" customWidth="1"/>
    <col min="9" max="9" width="11.140625" customWidth="1"/>
    <col min="10" max="10" width="10.5703125" customWidth="1"/>
    <col min="13" max="13" width="13.28515625" customWidth="1"/>
    <col min="14" max="14" width="10.7109375" customWidth="1"/>
    <col min="17" max="17" width="12.42578125" customWidth="1"/>
    <col min="18" max="18" width="10.42578125" customWidth="1"/>
    <col min="19" max="19" width="15.7109375" customWidth="1"/>
    <col min="20" max="20" width="16.85546875" customWidth="1"/>
  </cols>
  <sheetData>
    <row r="1" spans="1:44" ht="19.5" customHeight="1" x14ac:dyDescent="0.25">
      <c r="A1" s="1356" t="s">
        <v>402</v>
      </c>
      <c r="B1" s="1356"/>
      <c r="C1" s="1356"/>
      <c r="D1" s="1356"/>
      <c r="E1" s="1356"/>
      <c r="F1" s="1356"/>
      <c r="G1" s="1356"/>
      <c r="H1" s="1356"/>
      <c r="I1" s="1356"/>
      <c r="J1" s="1356"/>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ht="16.5" customHeight="1" x14ac:dyDescent="0.25">
      <c r="A2" s="1356" t="s">
        <v>403</v>
      </c>
      <c r="B2" s="1356"/>
      <c r="C2" s="1356"/>
      <c r="D2" s="1356"/>
      <c r="E2" s="1356"/>
      <c r="F2" s="1356"/>
      <c r="G2" s="1356"/>
      <c r="H2" s="1356"/>
      <c r="I2" s="1356"/>
      <c r="J2" s="1356"/>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row>
    <row r="3" spans="1:44" ht="15" customHeight="1" x14ac:dyDescent="0.25">
      <c r="A3" s="1356" t="s">
        <v>404</v>
      </c>
      <c r="B3" s="1356"/>
      <c r="C3" s="1356"/>
      <c r="D3" s="1356"/>
      <c r="E3" s="1356"/>
      <c r="F3" s="1356"/>
      <c r="G3" s="1356"/>
      <c r="H3" s="1356"/>
      <c r="I3" s="1356"/>
      <c r="J3" s="1356"/>
      <c r="K3" s="1356"/>
      <c r="L3" s="1356"/>
      <c r="M3" s="1356"/>
      <c r="N3" s="1356"/>
      <c r="O3" s="1356"/>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row>
    <row r="4" spans="1:44" ht="16.5" customHeight="1" x14ac:dyDescent="0.25">
      <c r="A4" s="1356" t="s">
        <v>405</v>
      </c>
      <c r="B4" s="1356"/>
      <c r="C4" s="1356"/>
      <c r="D4" s="1356"/>
      <c r="E4" s="1356"/>
      <c r="F4" s="1356"/>
      <c r="G4" s="1356"/>
      <c r="H4" s="1356"/>
      <c r="I4" s="1356"/>
      <c r="J4" s="1356"/>
      <c r="K4" s="1356"/>
      <c r="L4" s="1356"/>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row>
    <row r="5" spans="1:44" ht="16.5" customHeight="1" x14ac:dyDescent="0.25">
      <c r="A5" s="678"/>
      <c r="B5" s="678"/>
      <c r="C5" s="678"/>
      <c r="D5" s="678"/>
      <c r="E5" s="678"/>
      <c r="F5" s="678"/>
      <c r="G5" s="678"/>
      <c r="H5" s="678"/>
      <c r="I5" s="678"/>
      <c r="J5" s="678"/>
      <c r="K5" s="678"/>
      <c r="L5" s="678"/>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row>
    <row r="6" spans="1:44" ht="18" customHeight="1" x14ac:dyDescent="0.25">
      <c r="A6" s="58" t="s">
        <v>406</v>
      </c>
      <c r="B6" s="59"/>
      <c r="C6" s="59"/>
      <c r="D6" s="59"/>
      <c r="E6" s="59"/>
      <c r="F6" s="65"/>
      <c r="G6" s="65"/>
      <c r="H6" s="65"/>
      <c r="I6" s="65"/>
      <c r="J6" s="65"/>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row>
    <row r="7" spans="1:44" ht="15.75" x14ac:dyDescent="0.25">
      <c r="A7" s="176" t="s">
        <v>407</v>
      </c>
      <c r="B7" s="176" t="s">
        <v>408</v>
      </c>
      <c r="C7" s="1352" t="s">
        <v>409</v>
      </c>
      <c r="D7" s="1353"/>
      <c r="E7" s="1353"/>
      <c r="F7" s="1353"/>
      <c r="G7" s="1353"/>
      <c r="H7" s="1354"/>
      <c r="I7" s="1355" t="s">
        <v>410</v>
      </c>
      <c r="J7" s="1355"/>
      <c r="K7" s="1355"/>
      <c r="L7" s="1355"/>
      <c r="M7" s="1355"/>
      <c r="N7" s="1355"/>
      <c r="O7" s="1355" t="s">
        <v>274</v>
      </c>
      <c r="P7" s="1355"/>
      <c r="Q7" s="1355"/>
      <c r="R7" s="1355"/>
      <c r="S7" s="1355"/>
      <c r="T7" s="1355"/>
      <c r="U7" s="59"/>
      <c r="V7" s="59"/>
      <c r="W7" s="59"/>
      <c r="X7" s="76" t="s">
        <v>411</v>
      </c>
      <c r="Y7" s="76"/>
      <c r="Z7" s="80"/>
      <c r="AA7" s="80"/>
      <c r="AB7" s="80"/>
      <c r="AC7" s="80"/>
      <c r="AD7" s="80"/>
      <c r="AE7" s="80"/>
      <c r="AF7" s="74"/>
      <c r="AG7" s="59"/>
      <c r="AH7" s="59"/>
      <c r="AI7" s="59"/>
      <c r="AJ7" s="59"/>
      <c r="AK7" s="59"/>
      <c r="AL7" s="59"/>
      <c r="AM7" s="59"/>
      <c r="AN7" s="59"/>
      <c r="AO7" s="59"/>
      <c r="AP7" s="59"/>
      <c r="AQ7" s="59"/>
      <c r="AR7" s="59"/>
    </row>
    <row r="8" spans="1:44" ht="45.6" customHeight="1" x14ac:dyDescent="0.25">
      <c r="A8" s="366"/>
      <c r="B8" s="346"/>
      <c r="C8" s="346" t="s">
        <v>412</v>
      </c>
      <c r="D8" s="346" t="s">
        <v>306</v>
      </c>
      <c r="E8" s="346" t="s">
        <v>413</v>
      </c>
      <c r="F8" s="346" t="s">
        <v>306</v>
      </c>
      <c r="G8" s="346" t="s">
        <v>414</v>
      </c>
      <c r="H8" s="346" t="s">
        <v>415</v>
      </c>
      <c r="I8" s="346" t="s">
        <v>412</v>
      </c>
      <c r="J8" s="346" t="s">
        <v>306</v>
      </c>
      <c r="K8" s="346" t="s">
        <v>413</v>
      </c>
      <c r="L8" s="346" t="s">
        <v>306</v>
      </c>
      <c r="M8" s="346" t="s">
        <v>414</v>
      </c>
      <c r="N8" s="346" t="s">
        <v>415</v>
      </c>
      <c r="O8" s="346" t="s">
        <v>416</v>
      </c>
      <c r="P8" s="346" t="s">
        <v>306</v>
      </c>
      <c r="Q8" s="346" t="s">
        <v>414</v>
      </c>
      <c r="R8" s="679" t="s">
        <v>415</v>
      </c>
      <c r="S8" s="680" t="s">
        <v>417</v>
      </c>
      <c r="T8" s="679" t="s">
        <v>418</v>
      </c>
      <c r="U8" s="59"/>
      <c r="V8" s="59"/>
      <c r="W8" s="59"/>
      <c r="X8" s="78" t="s">
        <v>409</v>
      </c>
      <c r="Y8" s="75"/>
      <c r="Z8" s="75"/>
      <c r="AA8" s="75"/>
      <c r="AB8" s="75"/>
      <c r="AC8" s="1049"/>
      <c r="AD8" s="1049"/>
      <c r="AE8" s="1049"/>
      <c r="AF8" s="1049"/>
      <c r="AG8" s="59"/>
      <c r="AH8" s="59"/>
      <c r="AI8" s="59"/>
      <c r="AJ8" s="59"/>
      <c r="AK8" s="59"/>
      <c r="AL8" s="59"/>
      <c r="AM8" s="59"/>
      <c r="AN8" s="59"/>
      <c r="AO8" s="59"/>
      <c r="AP8" s="59"/>
      <c r="AQ8" s="59"/>
      <c r="AR8" s="59"/>
    </row>
    <row r="9" spans="1:44" x14ac:dyDescent="0.25">
      <c r="A9" s="178" t="s">
        <v>313</v>
      </c>
      <c r="B9" s="178">
        <v>1</v>
      </c>
      <c r="C9" s="178">
        <v>619</v>
      </c>
      <c r="D9" s="178">
        <v>314</v>
      </c>
      <c r="E9" s="178">
        <v>50</v>
      </c>
      <c r="F9" s="178">
        <v>27</v>
      </c>
      <c r="G9" s="681">
        <v>7.47</v>
      </c>
      <c r="H9" s="1050">
        <v>0</v>
      </c>
      <c r="I9" s="178">
        <v>87</v>
      </c>
      <c r="J9" s="178">
        <v>12</v>
      </c>
      <c r="K9" s="178">
        <v>2</v>
      </c>
      <c r="L9" s="178">
        <v>1</v>
      </c>
      <c r="M9" s="681">
        <v>2.25</v>
      </c>
      <c r="N9" s="1050">
        <v>0</v>
      </c>
      <c r="O9" s="366">
        <v>758</v>
      </c>
      <c r="P9" s="178">
        <v>354</v>
      </c>
      <c r="Q9" s="681">
        <v>6.86</v>
      </c>
      <c r="R9" s="1051">
        <v>0</v>
      </c>
      <c r="S9" s="1051">
        <v>91</v>
      </c>
      <c r="T9" s="1051">
        <v>12.01</v>
      </c>
      <c r="U9" s="59"/>
      <c r="V9" s="59"/>
      <c r="W9" s="59"/>
      <c r="X9" s="70" t="s">
        <v>419</v>
      </c>
      <c r="Y9" s="70">
        <v>2022</v>
      </c>
      <c r="Z9" s="70">
        <v>2021</v>
      </c>
      <c r="AA9" s="70">
        <v>2020</v>
      </c>
      <c r="AB9" s="70">
        <v>2019</v>
      </c>
      <c r="AC9" s="70">
        <v>2018</v>
      </c>
      <c r="AD9" s="70">
        <v>2017</v>
      </c>
      <c r="AE9" s="70">
        <v>2016</v>
      </c>
      <c r="AF9" s="70">
        <v>2015</v>
      </c>
      <c r="AG9" s="59"/>
      <c r="AH9" s="59"/>
      <c r="AI9" s="59"/>
      <c r="AJ9" s="59"/>
      <c r="AK9" s="59"/>
      <c r="AL9" s="59"/>
      <c r="AM9" s="59"/>
      <c r="AN9" s="59"/>
      <c r="AO9" s="59"/>
      <c r="AP9" s="59"/>
      <c r="AQ9" s="59"/>
      <c r="AR9" s="59"/>
    </row>
    <row r="10" spans="1:44" x14ac:dyDescent="0.25">
      <c r="A10" s="178"/>
      <c r="B10" s="178">
        <v>2</v>
      </c>
      <c r="C10" s="178">
        <v>313</v>
      </c>
      <c r="D10" s="178">
        <v>182</v>
      </c>
      <c r="E10" s="178">
        <v>15</v>
      </c>
      <c r="F10" s="178">
        <v>4</v>
      </c>
      <c r="G10" s="682">
        <v>4.57</v>
      </c>
      <c r="H10" s="1016">
        <v>0</v>
      </c>
      <c r="I10" s="178">
        <v>15</v>
      </c>
      <c r="J10" s="178">
        <v>0</v>
      </c>
      <c r="K10" s="178">
        <v>1</v>
      </c>
      <c r="L10" s="178">
        <v>0</v>
      </c>
      <c r="M10" s="682">
        <v>6.25</v>
      </c>
      <c r="N10" s="1016">
        <v>0</v>
      </c>
      <c r="O10" s="366">
        <v>344</v>
      </c>
      <c r="P10" s="178">
        <v>186</v>
      </c>
      <c r="Q10" s="682">
        <v>4.6500000000000004</v>
      </c>
      <c r="R10" s="1017">
        <v>0</v>
      </c>
      <c r="S10" s="1017">
        <v>15</v>
      </c>
      <c r="T10" s="1017">
        <v>4.3600000000000003</v>
      </c>
      <c r="U10" s="59"/>
      <c r="V10" s="59"/>
      <c r="W10" s="59"/>
      <c r="X10" s="71">
        <v>1</v>
      </c>
      <c r="Y10" s="71">
        <v>3780</v>
      </c>
      <c r="Z10" s="72">
        <v>3715</v>
      </c>
      <c r="AA10" s="73">
        <v>3770</v>
      </c>
      <c r="AB10" s="73">
        <v>3759</v>
      </c>
      <c r="AC10" s="73">
        <v>3776</v>
      </c>
      <c r="AD10" s="73">
        <v>4072</v>
      </c>
      <c r="AE10" s="73">
        <v>4388</v>
      </c>
      <c r="AF10" s="73">
        <v>4728</v>
      </c>
      <c r="AG10" s="59"/>
      <c r="AH10" s="59"/>
      <c r="AI10" s="59"/>
      <c r="AJ10" s="59"/>
      <c r="AK10" s="59"/>
      <c r="AL10" s="59"/>
      <c r="AM10" s="59"/>
      <c r="AN10" s="59"/>
      <c r="AO10" s="59"/>
      <c r="AP10" s="59"/>
      <c r="AQ10" s="59"/>
      <c r="AR10" s="59"/>
    </row>
    <row r="11" spans="1:44" x14ac:dyDescent="0.25">
      <c r="A11" s="178"/>
      <c r="B11" s="178">
        <v>3</v>
      </c>
      <c r="C11" s="178">
        <v>42</v>
      </c>
      <c r="D11" s="178">
        <v>25</v>
      </c>
      <c r="E11" s="178">
        <v>6</v>
      </c>
      <c r="F11" s="178">
        <v>3</v>
      </c>
      <c r="G11" s="682">
        <v>12.5</v>
      </c>
      <c r="H11" s="1016">
        <v>0</v>
      </c>
      <c r="I11" s="178">
        <v>7</v>
      </c>
      <c r="J11" s="178">
        <v>5</v>
      </c>
      <c r="K11" s="178">
        <v>0</v>
      </c>
      <c r="L11" s="178">
        <v>0</v>
      </c>
      <c r="M11" s="682">
        <v>0</v>
      </c>
      <c r="N11" s="1016">
        <v>0</v>
      </c>
      <c r="O11" s="366">
        <v>55</v>
      </c>
      <c r="P11" s="178">
        <v>33</v>
      </c>
      <c r="Q11" s="682">
        <v>10.91</v>
      </c>
      <c r="R11" s="1017">
        <v>0</v>
      </c>
      <c r="S11" s="1017">
        <v>0</v>
      </c>
      <c r="T11" s="1017">
        <v>0</v>
      </c>
      <c r="U11" s="59"/>
      <c r="V11" s="59"/>
      <c r="W11" s="59"/>
      <c r="X11" s="71">
        <v>2</v>
      </c>
      <c r="Y11" s="71">
        <v>1491</v>
      </c>
      <c r="Z11" s="72">
        <v>1580</v>
      </c>
      <c r="AA11" s="73">
        <v>1538</v>
      </c>
      <c r="AB11" s="73">
        <v>1652</v>
      </c>
      <c r="AC11" s="73">
        <v>1695</v>
      </c>
      <c r="AD11" s="73">
        <v>1787</v>
      </c>
      <c r="AE11" s="73">
        <v>1944</v>
      </c>
      <c r="AF11" s="73">
        <v>2205</v>
      </c>
      <c r="AG11" s="59"/>
      <c r="AH11" s="59"/>
      <c r="AI11" s="59"/>
      <c r="AJ11" s="59"/>
      <c r="AK11" s="59"/>
      <c r="AL11" s="59"/>
      <c r="AM11" s="59"/>
      <c r="AN11" s="59"/>
      <c r="AO11" s="59"/>
      <c r="AP11" s="59"/>
      <c r="AQ11" s="59"/>
      <c r="AR11" s="59"/>
    </row>
    <row r="12" spans="1:44" x14ac:dyDescent="0.25">
      <c r="A12" s="366" t="s">
        <v>420</v>
      </c>
      <c r="B12" s="366"/>
      <c r="C12" s="366">
        <v>974</v>
      </c>
      <c r="D12" s="366">
        <v>521</v>
      </c>
      <c r="E12" s="366">
        <v>71</v>
      </c>
      <c r="F12" s="366">
        <v>34</v>
      </c>
      <c r="G12" s="1052">
        <v>6.79</v>
      </c>
      <c r="H12" s="1018">
        <v>0</v>
      </c>
      <c r="I12" s="366">
        <v>109</v>
      </c>
      <c r="J12" s="366">
        <v>17</v>
      </c>
      <c r="K12" s="366">
        <v>3</v>
      </c>
      <c r="L12" s="366">
        <v>1</v>
      </c>
      <c r="M12" s="1052">
        <v>2.68</v>
      </c>
      <c r="N12" s="1018">
        <v>0</v>
      </c>
      <c r="O12" s="366">
        <v>1157</v>
      </c>
      <c r="P12" s="366">
        <v>573</v>
      </c>
      <c r="Q12" s="1052">
        <v>6.4</v>
      </c>
      <c r="R12" s="1019">
        <v>0</v>
      </c>
      <c r="S12" s="1019">
        <v>106</v>
      </c>
      <c r="T12" s="1019">
        <v>9.2100000000000009</v>
      </c>
      <c r="U12" s="59"/>
      <c r="V12" s="59"/>
      <c r="W12" s="59"/>
      <c r="X12" s="71">
        <v>3</v>
      </c>
      <c r="Y12" s="71">
        <v>117</v>
      </c>
      <c r="Z12" s="72">
        <v>137</v>
      </c>
      <c r="AA12" s="73">
        <v>143</v>
      </c>
      <c r="AB12" s="73">
        <v>151</v>
      </c>
      <c r="AC12" s="73">
        <v>170</v>
      </c>
      <c r="AD12" s="73">
        <v>186</v>
      </c>
      <c r="AE12" s="73">
        <v>202</v>
      </c>
      <c r="AF12" s="73">
        <v>210</v>
      </c>
      <c r="AG12" s="59"/>
      <c r="AH12" s="59"/>
      <c r="AI12" s="59"/>
      <c r="AJ12" s="59"/>
      <c r="AK12" s="59"/>
      <c r="AL12" s="59"/>
      <c r="AM12" s="59"/>
      <c r="AN12" s="59"/>
      <c r="AO12" s="59"/>
      <c r="AP12" s="59"/>
      <c r="AQ12" s="59"/>
      <c r="AR12" s="59"/>
    </row>
    <row r="13" spans="1:44" x14ac:dyDescent="0.25">
      <c r="A13" s="178" t="s">
        <v>281</v>
      </c>
      <c r="B13" s="178">
        <v>1</v>
      </c>
      <c r="C13" s="178">
        <v>555</v>
      </c>
      <c r="D13" s="178">
        <v>492</v>
      </c>
      <c r="E13" s="178">
        <v>44</v>
      </c>
      <c r="F13" s="178">
        <v>32</v>
      </c>
      <c r="G13" s="178">
        <v>7.35</v>
      </c>
      <c r="H13" s="178">
        <v>0</v>
      </c>
      <c r="I13" s="178">
        <v>143</v>
      </c>
      <c r="J13" s="178">
        <v>105</v>
      </c>
      <c r="K13" s="178">
        <v>1</v>
      </c>
      <c r="L13" s="178">
        <v>0</v>
      </c>
      <c r="M13" s="178">
        <v>0.69</v>
      </c>
      <c r="N13" s="178">
        <v>0</v>
      </c>
      <c r="O13" s="366">
        <v>744</v>
      </c>
      <c r="P13" s="178">
        <v>629</v>
      </c>
      <c r="Q13" s="178">
        <v>19.38</v>
      </c>
      <c r="R13" s="370">
        <v>0</v>
      </c>
      <c r="S13" s="370">
        <v>21</v>
      </c>
      <c r="T13" s="370">
        <v>2.83</v>
      </c>
      <c r="U13" s="59"/>
      <c r="V13" s="59"/>
      <c r="W13" s="59"/>
      <c r="X13" s="83" t="s">
        <v>274</v>
      </c>
      <c r="Y13" s="83">
        <v>5388</v>
      </c>
      <c r="Z13" s="83">
        <v>5432</v>
      </c>
      <c r="AA13" s="83">
        <v>5451</v>
      </c>
      <c r="AB13" s="83">
        <v>5562</v>
      </c>
      <c r="AC13" s="83">
        <v>5641</v>
      </c>
      <c r="AD13" s="83">
        <v>6045</v>
      </c>
      <c r="AE13" s="83">
        <v>6534</v>
      </c>
      <c r="AF13" s="83">
        <v>7143</v>
      </c>
      <c r="AG13" s="59"/>
      <c r="AH13" s="59"/>
      <c r="AI13" s="59"/>
      <c r="AJ13" s="59"/>
      <c r="AK13" s="59"/>
      <c r="AL13" s="59"/>
      <c r="AM13" s="59"/>
      <c r="AN13" s="59"/>
      <c r="AO13" s="59"/>
      <c r="AP13" s="59"/>
      <c r="AQ13" s="59"/>
      <c r="AR13" s="59"/>
    </row>
    <row r="14" spans="1:44" ht="15.75" x14ac:dyDescent="0.25">
      <c r="A14" s="178"/>
      <c r="B14" s="178">
        <v>2</v>
      </c>
      <c r="C14" s="178">
        <v>154</v>
      </c>
      <c r="D14" s="178">
        <v>141</v>
      </c>
      <c r="E14" s="178">
        <v>6</v>
      </c>
      <c r="F14" s="178">
        <v>4</v>
      </c>
      <c r="G14" s="178">
        <v>3.75</v>
      </c>
      <c r="H14" s="178">
        <v>0</v>
      </c>
      <c r="I14" s="178">
        <v>28</v>
      </c>
      <c r="J14" s="178">
        <v>20</v>
      </c>
      <c r="K14" s="178">
        <v>0</v>
      </c>
      <c r="L14" s="178">
        <v>0</v>
      </c>
      <c r="M14" s="178">
        <v>0</v>
      </c>
      <c r="N14" s="178">
        <v>0</v>
      </c>
      <c r="O14" s="366">
        <v>188</v>
      </c>
      <c r="P14" s="178">
        <v>165</v>
      </c>
      <c r="Q14" s="178">
        <v>3.19</v>
      </c>
      <c r="R14" s="370">
        <v>0</v>
      </c>
      <c r="S14" s="370">
        <v>0</v>
      </c>
      <c r="T14" s="370">
        <v>0</v>
      </c>
      <c r="U14" s="59"/>
      <c r="V14" s="59"/>
      <c r="W14" s="59"/>
      <c r="X14" s="78" t="s">
        <v>410</v>
      </c>
      <c r="Y14" s="75"/>
      <c r="Z14" s="246"/>
      <c r="AA14" s="246"/>
      <c r="AB14" s="246"/>
      <c r="AC14" s="246"/>
      <c r="AD14" s="246"/>
      <c r="AE14" s="246"/>
      <c r="AF14" s="246"/>
      <c r="AG14" s="59"/>
      <c r="AH14" s="59"/>
      <c r="AI14" s="59"/>
      <c r="AJ14" s="59"/>
      <c r="AK14" s="59"/>
      <c r="AL14" s="59"/>
      <c r="AM14" s="59"/>
      <c r="AN14" s="59"/>
      <c r="AO14" s="59"/>
      <c r="AP14" s="59"/>
      <c r="AQ14" s="59"/>
      <c r="AR14" s="59"/>
    </row>
    <row r="15" spans="1:44" x14ac:dyDescent="0.25">
      <c r="A15" s="178"/>
      <c r="B15" s="178">
        <v>3</v>
      </c>
      <c r="C15" s="178">
        <v>6</v>
      </c>
      <c r="D15" s="178">
        <v>3</v>
      </c>
      <c r="E15" s="178">
        <v>0</v>
      </c>
      <c r="F15" s="178">
        <v>0</v>
      </c>
      <c r="G15" s="178">
        <v>0</v>
      </c>
      <c r="H15" s="178">
        <v>0</v>
      </c>
      <c r="I15" s="178">
        <v>2</v>
      </c>
      <c r="J15" s="178">
        <v>1</v>
      </c>
      <c r="K15" s="178">
        <v>0</v>
      </c>
      <c r="L15" s="178">
        <v>0</v>
      </c>
      <c r="M15" s="178">
        <v>0</v>
      </c>
      <c r="N15" s="178">
        <v>0</v>
      </c>
      <c r="O15" s="366">
        <v>8</v>
      </c>
      <c r="P15" s="178">
        <v>4</v>
      </c>
      <c r="Q15" s="178">
        <v>0</v>
      </c>
      <c r="R15" s="370">
        <v>0</v>
      </c>
      <c r="S15" s="370">
        <v>1</v>
      </c>
      <c r="T15" s="370">
        <v>16.670000000000002</v>
      </c>
      <c r="U15" s="59"/>
      <c r="V15" s="59"/>
      <c r="W15" s="59"/>
      <c r="X15" s="70" t="s">
        <v>419</v>
      </c>
      <c r="Y15" s="70">
        <v>2022</v>
      </c>
      <c r="Z15" s="70">
        <v>2021</v>
      </c>
      <c r="AA15" s="70">
        <v>2020</v>
      </c>
      <c r="AB15" s="70">
        <v>2019</v>
      </c>
      <c r="AC15" s="70">
        <v>2018</v>
      </c>
      <c r="AD15" s="70">
        <v>2017</v>
      </c>
      <c r="AE15" s="70">
        <v>2016</v>
      </c>
      <c r="AF15" s="70">
        <v>2015</v>
      </c>
      <c r="AG15" s="59"/>
      <c r="AH15" s="59"/>
      <c r="AI15" s="59"/>
      <c r="AJ15" s="59"/>
      <c r="AK15" s="59"/>
      <c r="AL15" s="59"/>
      <c r="AM15" s="59"/>
      <c r="AN15" s="59"/>
      <c r="AO15" s="59"/>
      <c r="AP15" s="59"/>
      <c r="AQ15" s="59"/>
      <c r="AR15" s="59"/>
    </row>
    <row r="16" spans="1:44" x14ac:dyDescent="0.25">
      <c r="A16" s="366" t="s">
        <v>421</v>
      </c>
      <c r="B16" s="366"/>
      <c r="C16" s="366">
        <v>715</v>
      </c>
      <c r="D16" s="366">
        <v>636</v>
      </c>
      <c r="E16" s="366">
        <v>50</v>
      </c>
      <c r="F16" s="366">
        <v>36</v>
      </c>
      <c r="G16" s="366">
        <v>6.54</v>
      </c>
      <c r="H16" s="366">
        <v>0</v>
      </c>
      <c r="I16" s="366">
        <v>173</v>
      </c>
      <c r="J16" s="366">
        <v>126</v>
      </c>
      <c r="K16" s="366">
        <v>1</v>
      </c>
      <c r="L16" s="366">
        <v>0</v>
      </c>
      <c r="M16" s="366">
        <v>0.56999999999999995</v>
      </c>
      <c r="N16" s="366">
        <v>0</v>
      </c>
      <c r="O16" s="366">
        <v>939</v>
      </c>
      <c r="P16" s="366">
        <v>798</v>
      </c>
      <c r="Q16" s="366">
        <v>5.43</v>
      </c>
      <c r="R16" s="366">
        <v>0</v>
      </c>
      <c r="S16" s="366">
        <v>22</v>
      </c>
      <c r="T16" s="366">
        <v>2.35</v>
      </c>
      <c r="U16" s="59"/>
      <c r="V16" s="59"/>
      <c r="W16" s="59"/>
      <c r="X16" s="71">
        <v>1</v>
      </c>
      <c r="Y16" s="71">
        <v>929</v>
      </c>
      <c r="Z16" s="72">
        <v>1021</v>
      </c>
      <c r="AA16" s="73">
        <v>996</v>
      </c>
      <c r="AB16" s="73">
        <v>995</v>
      </c>
      <c r="AC16" s="73">
        <v>844</v>
      </c>
      <c r="AD16" s="73">
        <v>1008</v>
      </c>
      <c r="AE16" s="73">
        <v>1116</v>
      </c>
      <c r="AF16" s="73">
        <v>1227</v>
      </c>
      <c r="AG16" s="59"/>
      <c r="AH16" s="59"/>
      <c r="AI16" s="59"/>
      <c r="AJ16" s="59"/>
      <c r="AK16" s="59"/>
      <c r="AL16" s="59"/>
      <c r="AM16" s="59"/>
      <c r="AN16" s="59"/>
      <c r="AO16" s="59"/>
      <c r="AP16" s="59"/>
      <c r="AQ16" s="59"/>
      <c r="AR16" s="59"/>
    </row>
    <row r="17" spans="1:44" x14ac:dyDescent="0.25">
      <c r="A17" s="178" t="s">
        <v>282</v>
      </c>
      <c r="B17" s="178">
        <v>1</v>
      </c>
      <c r="C17" s="178">
        <v>281</v>
      </c>
      <c r="D17" s="178">
        <v>226</v>
      </c>
      <c r="E17" s="178">
        <v>19</v>
      </c>
      <c r="F17" s="178">
        <v>10</v>
      </c>
      <c r="G17" s="178">
        <v>6.33</v>
      </c>
      <c r="H17" s="178">
        <v>0</v>
      </c>
      <c r="I17" s="178">
        <v>0</v>
      </c>
      <c r="J17" s="178">
        <v>0</v>
      </c>
      <c r="K17" s="178">
        <v>0</v>
      </c>
      <c r="L17" s="178">
        <v>0</v>
      </c>
      <c r="M17" s="178">
        <v>0</v>
      </c>
      <c r="N17" s="178">
        <v>0</v>
      </c>
      <c r="O17" s="366">
        <v>300</v>
      </c>
      <c r="P17" s="178">
        <v>236</v>
      </c>
      <c r="Q17" s="178">
        <v>0</v>
      </c>
      <c r="R17" s="370">
        <v>0</v>
      </c>
      <c r="S17" s="370">
        <v>25</v>
      </c>
      <c r="T17" s="370">
        <v>8.31</v>
      </c>
      <c r="U17" s="59"/>
      <c r="V17" s="59"/>
      <c r="W17" s="59"/>
      <c r="X17" s="71">
        <v>2</v>
      </c>
      <c r="Y17" s="71">
        <v>454</v>
      </c>
      <c r="Z17" s="72">
        <v>340</v>
      </c>
      <c r="AA17" s="73">
        <v>391</v>
      </c>
      <c r="AB17" s="73">
        <v>381</v>
      </c>
      <c r="AC17" s="73">
        <v>582</v>
      </c>
      <c r="AD17" s="73">
        <v>446</v>
      </c>
      <c r="AE17" s="73">
        <v>562</v>
      </c>
      <c r="AF17" s="73">
        <v>751</v>
      </c>
      <c r="AG17" s="59"/>
      <c r="AH17" s="59"/>
      <c r="AI17" s="59"/>
      <c r="AJ17" s="59"/>
      <c r="AK17" s="59"/>
      <c r="AL17" s="59"/>
      <c r="AM17" s="59"/>
      <c r="AN17" s="59"/>
      <c r="AO17" s="59"/>
      <c r="AP17" s="59"/>
      <c r="AQ17" s="59"/>
      <c r="AR17" s="59"/>
    </row>
    <row r="18" spans="1:44" x14ac:dyDescent="0.25">
      <c r="A18" s="178"/>
      <c r="B18" s="178">
        <v>2</v>
      </c>
      <c r="C18" s="178">
        <v>183</v>
      </c>
      <c r="D18" s="178">
        <v>158</v>
      </c>
      <c r="E18" s="178">
        <v>4</v>
      </c>
      <c r="F18" s="178">
        <v>3</v>
      </c>
      <c r="G18" s="178">
        <v>2.14</v>
      </c>
      <c r="H18" s="178">
        <v>0</v>
      </c>
      <c r="I18" s="178">
        <v>13</v>
      </c>
      <c r="J18" s="178">
        <v>13</v>
      </c>
      <c r="K18" s="178">
        <v>0</v>
      </c>
      <c r="L18" s="178">
        <v>0</v>
      </c>
      <c r="M18" s="178">
        <v>0</v>
      </c>
      <c r="N18" s="178">
        <v>0</v>
      </c>
      <c r="O18" s="366">
        <v>200</v>
      </c>
      <c r="P18" s="178">
        <v>174</v>
      </c>
      <c r="Q18" s="178">
        <v>6.5</v>
      </c>
      <c r="R18" s="370">
        <v>0</v>
      </c>
      <c r="S18" s="370">
        <v>5</v>
      </c>
      <c r="T18" s="370">
        <v>2.67</v>
      </c>
      <c r="U18" s="59"/>
      <c r="V18" s="59"/>
      <c r="W18" s="59"/>
      <c r="X18" s="71">
        <v>3</v>
      </c>
      <c r="Y18" s="71">
        <v>65</v>
      </c>
      <c r="Z18" s="72">
        <v>71</v>
      </c>
      <c r="AA18" s="73">
        <v>83</v>
      </c>
      <c r="AB18" s="73">
        <v>91</v>
      </c>
      <c r="AC18" s="73">
        <v>76</v>
      </c>
      <c r="AD18" s="73">
        <v>85</v>
      </c>
      <c r="AE18" s="73">
        <v>95</v>
      </c>
      <c r="AF18" s="73">
        <v>106</v>
      </c>
      <c r="AG18" s="59"/>
      <c r="AH18" s="59"/>
      <c r="AI18" s="59"/>
      <c r="AJ18" s="59"/>
      <c r="AK18" s="59"/>
      <c r="AL18" s="59"/>
      <c r="AM18" s="59"/>
      <c r="AN18" s="59"/>
      <c r="AO18" s="59"/>
      <c r="AP18" s="59"/>
      <c r="AQ18" s="59"/>
      <c r="AR18" s="59"/>
    </row>
    <row r="19" spans="1:44" x14ac:dyDescent="0.25">
      <c r="A19" s="178"/>
      <c r="B19" s="178">
        <v>3</v>
      </c>
      <c r="C19" s="178">
        <v>6</v>
      </c>
      <c r="D19" s="178">
        <v>1</v>
      </c>
      <c r="E19" s="178">
        <v>0</v>
      </c>
      <c r="F19" s="178">
        <v>0</v>
      </c>
      <c r="G19" s="178">
        <v>0</v>
      </c>
      <c r="H19" s="178">
        <v>0</v>
      </c>
      <c r="I19" s="178">
        <v>1</v>
      </c>
      <c r="J19" s="178">
        <v>1</v>
      </c>
      <c r="K19" s="178">
        <v>0</v>
      </c>
      <c r="L19" s="178">
        <v>0</v>
      </c>
      <c r="M19" s="178">
        <v>0</v>
      </c>
      <c r="N19" s="178">
        <v>0</v>
      </c>
      <c r="O19" s="366">
        <v>7</v>
      </c>
      <c r="P19" s="178">
        <v>2</v>
      </c>
      <c r="Q19" s="178">
        <v>0</v>
      </c>
      <c r="R19" s="370">
        <v>0</v>
      </c>
      <c r="S19" s="370">
        <v>0</v>
      </c>
      <c r="T19" s="370">
        <v>0</v>
      </c>
      <c r="U19" s="59"/>
      <c r="V19" s="59"/>
      <c r="W19" s="59"/>
      <c r="X19" s="83" t="s">
        <v>274</v>
      </c>
      <c r="Y19" s="83">
        <v>1448</v>
      </c>
      <c r="Z19" s="83">
        <v>1432</v>
      </c>
      <c r="AA19" s="83">
        <f t="shared" ref="AA19:AF19" si="0">SUM(AA16:AA18)</f>
        <v>1470</v>
      </c>
      <c r="AB19" s="83">
        <f t="shared" si="0"/>
        <v>1467</v>
      </c>
      <c r="AC19" s="83">
        <f t="shared" si="0"/>
        <v>1502</v>
      </c>
      <c r="AD19" s="83">
        <f t="shared" si="0"/>
        <v>1539</v>
      </c>
      <c r="AE19" s="83">
        <f t="shared" si="0"/>
        <v>1773</v>
      </c>
      <c r="AF19" s="83">
        <f t="shared" si="0"/>
        <v>2084</v>
      </c>
      <c r="AG19" s="59"/>
      <c r="AH19" s="59"/>
      <c r="AI19" s="59"/>
      <c r="AJ19" s="59"/>
      <c r="AK19" s="59"/>
      <c r="AL19" s="59"/>
      <c r="AM19" s="59"/>
      <c r="AN19" s="59"/>
      <c r="AO19" s="59"/>
      <c r="AP19" s="59"/>
      <c r="AQ19" s="59"/>
      <c r="AR19" s="59"/>
    </row>
    <row r="20" spans="1:44" ht="15.75" x14ac:dyDescent="0.25">
      <c r="A20" s="366" t="s">
        <v>422</v>
      </c>
      <c r="B20" s="366"/>
      <c r="C20" s="366">
        <v>470</v>
      </c>
      <c r="D20" s="366">
        <v>385</v>
      </c>
      <c r="E20" s="366">
        <v>23</v>
      </c>
      <c r="F20" s="366">
        <v>13</v>
      </c>
      <c r="G20" s="366">
        <v>4.67</v>
      </c>
      <c r="H20" s="366">
        <v>0</v>
      </c>
      <c r="I20" s="366">
        <v>14</v>
      </c>
      <c r="J20" s="366">
        <v>14</v>
      </c>
      <c r="K20" s="366">
        <v>0</v>
      </c>
      <c r="L20" s="366">
        <v>0</v>
      </c>
      <c r="M20" s="366">
        <v>0</v>
      </c>
      <c r="N20" s="366">
        <v>0</v>
      </c>
      <c r="O20" s="366">
        <v>507</v>
      </c>
      <c r="P20" s="366">
        <v>412</v>
      </c>
      <c r="Q20" s="366">
        <v>4.54</v>
      </c>
      <c r="R20" s="366">
        <v>0</v>
      </c>
      <c r="S20" s="366">
        <v>30</v>
      </c>
      <c r="T20" s="366">
        <v>5.91</v>
      </c>
      <c r="U20" s="59"/>
      <c r="V20" s="59"/>
      <c r="W20" s="59"/>
      <c r="X20" s="78" t="s">
        <v>423</v>
      </c>
      <c r="Y20" s="75"/>
      <c r="Z20" s="75"/>
      <c r="AA20" s="246"/>
      <c r="AB20" s="246"/>
      <c r="AC20" s="246"/>
      <c r="AD20" s="246"/>
      <c r="AE20" s="246"/>
      <c r="AF20" s="246"/>
      <c r="AG20" s="59"/>
      <c r="AH20" s="59"/>
      <c r="AI20" s="59"/>
      <c r="AJ20" s="59"/>
      <c r="AK20" s="59"/>
      <c r="AL20" s="59"/>
      <c r="AM20" s="59"/>
      <c r="AN20" s="59"/>
      <c r="AO20" s="59"/>
      <c r="AP20" s="59"/>
      <c r="AQ20" s="59"/>
      <c r="AR20" s="59"/>
    </row>
    <row r="21" spans="1:44" x14ac:dyDescent="0.25">
      <c r="A21" s="178" t="s">
        <v>283</v>
      </c>
      <c r="B21" s="178">
        <v>1</v>
      </c>
      <c r="C21" s="178">
        <v>900</v>
      </c>
      <c r="D21" s="178">
        <v>688</v>
      </c>
      <c r="E21" s="178">
        <v>179</v>
      </c>
      <c r="F21" s="178">
        <v>130</v>
      </c>
      <c r="G21" s="178">
        <v>16.59</v>
      </c>
      <c r="H21" s="178">
        <v>0</v>
      </c>
      <c r="I21" s="178">
        <v>343</v>
      </c>
      <c r="J21" s="178">
        <v>240</v>
      </c>
      <c r="K21" s="178">
        <v>11</v>
      </c>
      <c r="L21" s="178">
        <v>10</v>
      </c>
      <c r="M21" s="178">
        <v>3.11</v>
      </c>
      <c r="N21" s="178">
        <v>0</v>
      </c>
      <c r="O21" s="366">
        <v>1433</v>
      </c>
      <c r="P21" s="178">
        <v>1068</v>
      </c>
      <c r="Q21" s="178">
        <v>13.26</v>
      </c>
      <c r="R21" s="370">
        <v>0</v>
      </c>
      <c r="S21" s="683">
        <v>152</v>
      </c>
      <c r="T21" s="370">
        <v>10.61</v>
      </c>
      <c r="U21" s="59"/>
      <c r="V21" s="59"/>
      <c r="W21" s="59"/>
      <c r="X21" s="70" t="s">
        <v>419</v>
      </c>
      <c r="Y21" s="70">
        <v>2022</v>
      </c>
      <c r="Z21" s="70">
        <v>2021</v>
      </c>
      <c r="AA21" s="70">
        <v>2020</v>
      </c>
      <c r="AB21" s="70">
        <v>2019</v>
      </c>
      <c r="AC21" s="70">
        <v>2018</v>
      </c>
      <c r="AD21" s="70">
        <v>2017</v>
      </c>
      <c r="AE21" s="70">
        <v>2016</v>
      </c>
      <c r="AF21" s="70">
        <v>2015</v>
      </c>
      <c r="AG21" s="59"/>
      <c r="AH21" s="59"/>
      <c r="AI21" s="59"/>
      <c r="AJ21" s="59"/>
      <c r="AK21" s="59"/>
      <c r="AL21" s="59"/>
      <c r="AM21" s="59"/>
      <c r="AN21" s="59"/>
      <c r="AO21" s="59"/>
      <c r="AP21" s="59"/>
      <c r="AQ21" s="59"/>
      <c r="AR21" s="59"/>
    </row>
    <row r="22" spans="1:44" x14ac:dyDescent="0.25">
      <c r="A22" s="178"/>
      <c r="B22" s="178">
        <v>2</v>
      </c>
      <c r="C22" s="178">
        <v>450</v>
      </c>
      <c r="D22" s="178">
        <v>358</v>
      </c>
      <c r="E22" s="178">
        <v>27</v>
      </c>
      <c r="F22" s="178">
        <v>21</v>
      </c>
      <c r="G22" s="178">
        <v>5.66</v>
      </c>
      <c r="H22" s="178">
        <v>0</v>
      </c>
      <c r="I22" s="178">
        <v>151</v>
      </c>
      <c r="J22" s="178">
        <v>117</v>
      </c>
      <c r="K22" s="178">
        <v>2</v>
      </c>
      <c r="L22" s="178">
        <v>0</v>
      </c>
      <c r="M22" s="178">
        <v>1.31</v>
      </c>
      <c r="N22" s="178">
        <v>0</v>
      </c>
      <c r="O22" s="366">
        <v>630</v>
      </c>
      <c r="P22" s="178">
        <v>496</v>
      </c>
      <c r="Q22" s="178">
        <v>4.5999999999999996</v>
      </c>
      <c r="R22" s="370">
        <v>0</v>
      </c>
      <c r="S22" s="370">
        <v>41</v>
      </c>
      <c r="T22" s="370">
        <v>6.52</v>
      </c>
      <c r="U22" s="59"/>
      <c r="V22" s="59"/>
      <c r="W22" s="59"/>
      <c r="X22" s="81">
        <v>1</v>
      </c>
      <c r="Y22" s="81">
        <v>4709</v>
      </c>
      <c r="Z22" s="82">
        <v>4736</v>
      </c>
      <c r="AA22" s="82">
        <f t="shared" ref="AA22:AF24" si="1">+AA16+AA10</f>
        <v>4766</v>
      </c>
      <c r="AB22" s="82">
        <f t="shared" si="1"/>
        <v>4754</v>
      </c>
      <c r="AC22" s="82">
        <f t="shared" si="1"/>
        <v>4620</v>
      </c>
      <c r="AD22" s="82">
        <f t="shared" si="1"/>
        <v>5080</v>
      </c>
      <c r="AE22" s="82">
        <f t="shared" si="1"/>
        <v>5504</v>
      </c>
      <c r="AF22" s="82">
        <f t="shared" si="1"/>
        <v>5955</v>
      </c>
      <c r="AG22" s="59"/>
      <c r="AH22" s="59"/>
      <c r="AI22" s="59"/>
      <c r="AJ22" s="59"/>
      <c r="AK22" s="59"/>
      <c r="AL22" s="59"/>
      <c r="AM22" s="59"/>
      <c r="AN22" s="59"/>
      <c r="AO22" s="59"/>
      <c r="AP22" s="59"/>
      <c r="AQ22" s="59"/>
      <c r="AR22" s="59"/>
    </row>
    <row r="23" spans="1:44" x14ac:dyDescent="0.25">
      <c r="A23" s="178"/>
      <c r="B23" s="178">
        <v>3</v>
      </c>
      <c r="C23" s="178">
        <v>54</v>
      </c>
      <c r="D23" s="178">
        <v>28</v>
      </c>
      <c r="E23" s="178">
        <v>3</v>
      </c>
      <c r="F23" s="178">
        <v>2</v>
      </c>
      <c r="G23" s="178">
        <v>5.26</v>
      </c>
      <c r="H23" s="178">
        <v>0</v>
      </c>
      <c r="I23" s="178">
        <v>27</v>
      </c>
      <c r="J23" s="178">
        <v>18</v>
      </c>
      <c r="K23" s="178">
        <v>7</v>
      </c>
      <c r="L23" s="178">
        <v>5</v>
      </c>
      <c r="M23" s="178">
        <v>20.59</v>
      </c>
      <c r="N23" s="178">
        <v>0</v>
      </c>
      <c r="O23" s="366">
        <v>91</v>
      </c>
      <c r="P23" s="178">
        <v>53</v>
      </c>
      <c r="Q23" s="178">
        <v>10.99</v>
      </c>
      <c r="R23" s="370">
        <v>0</v>
      </c>
      <c r="S23" s="370">
        <v>9</v>
      </c>
      <c r="T23" s="370">
        <v>9.89</v>
      </c>
      <c r="U23" s="59"/>
      <c r="V23" s="59"/>
      <c r="W23" s="59"/>
      <c r="X23" s="81">
        <v>2</v>
      </c>
      <c r="Y23" s="81">
        <v>1945</v>
      </c>
      <c r="Z23" s="82">
        <v>1920</v>
      </c>
      <c r="AA23" s="82">
        <f t="shared" si="1"/>
        <v>1929</v>
      </c>
      <c r="AB23" s="82">
        <f t="shared" si="1"/>
        <v>2033</v>
      </c>
      <c r="AC23" s="82">
        <f t="shared" si="1"/>
        <v>2277</v>
      </c>
      <c r="AD23" s="82">
        <f t="shared" si="1"/>
        <v>2233</v>
      </c>
      <c r="AE23" s="82">
        <f t="shared" si="1"/>
        <v>2506</v>
      </c>
      <c r="AF23" s="82">
        <f t="shared" si="1"/>
        <v>2956</v>
      </c>
      <c r="AG23" s="59"/>
      <c r="AH23" s="59"/>
      <c r="AI23" s="59"/>
      <c r="AJ23" s="59"/>
      <c r="AK23" s="59"/>
      <c r="AL23" s="59"/>
      <c r="AM23" s="59"/>
      <c r="AN23" s="59"/>
      <c r="AO23" s="59"/>
      <c r="AP23" s="59"/>
      <c r="AQ23" s="59"/>
      <c r="AR23" s="59"/>
    </row>
    <row r="24" spans="1:44" x14ac:dyDescent="0.25">
      <c r="A24" s="366" t="s">
        <v>424</v>
      </c>
      <c r="B24" s="366"/>
      <c r="C24" s="366">
        <v>1404</v>
      </c>
      <c r="D24" s="366">
        <v>1074</v>
      </c>
      <c r="E24" s="366">
        <v>209</v>
      </c>
      <c r="F24" s="366">
        <v>153</v>
      </c>
      <c r="G24" s="366">
        <v>12.96</v>
      </c>
      <c r="H24" s="366">
        <v>0</v>
      </c>
      <c r="I24" s="366">
        <v>521</v>
      </c>
      <c r="J24" s="366">
        <v>375</v>
      </c>
      <c r="K24" s="366">
        <v>20</v>
      </c>
      <c r="L24" s="366">
        <v>15</v>
      </c>
      <c r="M24" s="366">
        <v>3.7</v>
      </c>
      <c r="N24" s="366">
        <v>0</v>
      </c>
      <c r="O24" s="366">
        <v>2154</v>
      </c>
      <c r="P24" s="366">
        <v>1617</v>
      </c>
      <c r="Q24" s="366">
        <v>10.63</v>
      </c>
      <c r="R24" s="366">
        <v>0</v>
      </c>
      <c r="S24" s="366">
        <v>202</v>
      </c>
      <c r="T24" s="684">
        <v>9.3800000000000008</v>
      </c>
      <c r="U24" s="59"/>
      <c r="V24" s="59"/>
      <c r="W24" s="59"/>
      <c r="X24" s="81">
        <v>3</v>
      </c>
      <c r="Y24" s="81">
        <v>182</v>
      </c>
      <c r="Z24" s="82">
        <v>208</v>
      </c>
      <c r="AA24" s="82">
        <f t="shared" si="1"/>
        <v>226</v>
      </c>
      <c r="AB24" s="82">
        <f t="shared" si="1"/>
        <v>242</v>
      </c>
      <c r="AC24" s="82">
        <f t="shared" si="1"/>
        <v>246</v>
      </c>
      <c r="AD24" s="82">
        <f t="shared" si="1"/>
        <v>271</v>
      </c>
      <c r="AE24" s="82">
        <f t="shared" si="1"/>
        <v>297</v>
      </c>
      <c r="AF24" s="82">
        <f t="shared" si="1"/>
        <v>316</v>
      </c>
      <c r="AG24" s="59"/>
      <c r="AH24" s="59"/>
      <c r="AI24" s="59"/>
      <c r="AJ24" s="59"/>
      <c r="AK24" s="59"/>
      <c r="AL24" s="59"/>
      <c r="AM24" s="59"/>
      <c r="AN24" s="59"/>
      <c r="AO24" s="59"/>
      <c r="AP24" s="59"/>
      <c r="AQ24" s="59"/>
      <c r="AR24" s="59"/>
    </row>
    <row r="25" spans="1:44" x14ac:dyDescent="0.25">
      <c r="A25" s="178" t="s">
        <v>284</v>
      </c>
      <c r="B25" s="178">
        <v>1</v>
      </c>
      <c r="C25" s="269">
        <v>1000</v>
      </c>
      <c r="D25" s="178">
        <v>726</v>
      </c>
      <c r="E25" s="178">
        <v>68</v>
      </c>
      <c r="F25" s="178">
        <v>48</v>
      </c>
      <c r="G25" s="178">
        <v>6.37</v>
      </c>
      <c r="H25" s="178">
        <v>0</v>
      </c>
      <c r="I25" s="178">
        <v>431</v>
      </c>
      <c r="J25" s="178">
        <v>382</v>
      </c>
      <c r="K25" s="178">
        <v>3</v>
      </c>
      <c r="L25" s="178">
        <v>3</v>
      </c>
      <c r="M25" s="178">
        <v>0.69</v>
      </c>
      <c r="N25" s="178">
        <v>0</v>
      </c>
      <c r="O25" s="366">
        <v>1502</v>
      </c>
      <c r="P25" s="178">
        <v>1159</v>
      </c>
      <c r="Q25" s="178">
        <v>4.7300000000000004</v>
      </c>
      <c r="R25" s="370">
        <v>0</v>
      </c>
      <c r="S25" s="370">
        <v>108</v>
      </c>
      <c r="T25" s="370">
        <v>7.19</v>
      </c>
      <c r="U25" s="59"/>
      <c r="V25" s="59"/>
      <c r="W25" s="59"/>
      <c r="X25" s="83" t="s">
        <v>274</v>
      </c>
      <c r="Y25" s="83">
        <v>6836</v>
      </c>
      <c r="Z25" s="83">
        <v>6864</v>
      </c>
      <c r="AA25" s="83">
        <f t="shared" ref="AA25:AF25" si="2">SUM(AA22:AA24)</f>
        <v>6921</v>
      </c>
      <c r="AB25" s="83">
        <f t="shared" si="2"/>
        <v>7029</v>
      </c>
      <c r="AC25" s="83">
        <f t="shared" si="2"/>
        <v>7143</v>
      </c>
      <c r="AD25" s="83">
        <f t="shared" si="2"/>
        <v>7584</v>
      </c>
      <c r="AE25" s="83">
        <f t="shared" si="2"/>
        <v>8307</v>
      </c>
      <c r="AF25" s="83">
        <f t="shared" si="2"/>
        <v>9227</v>
      </c>
      <c r="AG25" s="59"/>
      <c r="AH25" s="59"/>
      <c r="AI25" s="59"/>
      <c r="AJ25" s="59"/>
      <c r="AK25" s="59"/>
      <c r="AL25" s="59"/>
      <c r="AM25" s="59"/>
      <c r="AN25" s="59"/>
      <c r="AO25" s="59"/>
      <c r="AP25" s="59"/>
      <c r="AQ25" s="59"/>
      <c r="AR25" s="59"/>
    </row>
    <row r="26" spans="1:44" x14ac:dyDescent="0.25">
      <c r="A26" s="178"/>
      <c r="B26" s="178">
        <v>2</v>
      </c>
      <c r="C26" s="178">
        <v>411</v>
      </c>
      <c r="D26" s="178">
        <v>328</v>
      </c>
      <c r="E26" s="178">
        <v>17</v>
      </c>
      <c r="F26" s="178">
        <v>15</v>
      </c>
      <c r="G26" s="178">
        <v>3.97</v>
      </c>
      <c r="H26" s="178">
        <v>0</v>
      </c>
      <c r="I26" s="178">
        <v>129</v>
      </c>
      <c r="J26" s="178">
        <v>123</v>
      </c>
      <c r="K26" s="178">
        <v>1</v>
      </c>
      <c r="L26" s="178">
        <v>1</v>
      </c>
      <c r="M26" s="178">
        <v>0.77</v>
      </c>
      <c r="N26" s="178">
        <v>0</v>
      </c>
      <c r="O26" s="366">
        <v>558</v>
      </c>
      <c r="P26" s="178">
        <v>467</v>
      </c>
      <c r="Q26" s="178">
        <v>3.23</v>
      </c>
      <c r="R26" s="370">
        <v>0</v>
      </c>
      <c r="S26" s="370">
        <v>46</v>
      </c>
      <c r="T26" s="370">
        <v>8.24</v>
      </c>
      <c r="U26" s="59"/>
      <c r="V26" s="59"/>
      <c r="W26" s="59"/>
      <c r="X26" s="75"/>
      <c r="Y26" s="75"/>
      <c r="Z26" s="75"/>
      <c r="AA26" s="75"/>
      <c r="AB26" s="75"/>
      <c r="AC26" s="75"/>
      <c r="AD26" s="75"/>
      <c r="AE26" s="75"/>
      <c r="AF26" s="75"/>
      <c r="AG26" s="59"/>
      <c r="AH26" s="59"/>
      <c r="AI26" s="59"/>
      <c r="AJ26" s="59"/>
      <c r="AK26" s="59"/>
      <c r="AL26" s="59"/>
      <c r="AM26" s="59"/>
      <c r="AN26" s="59"/>
      <c r="AO26" s="59"/>
      <c r="AP26" s="59"/>
      <c r="AQ26" s="59"/>
      <c r="AR26" s="59"/>
    </row>
    <row r="27" spans="1:44" x14ac:dyDescent="0.25">
      <c r="A27" s="178"/>
      <c r="B27" s="178">
        <v>3</v>
      </c>
      <c r="C27" s="178">
        <v>20</v>
      </c>
      <c r="D27" s="178">
        <v>15</v>
      </c>
      <c r="E27" s="178">
        <v>0</v>
      </c>
      <c r="F27" s="178">
        <v>0</v>
      </c>
      <c r="G27" s="178">
        <v>0</v>
      </c>
      <c r="H27" s="178">
        <v>0</v>
      </c>
      <c r="I27" s="178">
        <v>23</v>
      </c>
      <c r="J27" s="178">
        <v>16</v>
      </c>
      <c r="K27" s="178">
        <v>4</v>
      </c>
      <c r="L27" s="178">
        <v>2</v>
      </c>
      <c r="M27" s="178">
        <v>14.81</v>
      </c>
      <c r="N27" s="178">
        <v>0</v>
      </c>
      <c r="O27" s="366">
        <v>47</v>
      </c>
      <c r="P27" s="178">
        <v>33</v>
      </c>
      <c r="Q27" s="178">
        <v>8.51</v>
      </c>
      <c r="R27" s="370">
        <v>0</v>
      </c>
      <c r="S27" s="370">
        <v>0</v>
      </c>
      <c r="T27" s="370">
        <v>0</v>
      </c>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row>
    <row r="28" spans="1:44" x14ac:dyDescent="0.25">
      <c r="A28" s="366" t="s">
        <v>425</v>
      </c>
      <c r="B28" s="366"/>
      <c r="C28" s="366">
        <v>1431</v>
      </c>
      <c r="D28" s="366">
        <v>1069</v>
      </c>
      <c r="E28" s="366">
        <v>85</v>
      </c>
      <c r="F28" s="366">
        <v>63</v>
      </c>
      <c r="G28" s="366">
        <v>5.61</v>
      </c>
      <c r="H28" s="366">
        <v>0</v>
      </c>
      <c r="I28" s="366">
        <v>583</v>
      </c>
      <c r="J28" s="366">
        <v>521</v>
      </c>
      <c r="K28" s="366">
        <v>8</v>
      </c>
      <c r="L28" s="366">
        <v>6</v>
      </c>
      <c r="M28" s="366">
        <v>1.35</v>
      </c>
      <c r="N28" s="366">
        <v>0</v>
      </c>
      <c r="O28" s="366">
        <v>2107</v>
      </c>
      <c r="P28" s="366">
        <v>1659</v>
      </c>
      <c r="Q28" s="366">
        <v>4.41</v>
      </c>
      <c r="R28" s="366">
        <v>0</v>
      </c>
      <c r="S28" s="366">
        <v>154</v>
      </c>
      <c r="T28" s="366">
        <v>7.31</v>
      </c>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row>
    <row r="29" spans="1:44" x14ac:dyDescent="0.25">
      <c r="A29" s="370" t="s">
        <v>426</v>
      </c>
      <c r="B29" s="370">
        <v>1</v>
      </c>
      <c r="C29" s="685">
        <v>3355</v>
      </c>
      <c r="D29" s="685">
        <v>2446</v>
      </c>
      <c r="E29" s="370">
        <v>360</v>
      </c>
      <c r="F29" s="370">
        <v>247</v>
      </c>
      <c r="G29" s="370">
        <v>9.69</v>
      </c>
      <c r="H29" s="370">
        <v>0</v>
      </c>
      <c r="I29" s="685">
        <v>1004</v>
      </c>
      <c r="J29" s="370">
        <v>739</v>
      </c>
      <c r="K29" s="370">
        <v>17</v>
      </c>
      <c r="L29" s="370">
        <v>14</v>
      </c>
      <c r="M29" s="370">
        <v>1.67</v>
      </c>
      <c r="N29" s="370">
        <v>0</v>
      </c>
      <c r="O29" s="685">
        <v>4736</v>
      </c>
      <c r="P29" s="685">
        <v>3446</v>
      </c>
      <c r="Q29" s="370">
        <v>7.96</v>
      </c>
      <c r="R29" s="370">
        <v>0</v>
      </c>
      <c r="S29" s="370">
        <v>397</v>
      </c>
      <c r="T29" s="370">
        <v>8.19</v>
      </c>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row>
    <row r="30" spans="1:44" x14ac:dyDescent="0.25">
      <c r="A30" s="370"/>
      <c r="B30" s="370">
        <v>2</v>
      </c>
      <c r="C30" s="685">
        <v>1511</v>
      </c>
      <c r="D30" s="685">
        <v>1167</v>
      </c>
      <c r="E30" s="370">
        <v>69</v>
      </c>
      <c r="F30" s="370">
        <v>47</v>
      </c>
      <c r="G30" s="370">
        <v>4.37</v>
      </c>
      <c r="H30" s="370">
        <v>0</v>
      </c>
      <c r="I30" s="370">
        <v>336</v>
      </c>
      <c r="J30" s="370">
        <v>273</v>
      </c>
      <c r="K30" s="370">
        <v>4</v>
      </c>
      <c r="L30" s="370">
        <v>1</v>
      </c>
      <c r="M30" s="370">
        <v>1.18</v>
      </c>
      <c r="N30" s="370">
        <v>0</v>
      </c>
      <c r="O30" s="685">
        <v>1920</v>
      </c>
      <c r="P30" s="685">
        <v>1488</v>
      </c>
      <c r="Q30" s="370">
        <v>3.8</v>
      </c>
      <c r="R30" s="370">
        <v>0</v>
      </c>
      <c r="S30" s="370">
        <v>107</v>
      </c>
      <c r="T30" s="370">
        <v>4.3600000000000003</v>
      </c>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row>
    <row r="31" spans="1:44" x14ac:dyDescent="0.25">
      <c r="A31" s="370"/>
      <c r="B31" s="370">
        <v>3</v>
      </c>
      <c r="C31" s="370">
        <v>128</v>
      </c>
      <c r="D31" s="370">
        <v>72</v>
      </c>
      <c r="E31" s="370">
        <v>9</v>
      </c>
      <c r="F31" s="370">
        <v>5</v>
      </c>
      <c r="G31" s="370">
        <v>6.57</v>
      </c>
      <c r="H31" s="370">
        <v>0</v>
      </c>
      <c r="I31" s="370">
        <v>60</v>
      </c>
      <c r="J31" s="370">
        <v>41</v>
      </c>
      <c r="K31" s="370">
        <v>11</v>
      </c>
      <c r="L31" s="370">
        <v>7</v>
      </c>
      <c r="M31" s="370">
        <v>15.49</v>
      </c>
      <c r="N31" s="370">
        <v>0</v>
      </c>
      <c r="O31" s="370">
        <v>208</v>
      </c>
      <c r="P31" s="370">
        <v>125</v>
      </c>
      <c r="Q31" s="370">
        <v>9.6199999999999992</v>
      </c>
      <c r="R31" s="370">
        <v>0</v>
      </c>
      <c r="S31" s="370">
        <v>10</v>
      </c>
      <c r="T31" s="370">
        <v>5.31</v>
      </c>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row>
    <row r="32" spans="1:44" x14ac:dyDescent="0.25">
      <c r="A32" s="176" t="s">
        <v>427</v>
      </c>
      <c r="B32" s="176"/>
      <c r="C32" s="689">
        <v>4994</v>
      </c>
      <c r="D32" s="689">
        <v>3685</v>
      </c>
      <c r="E32" s="176">
        <v>438</v>
      </c>
      <c r="F32" s="176">
        <v>299</v>
      </c>
      <c r="G32" s="176">
        <v>8.06</v>
      </c>
      <c r="H32" s="176">
        <v>0</v>
      </c>
      <c r="I32" s="689">
        <v>1400</v>
      </c>
      <c r="J32" s="689">
        <v>1053</v>
      </c>
      <c r="K32" s="176">
        <v>32</v>
      </c>
      <c r="L32" s="176">
        <v>22</v>
      </c>
      <c r="M32" s="176">
        <v>2.23</v>
      </c>
      <c r="N32" s="176">
        <v>0</v>
      </c>
      <c r="O32" s="689">
        <v>6864</v>
      </c>
      <c r="P32" s="689">
        <v>5059</v>
      </c>
      <c r="Q32" s="176">
        <v>6.85</v>
      </c>
      <c r="R32" s="176">
        <v>0</v>
      </c>
      <c r="S32" s="176">
        <v>514</v>
      </c>
      <c r="T32" s="176">
        <v>6.83</v>
      </c>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row>
    <row r="33" spans="1:44" x14ac:dyDescent="0.25">
      <c r="A33" s="59" t="s">
        <v>428</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row>
    <row r="34" spans="1:44"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x14ac:dyDescent="0.25">
      <c r="A35" s="686" t="s">
        <v>429</v>
      </c>
      <c r="B35" s="58"/>
      <c r="C35" s="58"/>
      <c r="D35" s="58"/>
      <c r="E35" s="58"/>
      <c r="F35" s="687"/>
      <c r="G35" s="687"/>
      <c r="H35" s="687"/>
      <c r="I35" s="687"/>
      <c r="J35" s="687"/>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x14ac:dyDescent="0.25">
      <c r="A36" s="176" t="s">
        <v>407</v>
      </c>
      <c r="B36" s="176" t="s">
        <v>408</v>
      </c>
      <c r="C36" s="1352" t="s">
        <v>409</v>
      </c>
      <c r="D36" s="1353"/>
      <c r="E36" s="1353"/>
      <c r="F36" s="1353"/>
      <c r="G36" s="1353"/>
      <c r="H36" s="1354"/>
      <c r="I36" s="1355" t="s">
        <v>410</v>
      </c>
      <c r="J36" s="1355"/>
      <c r="K36" s="1355"/>
      <c r="L36" s="1355"/>
      <c r="M36" s="1355"/>
      <c r="N36" s="1355"/>
      <c r="O36" s="1355" t="s">
        <v>274</v>
      </c>
      <c r="P36" s="1355"/>
      <c r="Q36" s="1355"/>
      <c r="R36" s="1355"/>
      <c r="S36" s="1355"/>
      <c r="T36" s="1355"/>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59.45" customHeight="1" x14ac:dyDescent="0.25">
      <c r="A37" s="366"/>
      <c r="B37" s="346"/>
      <c r="C37" s="346" t="s">
        <v>412</v>
      </c>
      <c r="D37" s="346" t="s">
        <v>306</v>
      </c>
      <c r="E37" s="346" t="s">
        <v>413</v>
      </c>
      <c r="F37" s="346" t="s">
        <v>306</v>
      </c>
      <c r="G37" s="346" t="s">
        <v>414</v>
      </c>
      <c r="H37" s="346" t="s">
        <v>415</v>
      </c>
      <c r="I37" s="346" t="s">
        <v>412</v>
      </c>
      <c r="J37" s="346" t="s">
        <v>306</v>
      </c>
      <c r="K37" s="346" t="s">
        <v>413</v>
      </c>
      <c r="L37" s="346" t="s">
        <v>306</v>
      </c>
      <c r="M37" s="346" t="s">
        <v>414</v>
      </c>
      <c r="N37" s="346" t="s">
        <v>415</v>
      </c>
      <c r="O37" s="346" t="s">
        <v>416</v>
      </c>
      <c r="P37" s="346" t="s">
        <v>306</v>
      </c>
      <c r="Q37" s="346" t="s">
        <v>414</v>
      </c>
      <c r="R37" s="346" t="s">
        <v>415</v>
      </c>
      <c r="S37" s="688" t="s">
        <v>417</v>
      </c>
      <c r="T37" s="346" t="s">
        <v>418</v>
      </c>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x14ac:dyDescent="0.25">
      <c r="A38" s="178" t="s">
        <v>313</v>
      </c>
      <c r="B38" s="178">
        <v>1</v>
      </c>
      <c r="C38" s="681">
        <v>655</v>
      </c>
      <c r="D38" s="1050">
        <v>320</v>
      </c>
      <c r="E38" s="1050">
        <v>96</v>
      </c>
      <c r="F38" s="1050">
        <v>33</v>
      </c>
      <c r="G38" s="681">
        <v>12.78</v>
      </c>
      <c r="H38" s="1050">
        <v>0</v>
      </c>
      <c r="I38" s="1050">
        <v>45</v>
      </c>
      <c r="J38" s="1050">
        <v>5</v>
      </c>
      <c r="K38" s="1050">
        <v>2</v>
      </c>
      <c r="L38" s="1050">
        <v>1</v>
      </c>
      <c r="M38" s="681">
        <v>4.26</v>
      </c>
      <c r="N38" s="1050">
        <v>0</v>
      </c>
      <c r="O38" s="1053">
        <v>798</v>
      </c>
      <c r="P38" s="1050">
        <v>359</v>
      </c>
      <c r="Q38" s="681">
        <v>12.28</v>
      </c>
      <c r="R38" s="1051">
        <v>0</v>
      </c>
      <c r="S38" s="1051">
        <v>101</v>
      </c>
      <c r="T38" s="1051">
        <v>12.65</v>
      </c>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x14ac:dyDescent="0.25">
      <c r="A39" s="178"/>
      <c r="B39" s="178">
        <v>2</v>
      </c>
      <c r="C39" s="682">
        <v>294</v>
      </c>
      <c r="D39" s="1016">
        <v>169</v>
      </c>
      <c r="E39" s="1016">
        <v>22</v>
      </c>
      <c r="F39" s="1016">
        <v>3</v>
      </c>
      <c r="G39" s="682">
        <v>6.96</v>
      </c>
      <c r="H39" s="1016">
        <v>0</v>
      </c>
      <c r="I39" s="1016">
        <v>11</v>
      </c>
      <c r="J39" s="1016">
        <v>0</v>
      </c>
      <c r="K39" s="1016">
        <v>0</v>
      </c>
      <c r="L39" s="1016">
        <v>0</v>
      </c>
      <c r="M39" s="682">
        <v>0</v>
      </c>
      <c r="N39" s="1016">
        <v>0</v>
      </c>
      <c r="O39" s="1018">
        <v>327</v>
      </c>
      <c r="P39" s="1016">
        <v>172</v>
      </c>
      <c r="Q39" s="682">
        <v>6.73</v>
      </c>
      <c r="R39" s="1017">
        <v>0</v>
      </c>
      <c r="S39" s="1017">
        <v>20</v>
      </c>
      <c r="T39" s="1017">
        <v>6.12</v>
      </c>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x14ac:dyDescent="0.25">
      <c r="A40" s="178"/>
      <c r="B40" s="178">
        <v>3</v>
      </c>
      <c r="C40" s="682">
        <v>38</v>
      </c>
      <c r="D40" s="1016">
        <v>24</v>
      </c>
      <c r="E40" s="1016">
        <v>6</v>
      </c>
      <c r="F40" s="1016">
        <v>4</v>
      </c>
      <c r="G40" s="682">
        <v>13.64</v>
      </c>
      <c r="H40" s="1016">
        <v>0</v>
      </c>
      <c r="I40" s="1016">
        <v>8</v>
      </c>
      <c r="J40" s="1016">
        <v>5</v>
      </c>
      <c r="K40" s="1016">
        <v>0</v>
      </c>
      <c r="L40" s="1016">
        <v>0</v>
      </c>
      <c r="M40" s="682">
        <v>0</v>
      </c>
      <c r="N40" s="1016">
        <v>0</v>
      </c>
      <c r="O40" s="1018">
        <v>52</v>
      </c>
      <c r="P40" s="1016">
        <v>33</v>
      </c>
      <c r="Q40" s="682">
        <v>11.54</v>
      </c>
      <c r="R40" s="1017">
        <v>0</v>
      </c>
      <c r="S40" s="1017">
        <v>0</v>
      </c>
      <c r="T40" s="1017">
        <v>0</v>
      </c>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x14ac:dyDescent="0.25">
      <c r="A41" s="366" t="s">
        <v>420</v>
      </c>
      <c r="B41" s="366"/>
      <c r="C41" s="366">
        <v>987</v>
      </c>
      <c r="D41" s="366">
        <v>513</v>
      </c>
      <c r="E41" s="366">
        <v>124</v>
      </c>
      <c r="F41" s="366">
        <v>40</v>
      </c>
      <c r="G41" s="366">
        <v>11.16</v>
      </c>
      <c r="H41" s="366">
        <v>0</v>
      </c>
      <c r="I41" s="366">
        <v>64</v>
      </c>
      <c r="J41" s="366">
        <v>10</v>
      </c>
      <c r="K41" s="366">
        <v>2</v>
      </c>
      <c r="L41" s="366">
        <v>1</v>
      </c>
      <c r="M41" s="366">
        <v>3.03</v>
      </c>
      <c r="N41" s="366">
        <v>0</v>
      </c>
      <c r="O41" s="366">
        <v>1177</v>
      </c>
      <c r="P41" s="366">
        <v>564</v>
      </c>
      <c r="Q41" s="366">
        <v>10.71</v>
      </c>
      <c r="R41" s="366">
        <v>0</v>
      </c>
      <c r="S41" s="366">
        <v>121</v>
      </c>
      <c r="T41" s="366">
        <v>10.28</v>
      </c>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x14ac:dyDescent="0.25">
      <c r="A42" s="178" t="s">
        <v>281</v>
      </c>
      <c r="B42" s="178">
        <v>1</v>
      </c>
      <c r="C42" s="178">
        <v>526</v>
      </c>
      <c r="D42" s="178">
        <v>459</v>
      </c>
      <c r="E42" s="178">
        <v>37</v>
      </c>
      <c r="F42" s="178">
        <v>28</v>
      </c>
      <c r="G42" s="178">
        <v>6.57</v>
      </c>
      <c r="H42" s="178">
        <v>0</v>
      </c>
      <c r="I42" s="178">
        <v>154</v>
      </c>
      <c r="J42" s="178">
        <v>123</v>
      </c>
      <c r="K42" s="178">
        <v>1</v>
      </c>
      <c r="L42" s="178">
        <v>0</v>
      </c>
      <c r="M42" s="178">
        <v>0.65</v>
      </c>
      <c r="N42" s="178">
        <v>0</v>
      </c>
      <c r="O42" s="366">
        <v>718</v>
      </c>
      <c r="P42" s="178">
        <v>610</v>
      </c>
      <c r="Q42" s="178">
        <v>5.29</v>
      </c>
      <c r="R42" s="370">
        <v>0</v>
      </c>
      <c r="S42" s="370">
        <v>39</v>
      </c>
      <c r="T42" s="370">
        <v>5.43</v>
      </c>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x14ac:dyDescent="0.25">
      <c r="A43" s="178"/>
      <c r="B43" s="178">
        <v>2</v>
      </c>
      <c r="C43" s="178">
        <v>145</v>
      </c>
      <c r="D43" s="178">
        <v>132</v>
      </c>
      <c r="E43" s="178">
        <v>7</v>
      </c>
      <c r="F43" s="178">
        <v>4</v>
      </c>
      <c r="G43" s="178">
        <v>4.6100000000000003</v>
      </c>
      <c r="H43" s="178">
        <v>0</v>
      </c>
      <c r="I43" s="178">
        <v>35</v>
      </c>
      <c r="J43" s="178">
        <v>26</v>
      </c>
      <c r="K43" s="178">
        <v>0</v>
      </c>
      <c r="L43" s="178">
        <v>0</v>
      </c>
      <c r="M43" s="178">
        <v>0</v>
      </c>
      <c r="N43" s="178">
        <v>0</v>
      </c>
      <c r="O43" s="366">
        <v>187</v>
      </c>
      <c r="P43" s="178">
        <v>162</v>
      </c>
      <c r="Q43" s="178">
        <v>3.74</v>
      </c>
      <c r="R43" s="370">
        <v>0</v>
      </c>
      <c r="S43" s="370">
        <v>12</v>
      </c>
      <c r="T43" s="370">
        <v>6.42</v>
      </c>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x14ac:dyDescent="0.25">
      <c r="A44" s="178"/>
      <c r="B44" s="178">
        <v>3</v>
      </c>
      <c r="C44" s="178">
        <v>5</v>
      </c>
      <c r="D44" s="178">
        <v>3</v>
      </c>
      <c r="E44" s="178">
        <v>0</v>
      </c>
      <c r="F44" s="178">
        <v>0</v>
      </c>
      <c r="G44" s="178">
        <v>0</v>
      </c>
      <c r="H44" s="178">
        <v>0</v>
      </c>
      <c r="I44" s="178">
        <v>1</v>
      </c>
      <c r="J44" s="178">
        <v>1</v>
      </c>
      <c r="K44" s="178">
        <v>0</v>
      </c>
      <c r="L44" s="178">
        <v>0</v>
      </c>
      <c r="M44" s="178">
        <v>0</v>
      </c>
      <c r="N44" s="178">
        <v>0</v>
      </c>
      <c r="O44" s="366">
        <v>6</v>
      </c>
      <c r="P44" s="178">
        <v>4</v>
      </c>
      <c r="Q44" s="178">
        <v>0</v>
      </c>
      <c r="R44" s="370">
        <v>0</v>
      </c>
      <c r="S44" s="370">
        <v>0</v>
      </c>
      <c r="T44" s="370">
        <v>0</v>
      </c>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x14ac:dyDescent="0.25">
      <c r="A45" s="366" t="s">
        <v>421</v>
      </c>
      <c r="B45" s="366"/>
      <c r="C45" s="366">
        <v>676</v>
      </c>
      <c r="D45" s="366">
        <v>594</v>
      </c>
      <c r="E45" s="366">
        <v>44</v>
      </c>
      <c r="F45" s="366">
        <v>32</v>
      </c>
      <c r="G45" s="366">
        <v>6.11</v>
      </c>
      <c r="H45" s="366">
        <v>0</v>
      </c>
      <c r="I45" s="366">
        <v>190</v>
      </c>
      <c r="J45" s="366">
        <v>150</v>
      </c>
      <c r="K45" s="366">
        <v>1</v>
      </c>
      <c r="L45" s="366">
        <v>0</v>
      </c>
      <c r="M45" s="366">
        <v>0.52</v>
      </c>
      <c r="N45" s="366">
        <v>0</v>
      </c>
      <c r="O45" s="366">
        <v>911</v>
      </c>
      <c r="P45" s="366">
        <v>776</v>
      </c>
      <c r="Q45" s="366">
        <v>4.9400000000000004</v>
      </c>
      <c r="R45" s="366">
        <v>0</v>
      </c>
      <c r="S45" s="366">
        <v>51</v>
      </c>
      <c r="T45" s="366">
        <v>5.6</v>
      </c>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x14ac:dyDescent="0.25">
      <c r="A46" s="178" t="s">
        <v>282</v>
      </c>
      <c r="B46" s="178">
        <v>1</v>
      </c>
      <c r="C46" s="178">
        <v>300</v>
      </c>
      <c r="D46" s="178">
        <v>249</v>
      </c>
      <c r="E46" s="178">
        <v>23</v>
      </c>
      <c r="F46" s="178">
        <v>15</v>
      </c>
      <c r="G46" s="178">
        <v>7.12</v>
      </c>
      <c r="H46" s="178">
        <v>0</v>
      </c>
      <c r="I46" s="178">
        <v>0</v>
      </c>
      <c r="J46" s="178">
        <v>0</v>
      </c>
      <c r="K46" s="178">
        <v>0</v>
      </c>
      <c r="L46" s="178">
        <v>0</v>
      </c>
      <c r="M46" s="178">
        <v>0</v>
      </c>
      <c r="N46" s="178">
        <v>0</v>
      </c>
      <c r="O46" s="366">
        <v>323</v>
      </c>
      <c r="P46" s="178">
        <v>264</v>
      </c>
      <c r="Q46" s="178">
        <v>7.12</v>
      </c>
      <c r="R46" s="370">
        <v>0</v>
      </c>
      <c r="S46" s="370">
        <v>25</v>
      </c>
      <c r="T46" s="370">
        <v>7.74</v>
      </c>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x14ac:dyDescent="0.25">
      <c r="A47" s="178"/>
      <c r="B47" s="178">
        <v>2</v>
      </c>
      <c r="C47" s="178">
        <v>169</v>
      </c>
      <c r="D47" s="178">
        <v>138</v>
      </c>
      <c r="E47" s="178">
        <v>5</v>
      </c>
      <c r="F47" s="178">
        <v>4</v>
      </c>
      <c r="G47" s="178">
        <v>2.87</v>
      </c>
      <c r="H47" s="178">
        <v>0</v>
      </c>
      <c r="I47" s="178">
        <v>23</v>
      </c>
      <c r="J47" s="178">
        <v>23</v>
      </c>
      <c r="K47" s="178">
        <v>0</v>
      </c>
      <c r="L47" s="178">
        <v>0</v>
      </c>
      <c r="M47" s="178">
        <v>0</v>
      </c>
      <c r="N47" s="178">
        <v>0</v>
      </c>
      <c r="O47" s="366">
        <v>197</v>
      </c>
      <c r="P47" s="178">
        <v>165</v>
      </c>
      <c r="Q47" s="178">
        <v>2.54</v>
      </c>
      <c r="R47" s="370">
        <v>0</v>
      </c>
      <c r="S47" s="370">
        <v>5</v>
      </c>
      <c r="T47" s="370">
        <v>2.54</v>
      </c>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x14ac:dyDescent="0.25">
      <c r="A48" s="178"/>
      <c r="B48" s="178">
        <v>3</v>
      </c>
      <c r="C48" s="178">
        <v>4</v>
      </c>
      <c r="D48" s="178">
        <v>1</v>
      </c>
      <c r="E48" s="178">
        <v>0</v>
      </c>
      <c r="F48" s="178">
        <v>0</v>
      </c>
      <c r="G48" s="178">
        <v>0</v>
      </c>
      <c r="H48" s="178">
        <v>0</v>
      </c>
      <c r="I48" s="178">
        <v>1</v>
      </c>
      <c r="J48" s="178">
        <v>1</v>
      </c>
      <c r="K48" s="178">
        <v>0</v>
      </c>
      <c r="L48" s="178">
        <v>0</v>
      </c>
      <c r="M48" s="178">
        <v>0</v>
      </c>
      <c r="N48" s="178">
        <v>0</v>
      </c>
      <c r="O48" s="366">
        <v>5</v>
      </c>
      <c r="P48" s="178">
        <v>2</v>
      </c>
      <c r="Q48" s="178">
        <v>0</v>
      </c>
      <c r="R48" s="370">
        <v>0</v>
      </c>
      <c r="S48" s="370">
        <v>0</v>
      </c>
      <c r="T48" s="370">
        <v>0</v>
      </c>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x14ac:dyDescent="0.25">
      <c r="A49" s="366" t="s">
        <v>422</v>
      </c>
      <c r="B49" s="366"/>
      <c r="C49" s="366">
        <v>473</v>
      </c>
      <c r="D49" s="366">
        <v>388</v>
      </c>
      <c r="E49" s="366">
        <v>28</v>
      </c>
      <c r="F49" s="366">
        <v>19</v>
      </c>
      <c r="G49" s="366">
        <v>5.59</v>
      </c>
      <c r="H49" s="366">
        <v>0</v>
      </c>
      <c r="I49" s="366">
        <v>24</v>
      </c>
      <c r="J49" s="366">
        <v>24</v>
      </c>
      <c r="K49" s="366">
        <v>0</v>
      </c>
      <c r="L49" s="366">
        <v>0</v>
      </c>
      <c r="M49" s="366">
        <v>0</v>
      </c>
      <c r="N49" s="366">
        <v>0</v>
      </c>
      <c r="O49" s="366">
        <v>525</v>
      </c>
      <c r="P49" s="366">
        <v>431</v>
      </c>
      <c r="Q49" s="366">
        <v>5.33</v>
      </c>
      <c r="R49" s="366">
        <v>0</v>
      </c>
      <c r="S49" s="366">
        <v>30</v>
      </c>
      <c r="T49" s="366">
        <v>5.71</v>
      </c>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x14ac:dyDescent="0.25">
      <c r="A50" s="178" t="s">
        <v>283</v>
      </c>
      <c r="B50" s="178">
        <v>1</v>
      </c>
      <c r="C50" s="178">
        <v>823</v>
      </c>
      <c r="D50" s="178">
        <v>615</v>
      </c>
      <c r="E50" s="178">
        <v>286</v>
      </c>
      <c r="F50" s="178">
        <v>198</v>
      </c>
      <c r="G50" s="178">
        <v>25.79</v>
      </c>
      <c r="H50" s="178">
        <v>0</v>
      </c>
      <c r="I50" s="178">
        <v>305</v>
      </c>
      <c r="J50" s="178">
        <v>205</v>
      </c>
      <c r="K50" s="178">
        <v>10</v>
      </c>
      <c r="L50" s="178">
        <v>8</v>
      </c>
      <c r="M50" s="178">
        <v>3.17</v>
      </c>
      <c r="N50" s="178">
        <v>0</v>
      </c>
      <c r="O50" s="366">
        <v>1424</v>
      </c>
      <c r="P50" s="178">
        <v>1026</v>
      </c>
      <c r="Q50" s="178">
        <v>20.79</v>
      </c>
      <c r="R50" s="370">
        <v>0</v>
      </c>
      <c r="S50" s="683">
        <v>136</v>
      </c>
      <c r="T50" s="370">
        <v>9.5500000000000007</v>
      </c>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x14ac:dyDescent="0.25">
      <c r="A51" s="178"/>
      <c r="B51" s="178">
        <v>2</v>
      </c>
      <c r="C51" s="178">
        <v>428</v>
      </c>
      <c r="D51" s="178">
        <v>355</v>
      </c>
      <c r="E51" s="178">
        <v>54</v>
      </c>
      <c r="F51" s="178">
        <v>41</v>
      </c>
      <c r="G51" s="178">
        <v>11.2</v>
      </c>
      <c r="H51" s="178">
        <v>0</v>
      </c>
      <c r="I51" s="178">
        <v>179</v>
      </c>
      <c r="J51" s="178">
        <v>132</v>
      </c>
      <c r="K51" s="178">
        <v>0</v>
      </c>
      <c r="L51" s="178">
        <v>0</v>
      </c>
      <c r="M51" s="178">
        <v>0</v>
      </c>
      <c r="N51" s="178">
        <v>0</v>
      </c>
      <c r="O51" s="366">
        <v>661</v>
      </c>
      <c r="P51" s="178">
        <v>528</v>
      </c>
      <c r="Q51" s="178">
        <v>8.17</v>
      </c>
      <c r="R51" s="370">
        <v>0</v>
      </c>
      <c r="S51" s="370">
        <v>19</v>
      </c>
      <c r="T51" s="370">
        <v>2.87</v>
      </c>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x14ac:dyDescent="0.25">
      <c r="A52" s="178"/>
      <c r="B52" s="178">
        <v>3</v>
      </c>
      <c r="C52" s="178">
        <v>42</v>
      </c>
      <c r="D52" s="178">
        <v>22</v>
      </c>
      <c r="E52" s="178">
        <v>4</v>
      </c>
      <c r="F52" s="178">
        <v>3</v>
      </c>
      <c r="G52" s="178">
        <v>8.6999999999999993</v>
      </c>
      <c r="H52" s="178">
        <v>0</v>
      </c>
      <c r="I52" s="178">
        <v>25</v>
      </c>
      <c r="J52" s="178">
        <v>17</v>
      </c>
      <c r="K52" s="178">
        <v>7</v>
      </c>
      <c r="L52" s="178">
        <v>4</v>
      </c>
      <c r="M52" s="178">
        <v>21.88</v>
      </c>
      <c r="N52" s="178">
        <v>0</v>
      </c>
      <c r="O52" s="366">
        <v>78</v>
      </c>
      <c r="P52" s="178">
        <v>46</v>
      </c>
      <c r="Q52" s="178">
        <v>14.1</v>
      </c>
      <c r="R52" s="370">
        <v>0</v>
      </c>
      <c r="S52" s="370">
        <v>11</v>
      </c>
      <c r="T52" s="370">
        <v>14.1</v>
      </c>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x14ac:dyDescent="0.25">
      <c r="A53" s="366" t="s">
        <v>424</v>
      </c>
      <c r="B53" s="366"/>
      <c r="C53" s="366">
        <v>1293</v>
      </c>
      <c r="D53" s="366">
        <v>992</v>
      </c>
      <c r="E53" s="366">
        <v>344</v>
      </c>
      <c r="F53" s="366">
        <v>242</v>
      </c>
      <c r="G53" s="366">
        <v>21.01</v>
      </c>
      <c r="H53" s="366">
        <v>0</v>
      </c>
      <c r="I53" s="366">
        <v>509</v>
      </c>
      <c r="J53" s="366">
        <v>354</v>
      </c>
      <c r="K53" s="366">
        <v>17</v>
      </c>
      <c r="L53" s="366">
        <v>12</v>
      </c>
      <c r="M53" s="366">
        <v>3.23</v>
      </c>
      <c r="N53" s="366">
        <v>0</v>
      </c>
      <c r="O53" s="366">
        <v>2163</v>
      </c>
      <c r="P53" s="366">
        <v>1600</v>
      </c>
      <c r="Q53" s="366">
        <v>16.690000000000001</v>
      </c>
      <c r="R53" s="366">
        <v>0</v>
      </c>
      <c r="S53" s="366">
        <f>SUM(S50:S52)</f>
        <v>166</v>
      </c>
      <c r="T53" s="366">
        <v>7.67</v>
      </c>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x14ac:dyDescent="0.25">
      <c r="A54" s="178" t="s">
        <v>284</v>
      </c>
      <c r="B54" s="178">
        <v>1</v>
      </c>
      <c r="C54" s="269">
        <v>969</v>
      </c>
      <c r="D54" s="178">
        <v>717</v>
      </c>
      <c r="E54" s="178">
        <v>65</v>
      </c>
      <c r="F54" s="178">
        <v>48</v>
      </c>
      <c r="G54" s="178">
        <v>6.29</v>
      </c>
      <c r="H54" s="178">
        <v>0</v>
      </c>
      <c r="I54" s="178">
        <v>412</v>
      </c>
      <c r="J54" s="178">
        <v>368</v>
      </c>
      <c r="K54" s="178">
        <v>0</v>
      </c>
      <c r="L54" s="178">
        <v>0</v>
      </c>
      <c r="M54" s="178">
        <v>0</v>
      </c>
      <c r="N54" s="178">
        <v>0</v>
      </c>
      <c r="O54" s="366">
        <v>1446</v>
      </c>
      <c r="P54" s="178">
        <v>1085</v>
      </c>
      <c r="Q54" s="178">
        <v>4.5</v>
      </c>
      <c r="R54" s="370">
        <v>0</v>
      </c>
      <c r="S54" s="370">
        <v>97</v>
      </c>
      <c r="T54" s="370">
        <v>6.71</v>
      </c>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x14ac:dyDescent="0.25">
      <c r="A55" s="178"/>
      <c r="B55" s="178">
        <v>2</v>
      </c>
      <c r="C55" s="178">
        <v>352</v>
      </c>
      <c r="D55" s="178">
        <v>274</v>
      </c>
      <c r="E55" s="178">
        <v>15</v>
      </c>
      <c r="F55" s="178">
        <v>13</v>
      </c>
      <c r="G55" s="178">
        <v>4.09</v>
      </c>
      <c r="H55" s="178">
        <v>0</v>
      </c>
      <c r="I55" s="178">
        <v>204</v>
      </c>
      <c r="J55" s="178">
        <v>180</v>
      </c>
      <c r="K55" s="178">
        <v>2</v>
      </c>
      <c r="L55" s="178">
        <v>2</v>
      </c>
      <c r="M55" s="178">
        <v>0.97</v>
      </c>
      <c r="N55" s="178">
        <v>0</v>
      </c>
      <c r="O55" s="366">
        <v>573</v>
      </c>
      <c r="P55" s="178">
        <v>454</v>
      </c>
      <c r="Q55" s="178">
        <v>2.97</v>
      </c>
      <c r="R55" s="370">
        <v>0</v>
      </c>
      <c r="S55" s="370">
        <v>21</v>
      </c>
      <c r="T55" s="370">
        <v>3.66</v>
      </c>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x14ac:dyDescent="0.25">
      <c r="A56" s="178"/>
      <c r="B56" s="178">
        <v>3</v>
      </c>
      <c r="C56" s="178">
        <v>17</v>
      </c>
      <c r="D56" s="178">
        <v>11</v>
      </c>
      <c r="E56" s="178">
        <v>1</v>
      </c>
      <c r="F56" s="178">
        <v>1</v>
      </c>
      <c r="G56" s="178">
        <v>5.56</v>
      </c>
      <c r="H56" s="178">
        <v>0</v>
      </c>
      <c r="I56" s="178">
        <v>20</v>
      </c>
      <c r="J56" s="178">
        <v>12</v>
      </c>
      <c r="K56" s="178">
        <v>3</v>
      </c>
      <c r="L56" s="178">
        <v>2</v>
      </c>
      <c r="M56" s="178">
        <v>13.04</v>
      </c>
      <c r="N56" s="178">
        <v>0</v>
      </c>
      <c r="O56" s="366">
        <v>41</v>
      </c>
      <c r="P56" s="178">
        <v>23</v>
      </c>
      <c r="Q56" s="178">
        <v>9.76</v>
      </c>
      <c r="R56" s="370">
        <v>0</v>
      </c>
      <c r="S56" s="370">
        <v>2</v>
      </c>
      <c r="T56" s="370">
        <v>4.88</v>
      </c>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x14ac:dyDescent="0.25">
      <c r="A57" s="366" t="s">
        <v>425</v>
      </c>
      <c r="B57" s="366"/>
      <c r="C57" s="366">
        <v>1338</v>
      </c>
      <c r="D57" s="366">
        <v>1002</v>
      </c>
      <c r="E57" s="366">
        <v>81</v>
      </c>
      <c r="F57" s="366">
        <v>62</v>
      </c>
      <c r="G57" s="366">
        <v>5.71</v>
      </c>
      <c r="H57" s="366">
        <v>0</v>
      </c>
      <c r="I57" s="366">
        <v>636</v>
      </c>
      <c r="J57" s="366">
        <v>560</v>
      </c>
      <c r="K57" s="366">
        <v>5</v>
      </c>
      <c r="L57" s="366">
        <v>4</v>
      </c>
      <c r="M57" s="366">
        <v>0.78</v>
      </c>
      <c r="N57" s="366">
        <v>0</v>
      </c>
      <c r="O57" s="366">
        <v>2060</v>
      </c>
      <c r="P57" s="366">
        <v>1562</v>
      </c>
      <c r="Q57" s="366">
        <v>4.17</v>
      </c>
      <c r="R57" s="366">
        <v>0</v>
      </c>
      <c r="S57" s="270">
        <f>SUM(S54:S56)</f>
        <v>120</v>
      </c>
      <c r="T57" s="366">
        <v>5.83</v>
      </c>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x14ac:dyDescent="0.25">
      <c r="A58" s="370" t="s">
        <v>426</v>
      </c>
      <c r="B58" s="370">
        <v>1</v>
      </c>
      <c r="C58" s="685">
        <v>3273</v>
      </c>
      <c r="D58" s="685">
        <v>2360</v>
      </c>
      <c r="E58" s="370">
        <v>507</v>
      </c>
      <c r="F58" s="370">
        <v>322</v>
      </c>
      <c r="G58" s="370">
        <v>13.41</v>
      </c>
      <c r="H58" s="370">
        <v>0</v>
      </c>
      <c r="I58" s="685">
        <v>916</v>
      </c>
      <c r="J58" s="370">
        <v>701</v>
      </c>
      <c r="K58" s="370">
        <v>13</v>
      </c>
      <c r="L58" s="370">
        <v>9</v>
      </c>
      <c r="M58" s="370">
        <v>1.4</v>
      </c>
      <c r="N58" s="370">
        <v>0</v>
      </c>
      <c r="O58" s="685">
        <v>4709</v>
      </c>
      <c r="P58" s="685">
        <v>3344</v>
      </c>
      <c r="Q58" s="370">
        <v>11.04</v>
      </c>
      <c r="R58" s="370">
        <v>0</v>
      </c>
      <c r="S58" s="370">
        <v>398</v>
      </c>
      <c r="T58" s="370">
        <v>8.4499999999999993</v>
      </c>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x14ac:dyDescent="0.25">
      <c r="A59" s="370"/>
      <c r="B59" s="370">
        <v>2</v>
      </c>
      <c r="C59" s="685">
        <v>1388</v>
      </c>
      <c r="D59" s="685">
        <v>1068</v>
      </c>
      <c r="E59" s="370">
        <v>103</v>
      </c>
      <c r="F59" s="370">
        <v>65</v>
      </c>
      <c r="G59" s="370">
        <v>6.91</v>
      </c>
      <c r="H59" s="370">
        <v>0</v>
      </c>
      <c r="I59" s="370">
        <v>452</v>
      </c>
      <c r="J59" s="370">
        <v>361</v>
      </c>
      <c r="K59" s="370">
        <v>2</v>
      </c>
      <c r="L59" s="370">
        <v>2</v>
      </c>
      <c r="M59" s="370">
        <v>0.44</v>
      </c>
      <c r="N59" s="370">
        <v>0</v>
      </c>
      <c r="O59" s="685">
        <v>1945</v>
      </c>
      <c r="P59" s="685">
        <v>1481</v>
      </c>
      <c r="Q59" s="370">
        <v>5.4</v>
      </c>
      <c r="R59" s="370">
        <v>0</v>
      </c>
      <c r="S59" s="370">
        <v>77</v>
      </c>
      <c r="T59" s="370">
        <v>3.96</v>
      </c>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x14ac:dyDescent="0.25">
      <c r="A60" s="370"/>
      <c r="B60" s="370">
        <v>3</v>
      </c>
      <c r="C60" s="370">
        <v>106</v>
      </c>
      <c r="D60" s="370">
        <v>61</v>
      </c>
      <c r="E60" s="370">
        <v>11</v>
      </c>
      <c r="F60" s="370">
        <v>8</v>
      </c>
      <c r="G60" s="370">
        <v>9.4</v>
      </c>
      <c r="H60" s="370">
        <v>0</v>
      </c>
      <c r="I60" s="370">
        <v>55</v>
      </c>
      <c r="J60" s="370">
        <v>36</v>
      </c>
      <c r="K60" s="370">
        <v>10</v>
      </c>
      <c r="L60" s="370">
        <v>6</v>
      </c>
      <c r="M60" s="370">
        <v>15.38</v>
      </c>
      <c r="N60" s="370">
        <v>0</v>
      </c>
      <c r="O60" s="370">
        <v>182</v>
      </c>
      <c r="P60" s="370">
        <v>108</v>
      </c>
      <c r="Q60" s="370">
        <v>11.54</v>
      </c>
      <c r="R60" s="370">
        <v>0</v>
      </c>
      <c r="S60" s="370">
        <v>13</v>
      </c>
      <c r="T60" s="370">
        <v>7.14</v>
      </c>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x14ac:dyDescent="0.25">
      <c r="A61" s="176" t="s">
        <v>427</v>
      </c>
      <c r="B61" s="176"/>
      <c r="C61" s="689">
        <v>4767</v>
      </c>
      <c r="D61" s="689">
        <v>3489</v>
      </c>
      <c r="E61" s="176">
        <v>621</v>
      </c>
      <c r="F61" s="176">
        <v>395</v>
      </c>
      <c r="G61" s="176">
        <v>11.53</v>
      </c>
      <c r="H61" s="176">
        <v>0</v>
      </c>
      <c r="I61" s="689">
        <v>1423</v>
      </c>
      <c r="J61" s="689">
        <v>1098</v>
      </c>
      <c r="K61" s="176">
        <v>25</v>
      </c>
      <c r="L61" s="176">
        <v>17</v>
      </c>
      <c r="M61" s="176">
        <v>1.73</v>
      </c>
      <c r="N61" s="176">
        <v>0</v>
      </c>
      <c r="O61" s="689">
        <v>6836</v>
      </c>
      <c r="P61" s="689">
        <v>4933</v>
      </c>
      <c r="Q61" s="176">
        <v>9.4499999999999993</v>
      </c>
      <c r="R61" s="176">
        <v>0</v>
      </c>
      <c r="S61" s="176">
        <v>488</v>
      </c>
      <c r="T61" s="176">
        <v>7.14</v>
      </c>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x14ac:dyDescent="0.25">
      <c r="A62" s="59" t="s">
        <v>428</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x14ac:dyDescent="0.25">
      <c r="A86" s="34"/>
      <c r="B86" s="34"/>
      <c r="C86" s="34"/>
      <c r="D86" s="34"/>
      <c r="E86" s="34"/>
      <c r="F86" s="34"/>
      <c r="G86" s="34"/>
      <c r="H86" s="34"/>
      <c r="I86" s="34"/>
      <c r="J86" s="34"/>
      <c r="K86" s="34"/>
      <c r="L86" s="34"/>
      <c r="M86" s="34"/>
      <c r="N86" s="34"/>
      <c r="O86" s="34"/>
      <c r="P86" s="34"/>
      <c r="Q86" s="34"/>
      <c r="R86" s="34"/>
      <c r="S86" s="34"/>
      <c r="T86" s="34"/>
    </row>
    <row r="87" spans="1:44" x14ac:dyDescent="0.25">
      <c r="A87" s="34"/>
      <c r="B87" s="34"/>
      <c r="C87" s="34"/>
      <c r="D87" s="34"/>
      <c r="E87" s="34"/>
      <c r="F87" s="34"/>
      <c r="G87" s="34"/>
      <c r="H87" s="34"/>
      <c r="I87" s="34"/>
      <c r="J87" s="34"/>
      <c r="K87" s="34"/>
      <c r="L87" s="34"/>
      <c r="M87" s="34"/>
      <c r="N87" s="34"/>
      <c r="O87" s="34"/>
      <c r="P87" s="34"/>
      <c r="Q87" s="34"/>
      <c r="R87" s="34"/>
      <c r="S87" s="34"/>
      <c r="T87" s="34"/>
    </row>
    <row r="88" spans="1:44" x14ac:dyDescent="0.25">
      <c r="A88" s="34"/>
      <c r="B88" s="34"/>
      <c r="C88" s="34"/>
      <c r="D88" s="34"/>
      <c r="E88" s="34"/>
      <c r="F88" s="34"/>
      <c r="G88" s="34"/>
      <c r="H88" s="34"/>
      <c r="I88" s="34"/>
      <c r="J88" s="34"/>
      <c r="K88" s="34"/>
      <c r="L88" s="34"/>
      <c r="M88" s="34"/>
      <c r="N88" s="34"/>
      <c r="O88" s="34"/>
      <c r="P88" s="34"/>
      <c r="Q88" s="34"/>
      <c r="R88" s="34"/>
      <c r="S88" s="34"/>
      <c r="T88" s="34"/>
    </row>
    <row r="89" spans="1:44" x14ac:dyDescent="0.25">
      <c r="A89" s="34"/>
      <c r="B89" s="34"/>
      <c r="C89" s="34"/>
      <c r="D89" s="34"/>
      <c r="E89" s="34"/>
      <c r="F89" s="34"/>
      <c r="G89" s="34"/>
      <c r="H89" s="34"/>
      <c r="I89" s="34"/>
      <c r="J89" s="34"/>
      <c r="K89" s="34"/>
      <c r="L89" s="34"/>
      <c r="M89" s="34"/>
      <c r="N89" s="34"/>
      <c r="O89" s="34"/>
      <c r="P89" s="34"/>
      <c r="Q89" s="34"/>
      <c r="R89" s="34"/>
      <c r="S89" s="34"/>
      <c r="T89" s="34"/>
    </row>
    <row r="90" spans="1:44" x14ac:dyDescent="0.25">
      <c r="A90" s="34"/>
      <c r="B90" s="34"/>
      <c r="C90" s="34"/>
      <c r="D90" s="34"/>
      <c r="E90" s="34"/>
      <c r="F90" s="34"/>
      <c r="G90" s="34"/>
      <c r="H90" s="34"/>
      <c r="I90" s="34"/>
      <c r="J90" s="34"/>
      <c r="K90" s="34"/>
      <c r="L90" s="34"/>
      <c r="M90" s="34"/>
      <c r="N90" s="34"/>
      <c r="O90" s="34"/>
      <c r="P90" s="34"/>
      <c r="Q90" s="34"/>
      <c r="R90" s="34"/>
      <c r="S90" s="34"/>
      <c r="T90" s="34"/>
    </row>
    <row r="91" spans="1:44" x14ac:dyDescent="0.25">
      <c r="A91" s="34"/>
      <c r="B91" s="34"/>
      <c r="C91" s="34"/>
      <c r="D91" s="34"/>
      <c r="E91" s="34"/>
      <c r="F91" s="34"/>
      <c r="G91" s="34"/>
      <c r="H91" s="34"/>
      <c r="I91" s="34"/>
      <c r="J91" s="34"/>
      <c r="K91" s="34"/>
      <c r="L91" s="34"/>
      <c r="M91" s="34"/>
      <c r="N91" s="34"/>
      <c r="O91" s="34"/>
      <c r="P91" s="34"/>
      <c r="Q91" s="34"/>
      <c r="R91" s="34"/>
      <c r="S91" s="34"/>
      <c r="T91" s="34"/>
    </row>
    <row r="92" spans="1:44" x14ac:dyDescent="0.25">
      <c r="A92" s="34"/>
      <c r="B92" s="34"/>
      <c r="C92" s="34"/>
      <c r="D92" s="34"/>
      <c r="E92" s="34"/>
      <c r="F92" s="34"/>
      <c r="G92" s="34"/>
      <c r="H92" s="34"/>
      <c r="I92" s="34"/>
      <c r="J92" s="34"/>
      <c r="K92" s="34"/>
      <c r="L92" s="34"/>
      <c r="M92" s="34"/>
      <c r="N92" s="34"/>
      <c r="O92" s="34"/>
      <c r="P92" s="34"/>
      <c r="Q92" s="34"/>
      <c r="R92" s="34"/>
      <c r="S92" s="34"/>
      <c r="T92" s="34"/>
    </row>
    <row r="93" spans="1:44" x14ac:dyDescent="0.25">
      <c r="A93" s="34"/>
      <c r="B93" s="34"/>
      <c r="C93" s="34"/>
      <c r="D93" s="34"/>
      <c r="E93" s="34"/>
      <c r="F93" s="34"/>
      <c r="G93" s="34"/>
      <c r="H93" s="34"/>
      <c r="I93" s="34"/>
      <c r="J93" s="34"/>
      <c r="K93" s="34"/>
      <c r="L93" s="34"/>
      <c r="M93" s="34"/>
      <c r="N93" s="34"/>
      <c r="O93" s="34"/>
      <c r="P93" s="34"/>
      <c r="Q93" s="34"/>
      <c r="R93" s="34"/>
      <c r="S93" s="34"/>
      <c r="T93" s="34"/>
    </row>
  </sheetData>
  <mergeCells count="10">
    <mergeCell ref="C36:H36"/>
    <mergeCell ref="I36:N36"/>
    <mergeCell ref="O36:T36"/>
    <mergeCell ref="A1:J1"/>
    <mergeCell ref="A2:J2"/>
    <mergeCell ref="A3:O3"/>
    <mergeCell ref="O7:T7"/>
    <mergeCell ref="I7:N7"/>
    <mergeCell ref="C7:H7"/>
    <mergeCell ref="A4: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8"/>
  <sheetViews>
    <sheetView topLeftCell="C1" zoomScale="85" zoomScaleNormal="85" workbookViewId="0">
      <selection activeCell="Y23" sqref="Y23"/>
    </sheetView>
  </sheetViews>
  <sheetFormatPr defaultRowHeight="12.75" x14ac:dyDescent="0.25"/>
  <cols>
    <col min="1" max="1" width="6.7109375" style="12" customWidth="1"/>
    <col min="2" max="2" width="7" style="12" customWidth="1"/>
    <col min="3" max="3" width="9.7109375" style="12" customWidth="1"/>
    <col min="4" max="4" width="65.28515625" style="12" customWidth="1"/>
    <col min="5" max="5" width="5.140625" style="12" customWidth="1"/>
    <col min="6" max="6" width="4.85546875" style="12" customWidth="1"/>
    <col min="7" max="8" width="5" style="12" customWidth="1"/>
    <col min="9" max="9" width="5.140625" style="12" customWidth="1"/>
    <col min="10" max="10" width="4.85546875" style="12" customWidth="1"/>
    <col min="11" max="11" width="5.140625" style="12" customWidth="1"/>
    <col min="12" max="12" width="5.28515625" style="12" customWidth="1"/>
    <col min="13" max="13" width="4.7109375" style="12" customWidth="1"/>
    <col min="14" max="14" width="5" style="12" customWidth="1"/>
    <col min="15" max="15" width="4.28515625" style="12" customWidth="1"/>
    <col min="16" max="17" width="5.5703125" style="12" customWidth="1"/>
    <col min="18" max="18" width="4.85546875" style="12" customWidth="1"/>
    <col min="19" max="19" width="5.5703125" style="12" customWidth="1"/>
    <col min="20" max="20" width="6.28515625" style="12" customWidth="1"/>
    <col min="21" max="21" width="12.28515625" style="12" customWidth="1"/>
    <col min="22" max="22" width="9.7109375" style="12" customWidth="1"/>
    <col min="23" max="24" width="9.140625" style="12"/>
    <col min="25" max="25" width="8.42578125" style="12" customWidth="1"/>
    <col min="26" max="26" width="37.85546875" style="12" customWidth="1"/>
    <col min="27" max="27" width="14.7109375" style="12" customWidth="1"/>
    <col min="28" max="28" width="15.85546875" style="12" customWidth="1"/>
    <col min="29" max="256" width="9.140625" style="12"/>
    <col min="257" max="257" width="2.85546875" style="12" customWidth="1"/>
    <col min="258" max="258" width="2.42578125" style="12" customWidth="1"/>
    <col min="259" max="259" width="5.42578125" style="12" customWidth="1"/>
    <col min="260" max="260" width="26.7109375" style="12" customWidth="1"/>
    <col min="261" max="261" width="5.140625" style="12" customWidth="1"/>
    <col min="262" max="262" width="4.85546875" style="12" customWidth="1"/>
    <col min="263" max="264" width="5" style="12" customWidth="1"/>
    <col min="265" max="265" width="5.140625" style="12" customWidth="1"/>
    <col min="266" max="266" width="4.85546875" style="12" customWidth="1"/>
    <col min="267" max="267" width="5.140625" style="12" customWidth="1"/>
    <col min="268" max="268" width="5.28515625" style="12" customWidth="1"/>
    <col min="269" max="269" width="4.7109375" style="12" customWidth="1"/>
    <col min="270" max="270" width="5" style="12" customWidth="1"/>
    <col min="271" max="271" width="4.28515625" style="12" customWidth="1"/>
    <col min="272" max="273" width="5.5703125" style="12" customWidth="1"/>
    <col min="274" max="274" width="4.85546875" style="12" customWidth="1"/>
    <col min="275" max="275" width="5.5703125" style="12" customWidth="1"/>
    <col min="276" max="276" width="6.28515625" style="12" customWidth="1"/>
    <col min="277" max="277" width="6.85546875" style="12" customWidth="1"/>
    <col min="278" max="278" width="7.140625" style="12" customWidth="1"/>
    <col min="279" max="512" width="9.140625" style="12"/>
    <col min="513" max="513" width="2.85546875" style="12" customWidth="1"/>
    <col min="514" max="514" width="2.42578125" style="12" customWidth="1"/>
    <col min="515" max="515" width="5.42578125" style="12" customWidth="1"/>
    <col min="516" max="516" width="26.7109375" style="12" customWidth="1"/>
    <col min="517" max="517" width="5.140625" style="12" customWidth="1"/>
    <col min="518" max="518" width="4.85546875" style="12" customWidth="1"/>
    <col min="519" max="520" width="5" style="12" customWidth="1"/>
    <col min="521" max="521" width="5.140625" style="12" customWidth="1"/>
    <col min="522" max="522" width="4.85546875" style="12" customWidth="1"/>
    <col min="523" max="523" width="5.140625" style="12" customWidth="1"/>
    <col min="524" max="524" width="5.28515625" style="12" customWidth="1"/>
    <col min="525" max="525" width="4.7109375" style="12" customWidth="1"/>
    <col min="526" max="526" width="5" style="12" customWidth="1"/>
    <col min="527" max="527" width="4.28515625" style="12" customWidth="1"/>
    <col min="528" max="529" width="5.5703125" style="12" customWidth="1"/>
    <col min="530" max="530" width="4.85546875" style="12" customWidth="1"/>
    <col min="531" max="531" width="5.5703125" style="12" customWidth="1"/>
    <col min="532" max="532" width="6.28515625" style="12" customWidth="1"/>
    <col min="533" max="533" width="6.85546875" style="12" customWidth="1"/>
    <col min="534" max="534" width="7.140625" style="12" customWidth="1"/>
    <col min="535" max="768" width="9.140625" style="12"/>
    <col min="769" max="769" width="2.85546875" style="12" customWidth="1"/>
    <col min="770" max="770" width="2.42578125" style="12" customWidth="1"/>
    <col min="771" max="771" width="5.42578125" style="12" customWidth="1"/>
    <col min="772" max="772" width="26.7109375" style="12" customWidth="1"/>
    <col min="773" max="773" width="5.140625" style="12" customWidth="1"/>
    <col min="774" max="774" width="4.85546875" style="12" customWidth="1"/>
    <col min="775" max="776" width="5" style="12" customWidth="1"/>
    <col min="777" max="777" width="5.140625" style="12" customWidth="1"/>
    <col min="778" max="778" width="4.85546875" style="12" customWidth="1"/>
    <col min="779" max="779" width="5.140625" style="12" customWidth="1"/>
    <col min="780" max="780" width="5.28515625" style="12" customWidth="1"/>
    <col min="781" max="781" width="4.7109375" style="12" customWidth="1"/>
    <col min="782" max="782" width="5" style="12" customWidth="1"/>
    <col min="783" max="783" width="4.28515625" style="12" customWidth="1"/>
    <col min="784" max="785" width="5.5703125" style="12" customWidth="1"/>
    <col min="786" max="786" width="4.85546875" style="12" customWidth="1"/>
    <col min="787" max="787" width="5.5703125" style="12" customWidth="1"/>
    <col min="788" max="788" width="6.28515625" style="12" customWidth="1"/>
    <col min="789" max="789" width="6.85546875" style="12" customWidth="1"/>
    <col min="790" max="790" width="7.140625" style="12" customWidth="1"/>
    <col min="791" max="1024" width="9.140625" style="12"/>
    <col min="1025" max="1025" width="2.85546875" style="12" customWidth="1"/>
    <col min="1026" max="1026" width="2.42578125" style="12" customWidth="1"/>
    <col min="1027" max="1027" width="5.42578125" style="12" customWidth="1"/>
    <col min="1028" max="1028" width="26.7109375" style="12" customWidth="1"/>
    <col min="1029" max="1029" width="5.140625" style="12" customWidth="1"/>
    <col min="1030" max="1030" width="4.85546875" style="12" customWidth="1"/>
    <col min="1031" max="1032" width="5" style="12" customWidth="1"/>
    <col min="1033" max="1033" width="5.140625" style="12" customWidth="1"/>
    <col min="1034" max="1034" width="4.85546875" style="12" customWidth="1"/>
    <col min="1035" max="1035" width="5.140625" style="12" customWidth="1"/>
    <col min="1036" max="1036" width="5.28515625" style="12" customWidth="1"/>
    <col min="1037" max="1037" width="4.7109375" style="12" customWidth="1"/>
    <col min="1038" max="1038" width="5" style="12" customWidth="1"/>
    <col min="1039" max="1039" width="4.28515625" style="12" customWidth="1"/>
    <col min="1040" max="1041" width="5.5703125" style="12" customWidth="1"/>
    <col min="1042" max="1042" width="4.85546875" style="12" customWidth="1"/>
    <col min="1043" max="1043" width="5.5703125" style="12" customWidth="1"/>
    <col min="1044" max="1044" width="6.28515625" style="12" customWidth="1"/>
    <col min="1045" max="1045" width="6.85546875" style="12" customWidth="1"/>
    <col min="1046" max="1046" width="7.140625" style="12" customWidth="1"/>
    <col min="1047" max="1280" width="9.140625" style="12"/>
    <col min="1281" max="1281" width="2.85546875" style="12" customWidth="1"/>
    <col min="1282" max="1282" width="2.42578125" style="12" customWidth="1"/>
    <col min="1283" max="1283" width="5.42578125" style="12" customWidth="1"/>
    <col min="1284" max="1284" width="26.7109375" style="12" customWidth="1"/>
    <col min="1285" max="1285" width="5.140625" style="12" customWidth="1"/>
    <col min="1286" max="1286" width="4.85546875" style="12" customWidth="1"/>
    <col min="1287" max="1288" width="5" style="12" customWidth="1"/>
    <col min="1289" max="1289" width="5.140625" style="12" customWidth="1"/>
    <col min="1290" max="1290" width="4.85546875" style="12" customWidth="1"/>
    <col min="1291" max="1291" width="5.140625" style="12" customWidth="1"/>
    <col min="1292" max="1292" width="5.28515625" style="12" customWidth="1"/>
    <col min="1293" max="1293" width="4.7109375" style="12" customWidth="1"/>
    <col min="1294" max="1294" width="5" style="12" customWidth="1"/>
    <col min="1295" max="1295" width="4.28515625" style="12" customWidth="1"/>
    <col min="1296" max="1297" width="5.5703125" style="12" customWidth="1"/>
    <col min="1298" max="1298" width="4.85546875" style="12" customWidth="1"/>
    <col min="1299" max="1299" width="5.5703125" style="12" customWidth="1"/>
    <col min="1300" max="1300" width="6.28515625" style="12" customWidth="1"/>
    <col min="1301" max="1301" width="6.85546875" style="12" customWidth="1"/>
    <col min="1302" max="1302" width="7.140625" style="12" customWidth="1"/>
    <col min="1303" max="1536" width="9.140625" style="12"/>
    <col min="1537" max="1537" width="2.85546875" style="12" customWidth="1"/>
    <col min="1538" max="1538" width="2.42578125" style="12" customWidth="1"/>
    <col min="1539" max="1539" width="5.42578125" style="12" customWidth="1"/>
    <col min="1540" max="1540" width="26.7109375" style="12" customWidth="1"/>
    <col min="1541" max="1541" width="5.140625" style="12" customWidth="1"/>
    <col min="1542" max="1542" width="4.85546875" style="12" customWidth="1"/>
    <col min="1543" max="1544" width="5" style="12" customWidth="1"/>
    <col min="1545" max="1545" width="5.140625" style="12" customWidth="1"/>
    <col min="1546" max="1546" width="4.85546875" style="12" customWidth="1"/>
    <col min="1547" max="1547" width="5.140625" style="12" customWidth="1"/>
    <col min="1548" max="1548" width="5.28515625" style="12" customWidth="1"/>
    <col min="1549" max="1549" width="4.7109375" style="12" customWidth="1"/>
    <col min="1550" max="1550" width="5" style="12" customWidth="1"/>
    <col min="1551" max="1551" width="4.28515625" style="12" customWidth="1"/>
    <col min="1552" max="1553" width="5.5703125" style="12" customWidth="1"/>
    <col min="1554" max="1554" width="4.85546875" style="12" customWidth="1"/>
    <col min="1555" max="1555" width="5.5703125" style="12" customWidth="1"/>
    <col min="1556" max="1556" width="6.28515625" style="12" customWidth="1"/>
    <col min="1557" max="1557" width="6.85546875" style="12" customWidth="1"/>
    <col min="1558" max="1558" width="7.140625" style="12" customWidth="1"/>
    <col min="1559" max="1792" width="9.140625" style="12"/>
    <col min="1793" max="1793" width="2.85546875" style="12" customWidth="1"/>
    <col min="1794" max="1794" width="2.42578125" style="12" customWidth="1"/>
    <col min="1795" max="1795" width="5.42578125" style="12" customWidth="1"/>
    <col min="1796" max="1796" width="26.7109375" style="12" customWidth="1"/>
    <col min="1797" max="1797" width="5.140625" style="12" customWidth="1"/>
    <col min="1798" max="1798" width="4.85546875" style="12" customWidth="1"/>
    <col min="1799" max="1800" width="5" style="12" customWidth="1"/>
    <col min="1801" max="1801" width="5.140625" style="12" customWidth="1"/>
    <col min="1802" max="1802" width="4.85546875" style="12" customWidth="1"/>
    <col min="1803" max="1803" width="5.140625" style="12" customWidth="1"/>
    <col min="1804" max="1804" width="5.28515625" style="12" customWidth="1"/>
    <col min="1805" max="1805" width="4.7109375" style="12" customWidth="1"/>
    <col min="1806" max="1806" width="5" style="12" customWidth="1"/>
    <col min="1807" max="1807" width="4.28515625" style="12" customWidth="1"/>
    <col min="1808" max="1809" width="5.5703125" style="12" customWidth="1"/>
    <col min="1810" max="1810" width="4.85546875" style="12" customWidth="1"/>
    <col min="1811" max="1811" width="5.5703125" style="12" customWidth="1"/>
    <col min="1812" max="1812" width="6.28515625" style="12" customWidth="1"/>
    <col min="1813" max="1813" width="6.85546875" style="12" customWidth="1"/>
    <col min="1814" max="1814" width="7.140625" style="12" customWidth="1"/>
    <col min="1815" max="2048" width="9.140625" style="12"/>
    <col min="2049" max="2049" width="2.85546875" style="12" customWidth="1"/>
    <col min="2050" max="2050" width="2.42578125" style="12" customWidth="1"/>
    <col min="2051" max="2051" width="5.42578125" style="12" customWidth="1"/>
    <col min="2052" max="2052" width="26.7109375" style="12" customWidth="1"/>
    <col min="2053" max="2053" width="5.140625" style="12" customWidth="1"/>
    <col min="2054" max="2054" width="4.85546875" style="12" customWidth="1"/>
    <col min="2055" max="2056" width="5" style="12" customWidth="1"/>
    <col min="2057" max="2057" width="5.140625" style="12" customWidth="1"/>
    <col min="2058" max="2058" width="4.85546875" style="12" customWidth="1"/>
    <col min="2059" max="2059" width="5.140625" style="12" customWidth="1"/>
    <col min="2060" max="2060" width="5.28515625" style="12" customWidth="1"/>
    <col min="2061" max="2061" width="4.7109375" style="12" customWidth="1"/>
    <col min="2062" max="2062" width="5" style="12" customWidth="1"/>
    <col min="2063" max="2063" width="4.28515625" style="12" customWidth="1"/>
    <col min="2064" max="2065" width="5.5703125" style="12" customWidth="1"/>
    <col min="2066" max="2066" width="4.85546875" style="12" customWidth="1"/>
    <col min="2067" max="2067" width="5.5703125" style="12" customWidth="1"/>
    <col min="2068" max="2068" width="6.28515625" style="12" customWidth="1"/>
    <col min="2069" max="2069" width="6.85546875" style="12" customWidth="1"/>
    <col min="2070" max="2070" width="7.140625" style="12" customWidth="1"/>
    <col min="2071" max="2304" width="9.140625" style="12"/>
    <col min="2305" max="2305" width="2.85546875" style="12" customWidth="1"/>
    <col min="2306" max="2306" width="2.42578125" style="12" customWidth="1"/>
    <col min="2307" max="2307" width="5.42578125" style="12" customWidth="1"/>
    <col min="2308" max="2308" width="26.7109375" style="12" customWidth="1"/>
    <col min="2309" max="2309" width="5.140625" style="12" customWidth="1"/>
    <col min="2310" max="2310" width="4.85546875" style="12" customWidth="1"/>
    <col min="2311" max="2312" width="5" style="12" customWidth="1"/>
    <col min="2313" max="2313" width="5.140625" style="12" customWidth="1"/>
    <col min="2314" max="2314" width="4.85546875" style="12" customWidth="1"/>
    <col min="2315" max="2315" width="5.140625" style="12" customWidth="1"/>
    <col min="2316" max="2316" width="5.28515625" style="12" customWidth="1"/>
    <col min="2317" max="2317" width="4.7109375" style="12" customWidth="1"/>
    <col min="2318" max="2318" width="5" style="12" customWidth="1"/>
    <col min="2319" max="2319" width="4.28515625" style="12" customWidth="1"/>
    <col min="2320" max="2321" width="5.5703125" style="12" customWidth="1"/>
    <col min="2322" max="2322" width="4.85546875" style="12" customWidth="1"/>
    <col min="2323" max="2323" width="5.5703125" style="12" customWidth="1"/>
    <col min="2324" max="2324" width="6.28515625" style="12" customWidth="1"/>
    <col min="2325" max="2325" width="6.85546875" style="12" customWidth="1"/>
    <col min="2326" max="2326" width="7.140625" style="12" customWidth="1"/>
    <col min="2327" max="2560" width="9.140625" style="12"/>
    <col min="2561" max="2561" width="2.85546875" style="12" customWidth="1"/>
    <col min="2562" max="2562" width="2.42578125" style="12" customWidth="1"/>
    <col min="2563" max="2563" width="5.42578125" style="12" customWidth="1"/>
    <col min="2564" max="2564" width="26.7109375" style="12" customWidth="1"/>
    <col min="2565" max="2565" width="5.140625" style="12" customWidth="1"/>
    <col min="2566" max="2566" width="4.85546875" style="12" customWidth="1"/>
    <col min="2567" max="2568" width="5" style="12" customWidth="1"/>
    <col min="2569" max="2569" width="5.140625" style="12" customWidth="1"/>
    <col min="2570" max="2570" width="4.85546875" style="12" customWidth="1"/>
    <col min="2571" max="2571" width="5.140625" style="12" customWidth="1"/>
    <col min="2572" max="2572" width="5.28515625" style="12" customWidth="1"/>
    <col min="2573" max="2573" width="4.7109375" style="12" customWidth="1"/>
    <col min="2574" max="2574" width="5" style="12" customWidth="1"/>
    <col min="2575" max="2575" width="4.28515625" style="12" customWidth="1"/>
    <col min="2576" max="2577" width="5.5703125" style="12" customWidth="1"/>
    <col min="2578" max="2578" width="4.85546875" style="12" customWidth="1"/>
    <col min="2579" max="2579" width="5.5703125" style="12" customWidth="1"/>
    <col min="2580" max="2580" width="6.28515625" style="12" customWidth="1"/>
    <col min="2581" max="2581" width="6.85546875" style="12" customWidth="1"/>
    <col min="2582" max="2582" width="7.140625" style="12" customWidth="1"/>
    <col min="2583" max="2816" width="9.140625" style="12"/>
    <col min="2817" max="2817" width="2.85546875" style="12" customWidth="1"/>
    <col min="2818" max="2818" width="2.42578125" style="12" customWidth="1"/>
    <col min="2819" max="2819" width="5.42578125" style="12" customWidth="1"/>
    <col min="2820" max="2820" width="26.7109375" style="12" customWidth="1"/>
    <col min="2821" max="2821" width="5.140625" style="12" customWidth="1"/>
    <col min="2822" max="2822" width="4.85546875" style="12" customWidth="1"/>
    <col min="2823" max="2824" width="5" style="12" customWidth="1"/>
    <col min="2825" max="2825" width="5.140625" style="12" customWidth="1"/>
    <col min="2826" max="2826" width="4.85546875" style="12" customWidth="1"/>
    <col min="2827" max="2827" width="5.140625" style="12" customWidth="1"/>
    <col min="2828" max="2828" width="5.28515625" style="12" customWidth="1"/>
    <col min="2829" max="2829" width="4.7109375" style="12" customWidth="1"/>
    <col min="2830" max="2830" width="5" style="12" customWidth="1"/>
    <col min="2831" max="2831" width="4.28515625" style="12" customWidth="1"/>
    <col min="2832" max="2833" width="5.5703125" style="12" customWidth="1"/>
    <col min="2834" max="2834" width="4.85546875" style="12" customWidth="1"/>
    <col min="2835" max="2835" width="5.5703125" style="12" customWidth="1"/>
    <col min="2836" max="2836" width="6.28515625" style="12" customWidth="1"/>
    <col min="2837" max="2837" width="6.85546875" style="12" customWidth="1"/>
    <col min="2838" max="2838" width="7.140625" style="12" customWidth="1"/>
    <col min="2839" max="3072" width="9.140625" style="12"/>
    <col min="3073" max="3073" width="2.85546875" style="12" customWidth="1"/>
    <col min="3074" max="3074" width="2.42578125" style="12" customWidth="1"/>
    <col min="3075" max="3075" width="5.42578125" style="12" customWidth="1"/>
    <col min="3076" max="3076" width="26.7109375" style="12" customWidth="1"/>
    <col min="3077" max="3077" width="5.140625" style="12" customWidth="1"/>
    <col min="3078" max="3078" width="4.85546875" style="12" customWidth="1"/>
    <col min="3079" max="3080" width="5" style="12" customWidth="1"/>
    <col min="3081" max="3081" width="5.140625" style="12" customWidth="1"/>
    <col min="3082" max="3082" width="4.85546875" style="12" customWidth="1"/>
    <col min="3083" max="3083" width="5.140625" style="12" customWidth="1"/>
    <col min="3084" max="3084" width="5.28515625" style="12" customWidth="1"/>
    <col min="3085" max="3085" width="4.7109375" style="12" customWidth="1"/>
    <col min="3086" max="3086" width="5" style="12" customWidth="1"/>
    <col min="3087" max="3087" width="4.28515625" style="12" customWidth="1"/>
    <col min="3088" max="3089" width="5.5703125" style="12" customWidth="1"/>
    <col min="3090" max="3090" width="4.85546875" style="12" customWidth="1"/>
    <col min="3091" max="3091" width="5.5703125" style="12" customWidth="1"/>
    <col min="3092" max="3092" width="6.28515625" style="12" customWidth="1"/>
    <col min="3093" max="3093" width="6.85546875" style="12" customWidth="1"/>
    <col min="3094" max="3094" width="7.140625" style="12" customWidth="1"/>
    <col min="3095" max="3328" width="9.140625" style="12"/>
    <col min="3329" max="3329" width="2.85546875" style="12" customWidth="1"/>
    <col min="3330" max="3330" width="2.42578125" style="12" customWidth="1"/>
    <col min="3331" max="3331" width="5.42578125" style="12" customWidth="1"/>
    <col min="3332" max="3332" width="26.7109375" style="12" customWidth="1"/>
    <col min="3333" max="3333" width="5.140625" style="12" customWidth="1"/>
    <col min="3334" max="3334" width="4.85546875" style="12" customWidth="1"/>
    <col min="3335" max="3336" width="5" style="12" customWidth="1"/>
    <col min="3337" max="3337" width="5.140625" style="12" customWidth="1"/>
    <col min="3338" max="3338" width="4.85546875" style="12" customWidth="1"/>
    <col min="3339" max="3339" width="5.140625" style="12" customWidth="1"/>
    <col min="3340" max="3340" width="5.28515625" style="12" customWidth="1"/>
    <col min="3341" max="3341" width="4.7109375" style="12" customWidth="1"/>
    <col min="3342" max="3342" width="5" style="12" customWidth="1"/>
    <col min="3343" max="3343" width="4.28515625" style="12" customWidth="1"/>
    <col min="3344" max="3345" width="5.5703125" style="12" customWidth="1"/>
    <col min="3346" max="3346" width="4.85546875" style="12" customWidth="1"/>
    <col min="3347" max="3347" width="5.5703125" style="12" customWidth="1"/>
    <col min="3348" max="3348" width="6.28515625" style="12" customWidth="1"/>
    <col min="3349" max="3349" width="6.85546875" style="12" customWidth="1"/>
    <col min="3350" max="3350" width="7.140625" style="12" customWidth="1"/>
    <col min="3351" max="3584" width="9.140625" style="12"/>
    <col min="3585" max="3585" width="2.85546875" style="12" customWidth="1"/>
    <col min="3586" max="3586" width="2.42578125" style="12" customWidth="1"/>
    <col min="3587" max="3587" width="5.42578125" style="12" customWidth="1"/>
    <col min="3588" max="3588" width="26.7109375" style="12" customWidth="1"/>
    <col min="3589" max="3589" width="5.140625" style="12" customWidth="1"/>
    <col min="3590" max="3590" width="4.85546875" style="12" customWidth="1"/>
    <col min="3591" max="3592" width="5" style="12" customWidth="1"/>
    <col min="3593" max="3593" width="5.140625" style="12" customWidth="1"/>
    <col min="3594" max="3594" width="4.85546875" style="12" customWidth="1"/>
    <col min="3595" max="3595" width="5.140625" style="12" customWidth="1"/>
    <col min="3596" max="3596" width="5.28515625" style="12" customWidth="1"/>
    <col min="3597" max="3597" width="4.7109375" style="12" customWidth="1"/>
    <col min="3598" max="3598" width="5" style="12" customWidth="1"/>
    <col min="3599" max="3599" width="4.28515625" style="12" customWidth="1"/>
    <col min="3600" max="3601" width="5.5703125" style="12" customWidth="1"/>
    <col min="3602" max="3602" width="4.85546875" style="12" customWidth="1"/>
    <col min="3603" max="3603" width="5.5703125" style="12" customWidth="1"/>
    <col min="3604" max="3604" width="6.28515625" style="12" customWidth="1"/>
    <col min="3605" max="3605" width="6.85546875" style="12" customWidth="1"/>
    <col min="3606" max="3606" width="7.140625" style="12" customWidth="1"/>
    <col min="3607" max="3840" width="9.140625" style="12"/>
    <col min="3841" max="3841" width="2.85546875" style="12" customWidth="1"/>
    <col min="3842" max="3842" width="2.42578125" style="12" customWidth="1"/>
    <col min="3843" max="3843" width="5.42578125" style="12" customWidth="1"/>
    <col min="3844" max="3844" width="26.7109375" style="12" customWidth="1"/>
    <col min="3845" max="3845" width="5.140625" style="12" customWidth="1"/>
    <col min="3846" max="3846" width="4.85546875" style="12" customWidth="1"/>
    <col min="3847" max="3848" width="5" style="12" customWidth="1"/>
    <col min="3849" max="3849" width="5.140625" style="12" customWidth="1"/>
    <col min="3850" max="3850" width="4.85546875" style="12" customWidth="1"/>
    <col min="3851" max="3851" width="5.140625" style="12" customWidth="1"/>
    <col min="3852" max="3852" width="5.28515625" style="12" customWidth="1"/>
    <col min="3853" max="3853" width="4.7109375" style="12" customWidth="1"/>
    <col min="3854" max="3854" width="5" style="12" customWidth="1"/>
    <col min="3855" max="3855" width="4.28515625" style="12" customWidth="1"/>
    <col min="3856" max="3857" width="5.5703125" style="12" customWidth="1"/>
    <col min="3858" max="3858" width="4.85546875" style="12" customWidth="1"/>
    <col min="3859" max="3859" width="5.5703125" style="12" customWidth="1"/>
    <col min="3860" max="3860" width="6.28515625" style="12" customWidth="1"/>
    <col min="3861" max="3861" width="6.85546875" style="12" customWidth="1"/>
    <col min="3862" max="3862" width="7.140625" style="12" customWidth="1"/>
    <col min="3863" max="4096" width="9.140625" style="12"/>
    <col min="4097" max="4097" width="2.85546875" style="12" customWidth="1"/>
    <col min="4098" max="4098" width="2.42578125" style="12" customWidth="1"/>
    <col min="4099" max="4099" width="5.42578125" style="12" customWidth="1"/>
    <col min="4100" max="4100" width="26.7109375" style="12" customWidth="1"/>
    <col min="4101" max="4101" width="5.140625" style="12" customWidth="1"/>
    <col min="4102" max="4102" width="4.85546875" style="12" customWidth="1"/>
    <col min="4103" max="4104" width="5" style="12" customWidth="1"/>
    <col min="4105" max="4105" width="5.140625" style="12" customWidth="1"/>
    <col min="4106" max="4106" width="4.85546875" style="12" customWidth="1"/>
    <col min="4107" max="4107" width="5.140625" style="12" customWidth="1"/>
    <col min="4108" max="4108" width="5.28515625" style="12" customWidth="1"/>
    <col min="4109" max="4109" width="4.7109375" style="12" customWidth="1"/>
    <col min="4110" max="4110" width="5" style="12" customWidth="1"/>
    <col min="4111" max="4111" width="4.28515625" style="12" customWidth="1"/>
    <col min="4112" max="4113" width="5.5703125" style="12" customWidth="1"/>
    <col min="4114" max="4114" width="4.85546875" style="12" customWidth="1"/>
    <col min="4115" max="4115" width="5.5703125" style="12" customWidth="1"/>
    <col min="4116" max="4116" width="6.28515625" style="12" customWidth="1"/>
    <col min="4117" max="4117" width="6.85546875" style="12" customWidth="1"/>
    <col min="4118" max="4118" width="7.140625" style="12" customWidth="1"/>
    <col min="4119" max="4352" width="9.140625" style="12"/>
    <col min="4353" max="4353" width="2.85546875" style="12" customWidth="1"/>
    <col min="4354" max="4354" width="2.42578125" style="12" customWidth="1"/>
    <col min="4355" max="4355" width="5.42578125" style="12" customWidth="1"/>
    <col min="4356" max="4356" width="26.7109375" style="12" customWidth="1"/>
    <col min="4357" max="4357" width="5.140625" style="12" customWidth="1"/>
    <col min="4358" max="4358" width="4.85546875" style="12" customWidth="1"/>
    <col min="4359" max="4360" width="5" style="12" customWidth="1"/>
    <col min="4361" max="4361" width="5.140625" style="12" customWidth="1"/>
    <col min="4362" max="4362" width="4.85546875" style="12" customWidth="1"/>
    <col min="4363" max="4363" width="5.140625" style="12" customWidth="1"/>
    <col min="4364" max="4364" width="5.28515625" style="12" customWidth="1"/>
    <col min="4365" max="4365" width="4.7109375" style="12" customWidth="1"/>
    <col min="4366" max="4366" width="5" style="12" customWidth="1"/>
    <col min="4367" max="4367" width="4.28515625" style="12" customWidth="1"/>
    <col min="4368" max="4369" width="5.5703125" style="12" customWidth="1"/>
    <col min="4370" max="4370" width="4.85546875" style="12" customWidth="1"/>
    <col min="4371" max="4371" width="5.5703125" style="12" customWidth="1"/>
    <col min="4372" max="4372" width="6.28515625" style="12" customWidth="1"/>
    <col min="4373" max="4373" width="6.85546875" style="12" customWidth="1"/>
    <col min="4374" max="4374" width="7.140625" style="12" customWidth="1"/>
    <col min="4375" max="4608" width="9.140625" style="12"/>
    <col min="4609" max="4609" width="2.85546875" style="12" customWidth="1"/>
    <col min="4610" max="4610" width="2.42578125" style="12" customWidth="1"/>
    <col min="4611" max="4611" width="5.42578125" style="12" customWidth="1"/>
    <col min="4612" max="4612" width="26.7109375" style="12" customWidth="1"/>
    <col min="4613" max="4613" width="5.140625" style="12" customWidth="1"/>
    <col min="4614" max="4614" width="4.85546875" style="12" customWidth="1"/>
    <col min="4615" max="4616" width="5" style="12" customWidth="1"/>
    <col min="4617" max="4617" width="5.140625" style="12" customWidth="1"/>
    <col min="4618" max="4618" width="4.85546875" style="12" customWidth="1"/>
    <col min="4619" max="4619" width="5.140625" style="12" customWidth="1"/>
    <col min="4620" max="4620" width="5.28515625" style="12" customWidth="1"/>
    <col min="4621" max="4621" width="4.7109375" style="12" customWidth="1"/>
    <col min="4622" max="4622" width="5" style="12" customWidth="1"/>
    <col min="4623" max="4623" width="4.28515625" style="12" customWidth="1"/>
    <col min="4624" max="4625" width="5.5703125" style="12" customWidth="1"/>
    <col min="4626" max="4626" width="4.85546875" style="12" customWidth="1"/>
    <col min="4627" max="4627" width="5.5703125" style="12" customWidth="1"/>
    <col min="4628" max="4628" width="6.28515625" style="12" customWidth="1"/>
    <col min="4629" max="4629" width="6.85546875" style="12" customWidth="1"/>
    <col min="4630" max="4630" width="7.140625" style="12" customWidth="1"/>
    <col min="4631" max="4864" width="9.140625" style="12"/>
    <col min="4865" max="4865" width="2.85546875" style="12" customWidth="1"/>
    <col min="4866" max="4866" width="2.42578125" style="12" customWidth="1"/>
    <col min="4867" max="4867" width="5.42578125" style="12" customWidth="1"/>
    <col min="4868" max="4868" width="26.7109375" style="12" customWidth="1"/>
    <col min="4869" max="4869" width="5.140625" style="12" customWidth="1"/>
    <col min="4870" max="4870" width="4.85546875" style="12" customWidth="1"/>
    <col min="4871" max="4872" width="5" style="12" customWidth="1"/>
    <col min="4873" max="4873" width="5.140625" style="12" customWidth="1"/>
    <col min="4874" max="4874" width="4.85546875" style="12" customWidth="1"/>
    <col min="4875" max="4875" width="5.140625" style="12" customWidth="1"/>
    <col min="4876" max="4876" width="5.28515625" style="12" customWidth="1"/>
    <col min="4877" max="4877" width="4.7109375" style="12" customWidth="1"/>
    <col min="4878" max="4878" width="5" style="12" customWidth="1"/>
    <col min="4879" max="4879" width="4.28515625" style="12" customWidth="1"/>
    <col min="4880" max="4881" width="5.5703125" style="12" customWidth="1"/>
    <col min="4882" max="4882" width="4.85546875" style="12" customWidth="1"/>
    <col min="4883" max="4883" width="5.5703125" style="12" customWidth="1"/>
    <col min="4884" max="4884" width="6.28515625" style="12" customWidth="1"/>
    <col min="4885" max="4885" width="6.85546875" style="12" customWidth="1"/>
    <col min="4886" max="4886" width="7.140625" style="12" customWidth="1"/>
    <col min="4887" max="5120" width="9.140625" style="12"/>
    <col min="5121" max="5121" width="2.85546875" style="12" customWidth="1"/>
    <col min="5122" max="5122" width="2.42578125" style="12" customWidth="1"/>
    <col min="5123" max="5123" width="5.42578125" style="12" customWidth="1"/>
    <col min="5124" max="5124" width="26.7109375" style="12" customWidth="1"/>
    <col min="5125" max="5125" width="5.140625" style="12" customWidth="1"/>
    <col min="5126" max="5126" width="4.85546875" style="12" customWidth="1"/>
    <col min="5127" max="5128" width="5" style="12" customWidth="1"/>
    <col min="5129" max="5129" width="5.140625" style="12" customWidth="1"/>
    <col min="5130" max="5130" width="4.85546875" style="12" customWidth="1"/>
    <col min="5131" max="5131" width="5.140625" style="12" customWidth="1"/>
    <col min="5132" max="5132" width="5.28515625" style="12" customWidth="1"/>
    <col min="5133" max="5133" width="4.7109375" style="12" customWidth="1"/>
    <col min="5134" max="5134" width="5" style="12" customWidth="1"/>
    <col min="5135" max="5135" width="4.28515625" style="12" customWidth="1"/>
    <col min="5136" max="5137" width="5.5703125" style="12" customWidth="1"/>
    <col min="5138" max="5138" width="4.85546875" style="12" customWidth="1"/>
    <col min="5139" max="5139" width="5.5703125" style="12" customWidth="1"/>
    <col min="5140" max="5140" width="6.28515625" style="12" customWidth="1"/>
    <col min="5141" max="5141" width="6.85546875" style="12" customWidth="1"/>
    <col min="5142" max="5142" width="7.140625" style="12" customWidth="1"/>
    <col min="5143" max="5376" width="9.140625" style="12"/>
    <col min="5377" max="5377" width="2.85546875" style="12" customWidth="1"/>
    <col min="5378" max="5378" width="2.42578125" style="12" customWidth="1"/>
    <col min="5379" max="5379" width="5.42578125" style="12" customWidth="1"/>
    <col min="5380" max="5380" width="26.7109375" style="12" customWidth="1"/>
    <col min="5381" max="5381" width="5.140625" style="12" customWidth="1"/>
    <col min="5382" max="5382" width="4.85546875" style="12" customWidth="1"/>
    <col min="5383" max="5384" width="5" style="12" customWidth="1"/>
    <col min="5385" max="5385" width="5.140625" style="12" customWidth="1"/>
    <col min="5386" max="5386" width="4.85546875" style="12" customWidth="1"/>
    <col min="5387" max="5387" width="5.140625" style="12" customWidth="1"/>
    <col min="5388" max="5388" width="5.28515625" style="12" customWidth="1"/>
    <col min="5389" max="5389" width="4.7109375" style="12" customWidth="1"/>
    <col min="5390" max="5390" width="5" style="12" customWidth="1"/>
    <col min="5391" max="5391" width="4.28515625" style="12" customWidth="1"/>
    <col min="5392" max="5393" width="5.5703125" style="12" customWidth="1"/>
    <col min="5394" max="5394" width="4.85546875" style="12" customWidth="1"/>
    <col min="5395" max="5395" width="5.5703125" style="12" customWidth="1"/>
    <col min="5396" max="5396" width="6.28515625" style="12" customWidth="1"/>
    <col min="5397" max="5397" width="6.85546875" style="12" customWidth="1"/>
    <col min="5398" max="5398" width="7.140625" style="12" customWidth="1"/>
    <col min="5399" max="5632" width="9.140625" style="12"/>
    <col min="5633" max="5633" width="2.85546875" style="12" customWidth="1"/>
    <col min="5634" max="5634" width="2.42578125" style="12" customWidth="1"/>
    <col min="5635" max="5635" width="5.42578125" style="12" customWidth="1"/>
    <col min="5636" max="5636" width="26.7109375" style="12" customWidth="1"/>
    <col min="5637" max="5637" width="5.140625" style="12" customWidth="1"/>
    <col min="5638" max="5638" width="4.85546875" style="12" customWidth="1"/>
    <col min="5639" max="5640" width="5" style="12" customWidth="1"/>
    <col min="5641" max="5641" width="5.140625" style="12" customWidth="1"/>
    <col min="5642" max="5642" width="4.85546875" style="12" customWidth="1"/>
    <col min="5643" max="5643" width="5.140625" style="12" customWidth="1"/>
    <col min="5644" max="5644" width="5.28515625" style="12" customWidth="1"/>
    <col min="5645" max="5645" width="4.7109375" style="12" customWidth="1"/>
    <col min="5646" max="5646" width="5" style="12" customWidth="1"/>
    <col min="5647" max="5647" width="4.28515625" style="12" customWidth="1"/>
    <col min="5648" max="5649" width="5.5703125" style="12" customWidth="1"/>
    <col min="5650" max="5650" width="4.85546875" style="12" customWidth="1"/>
    <col min="5651" max="5651" width="5.5703125" style="12" customWidth="1"/>
    <col min="5652" max="5652" width="6.28515625" style="12" customWidth="1"/>
    <col min="5653" max="5653" width="6.85546875" style="12" customWidth="1"/>
    <col min="5654" max="5654" width="7.140625" style="12" customWidth="1"/>
    <col min="5655" max="5888" width="9.140625" style="12"/>
    <col min="5889" max="5889" width="2.85546875" style="12" customWidth="1"/>
    <col min="5890" max="5890" width="2.42578125" style="12" customWidth="1"/>
    <col min="5891" max="5891" width="5.42578125" style="12" customWidth="1"/>
    <col min="5892" max="5892" width="26.7109375" style="12" customWidth="1"/>
    <col min="5893" max="5893" width="5.140625" style="12" customWidth="1"/>
    <col min="5894" max="5894" width="4.85546875" style="12" customWidth="1"/>
    <col min="5895" max="5896" width="5" style="12" customWidth="1"/>
    <col min="5897" max="5897" width="5.140625" style="12" customWidth="1"/>
    <col min="5898" max="5898" width="4.85546875" style="12" customWidth="1"/>
    <col min="5899" max="5899" width="5.140625" style="12" customWidth="1"/>
    <col min="5900" max="5900" width="5.28515625" style="12" customWidth="1"/>
    <col min="5901" max="5901" width="4.7109375" style="12" customWidth="1"/>
    <col min="5902" max="5902" width="5" style="12" customWidth="1"/>
    <col min="5903" max="5903" width="4.28515625" style="12" customWidth="1"/>
    <col min="5904" max="5905" width="5.5703125" style="12" customWidth="1"/>
    <col min="5906" max="5906" width="4.85546875" style="12" customWidth="1"/>
    <col min="5907" max="5907" width="5.5703125" style="12" customWidth="1"/>
    <col min="5908" max="5908" width="6.28515625" style="12" customWidth="1"/>
    <col min="5909" max="5909" width="6.85546875" style="12" customWidth="1"/>
    <col min="5910" max="5910" width="7.140625" style="12" customWidth="1"/>
    <col min="5911" max="6144" width="9.140625" style="12"/>
    <col min="6145" max="6145" width="2.85546875" style="12" customWidth="1"/>
    <col min="6146" max="6146" width="2.42578125" style="12" customWidth="1"/>
    <col min="6147" max="6147" width="5.42578125" style="12" customWidth="1"/>
    <col min="6148" max="6148" width="26.7109375" style="12" customWidth="1"/>
    <col min="6149" max="6149" width="5.140625" style="12" customWidth="1"/>
    <col min="6150" max="6150" width="4.85546875" style="12" customWidth="1"/>
    <col min="6151" max="6152" width="5" style="12" customWidth="1"/>
    <col min="6153" max="6153" width="5.140625" style="12" customWidth="1"/>
    <col min="6154" max="6154" width="4.85546875" style="12" customWidth="1"/>
    <col min="6155" max="6155" width="5.140625" style="12" customWidth="1"/>
    <col min="6156" max="6156" width="5.28515625" style="12" customWidth="1"/>
    <col min="6157" max="6157" width="4.7109375" style="12" customWidth="1"/>
    <col min="6158" max="6158" width="5" style="12" customWidth="1"/>
    <col min="6159" max="6159" width="4.28515625" style="12" customWidth="1"/>
    <col min="6160" max="6161" width="5.5703125" style="12" customWidth="1"/>
    <col min="6162" max="6162" width="4.85546875" style="12" customWidth="1"/>
    <col min="6163" max="6163" width="5.5703125" style="12" customWidth="1"/>
    <col min="6164" max="6164" width="6.28515625" style="12" customWidth="1"/>
    <col min="6165" max="6165" width="6.85546875" style="12" customWidth="1"/>
    <col min="6166" max="6166" width="7.140625" style="12" customWidth="1"/>
    <col min="6167" max="6400" width="9.140625" style="12"/>
    <col min="6401" max="6401" width="2.85546875" style="12" customWidth="1"/>
    <col min="6402" max="6402" width="2.42578125" style="12" customWidth="1"/>
    <col min="6403" max="6403" width="5.42578125" style="12" customWidth="1"/>
    <col min="6404" max="6404" width="26.7109375" style="12" customWidth="1"/>
    <col min="6405" max="6405" width="5.140625" style="12" customWidth="1"/>
    <col min="6406" max="6406" width="4.85546875" style="12" customWidth="1"/>
    <col min="6407" max="6408" width="5" style="12" customWidth="1"/>
    <col min="6409" max="6409" width="5.140625" style="12" customWidth="1"/>
    <col min="6410" max="6410" width="4.85546875" style="12" customWidth="1"/>
    <col min="6411" max="6411" width="5.140625" style="12" customWidth="1"/>
    <col min="6412" max="6412" width="5.28515625" style="12" customWidth="1"/>
    <col min="6413" max="6413" width="4.7109375" style="12" customWidth="1"/>
    <col min="6414" max="6414" width="5" style="12" customWidth="1"/>
    <col min="6415" max="6415" width="4.28515625" style="12" customWidth="1"/>
    <col min="6416" max="6417" width="5.5703125" style="12" customWidth="1"/>
    <col min="6418" max="6418" width="4.85546875" style="12" customWidth="1"/>
    <col min="6419" max="6419" width="5.5703125" style="12" customWidth="1"/>
    <col min="6420" max="6420" width="6.28515625" style="12" customWidth="1"/>
    <col min="6421" max="6421" width="6.85546875" style="12" customWidth="1"/>
    <col min="6422" max="6422" width="7.140625" style="12" customWidth="1"/>
    <col min="6423" max="6656" width="9.140625" style="12"/>
    <col min="6657" max="6657" width="2.85546875" style="12" customWidth="1"/>
    <col min="6658" max="6658" width="2.42578125" style="12" customWidth="1"/>
    <col min="6659" max="6659" width="5.42578125" style="12" customWidth="1"/>
    <col min="6660" max="6660" width="26.7109375" style="12" customWidth="1"/>
    <col min="6661" max="6661" width="5.140625" style="12" customWidth="1"/>
    <col min="6662" max="6662" width="4.85546875" style="12" customWidth="1"/>
    <col min="6663" max="6664" width="5" style="12" customWidth="1"/>
    <col min="6665" max="6665" width="5.140625" style="12" customWidth="1"/>
    <col min="6666" max="6666" width="4.85546875" style="12" customWidth="1"/>
    <col min="6667" max="6667" width="5.140625" style="12" customWidth="1"/>
    <col min="6668" max="6668" width="5.28515625" style="12" customWidth="1"/>
    <col min="6669" max="6669" width="4.7109375" style="12" customWidth="1"/>
    <col min="6670" max="6670" width="5" style="12" customWidth="1"/>
    <col min="6671" max="6671" width="4.28515625" style="12" customWidth="1"/>
    <col min="6672" max="6673" width="5.5703125" style="12" customWidth="1"/>
    <col min="6674" max="6674" width="4.85546875" style="12" customWidth="1"/>
    <col min="6675" max="6675" width="5.5703125" style="12" customWidth="1"/>
    <col min="6676" max="6676" width="6.28515625" style="12" customWidth="1"/>
    <col min="6677" max="6677" width="6.85546875" style="12" customWidth="1"/>
    <col min="6678" max="6678" width="7.140625" style="12" customWidth="1"/>
    <col min="6679" max="6912" width="9.140625" style="12"/>
    <col min="6913" max="6913" width="2.85546875" style="12" customWidth="1"/>
    <col min="6914" max="6914" width="2.42578125" style="12" customWidth="1"/>
    <col min="6915" max="6915" width="5.42578125" style="12" customWidth="1"/>
    <col min="6916" max="6916" width="26.7109375" style="12" customWidth="1"/>
    <col min="6917" max="6917" width="5.140625" style="12" customWidth="1"/>
    <col min="6918" max="6918" width="4.85546875" style="12" customWidth="1"/>
    <col min="6919" max="6920" width="5" style="12" customWidth="1"/>
    <col min="6921" max="6921" width="5.140625" style="12" customWidth="1"/>
    <col min="6922" max="6922" width="4.85546875" style="12" customWidth="1"/>
    <col min="6923" max="6923" width="5.140625" style="12" customWidth="1"/>
    <col min="6924" max="6924" width="5.28515625" style="12" customWidth="1"/>
    <col min="6925" max="6925" width="4.7109375" style="12" customWidth="1"/>
    <col min="6926" max="6926" width="5" style="12" customWidth="1"/>
    <col min="6927" max="6927" width="4.28515625" style="12" customWidth="1"/>
    <col min="6928" max="6929" width="5.5703125" style="12" customWidth="1"/>
    <col min="6930" max="6930" width="4.85546875" style="12" customWidth="1"/>
    <col min="6931" max="6931" width="5.5703125" style="12" customWidth="1"/>
    <col min="6932" max="6932" width="6.28515625" style="12" customWidth="1"/>
    <col min="6933" max="6933" width="6.85546875" style="12" customWidth="1"/>
    <col min="6934" max="6934" width="7.140625" style="12" customWidth="1"/>
    <col min="6935" max="7168" width="9.140625" style="12"/>
    <col min="7169" max="7169" width="2.85546875" style="12" customWidth="1"/>
    <col min="7170" max="7170" width="2.42578125" style="12" customWidth="1"/>
    <col min="7171" max="7171" width="5.42578125" style="12" customWidth="1"/>
    <col min="7172" max="7172" width="26.7109375" style="12" customWidth="1"/>
    <col min="7173" max="7173" width="5.140625" style="12" customWidth="1"/>
    <col min="7174" max="7174" width="4.85546875" style="12" customWidth="1"/>
    <col min="7175" max="7176" width="5" style="12" customWidth="1"/>
    <col min="7177" max="7177" width="5.140625" style="12" customWidth="1"/>
    <col min="7178" max="7178" width="4.85546875" style="12" customWidth="1"/>
    <col min="7179" max="7179" width="5.140625" style="12" customWidth="1"/>
    <col min="7180" max="7180" width="5.28515625" style="12" customWidth="1"/>
    <col min="7181" max="7181" width="4.7109375" style="12" customWidth="1"/>
    <col min="7182" max="7182" width="5" style="12" customWidth="1"/>
    <col min="7183" max="7183" width="4.28515625" style="12" customWidth="1"/>
    <col min="7184" max="7185" width="5.5703125" style="12" customWidth="1"/>
    <col min="7186" max="7186" width="4.85546875" style="12" customWidth="1"/>
    <col min="7187" max="7187" width="5.5703125" style="12" customWidth="1"/>
    <col min="7188" max="7188" width="6.28515625" style="12" customWidth="1"/>
    <col min="7189" max="7189" width="6.85546875" style="12" customWidth="1"/>
    <col min="7190" max="7190" width="7.140625" style="12" customWidth="1"/>
    <col min="7191" max="7424" width="9.140625" style="12"/>
    <col min="7425" max="7425" width="2.85546875" style="12" customWidth="1"/>
    <col min="7426" max="7426" width="2.42578125" style="12" customWidth="1"/>
    <col min="7427" max="7427" width="5.42578125" style="12" customWidth="1"/>
    <col min="7428" max="7428" width="26.7109375" style="12" customWidth="1"/>
    <col min="7429" max="7429" width="5.140625" style="12" customWidth="1"/>
    <col min="7430" max="7430" width="4.85546875" style="12" customWidth="1"/>
    <col min="7431" max="7432" width="5" style="12" customWidth="1"/>
    <col min="7433" max="7433" width="5.140625" style="12" customWidth="1"/>
    <col min="7434" max="7434" width="4.85546875" style="12" customWidth="1"/>
    <col min="7435" max="7435" width="5.140625" style="12" customWidth="1"/>
    <col min="7436" max="7436" width="5.28515625" style="12" customWidth="1"/>
    <col min="7437" max="7437" width="4.7109375" style="12" customWidth="1"/>
    <col min="7438" max="7438" width="5" style="12" customWidth="1"/>
    <col min="7439" max="7439" width="4.28515625" style="12" customWidth="1"/>
    <col min="7440" max="7441" width="5.5703125" style="12" customWidth="1"/>
    <col min="7442" max="7442" width="4.85546875" style="12" customWidth="1"/>
    <col min="7443" max="7443" width="5.5703125" style="12" customWidth="1"/>
    <col min="7444" max="7444" width="6.28515625" style="12" customWidth="1"/>
    <col min="7445" max="7445" width="6.85546875" style="12" customWidth="1"/>
    <col min="7446" max="7446" width="7.140625" style="12" customWidth="1"/>
    <col min="7447" max="7680" width="9.140625" style="12"/>
    <col min="7681" max="7681" width="2.85546875" style="12" customWidth="1"/>
    <col min="7682" max="7682" width="2.42578125" style="12" customWidth="1"/>
    <col min="7683" max="7683" width="5.42578125" style="12" customWidth="1"/>
    <col min="7684" max="7684" width="26.7109375" style="12" customWidth="1"/>
    <col min="7685" max="7685" width="5.140625" style="12" customWidth="1"/>
    <col min="7686" max="7686" width="4.85546875" style="12" customWidth="1"/>
    <col min="7687" max="7688" width="5" style="12" customWidth="1"/>
    <col min="7689" max="7689" width="5.140625" style="12" customWidth="1"/>
    <col min="7690" max="7690" width="4.85546875" style="12" customWidth="1"/>
    <col min="7691" max="7691" width="5.140625" style="12" customWidth="1"/>
    <col min="7692" max="7692" width="5.28515625" style="12" customWidth="1"/>
    <col min="7693" max="7693" width="4.7109375" style="12" customWidth="1"/>
    <col min="7694" max="7694" width="5" style="12" customWidth="1"/>
    <col min="7695" max="7695" width="4.28515625" style="12" customWidth="1"/>
    <col min="7696" max="7697" width="5.5703125" style="12" customWidth="1"/>
    <col min="7698" max="7698" width="4.85546875" style="12" customWidth="1"/>
    <col min="7699" max="7699" width="5.5703125" style="12" customWidth="1"/>
    <col min="7700" max="7700" width="6.28515625" style="12" customWidth="1"/>
    <col min="7701" max="7701" width="6.85546875" style="12" customWidth="1"/>
    <col min="7702" max="7702" width="7.140625" style="12" customWidth="1"/>
    <col min="7703" max="7936" width="9.140625" style="12"/>
    <col min="7937" max="7937" width="2.85546875" style="12" customWidth="1"/>
    <col min="7938" max="7938" width="2.42578125" style="12" customWidth="1"/>
    <col min="7939" max="7939" width="5.42578125" style="12" customWidth="1"/>
    <col min="7940" max="7940" width="26.7109375" style="12" customWidth="1"/>
    <col min="7941" max="7941" width="5.140625" style="12" customWidth="1"/>
    <col min="7942" max="7942" width="4.85546875" style="12" customWidth="1"/>
    <col min="7943" max="7944" width="5" style="12" customWidth="1"/>
    <col min="7945" max="7945" width="5.140625" style="12" customWidth="1"/>
    <col min="7946" max="7946" width="4.85546875" style="12" customWidth="1"/>
    <col min="7947" max="7947" width="5.140625" style="12" customWidth="1"/>
    <col min="7948" max="7948" width="5.28515625" style="12" customWidth="1"/>
    <col min="7949" max="7949" width="4.7109375" style="12" customWidth="1"/>
    <col min="7950" max="7950" width="5" style="12" customWidth="1"/>
    <col min="7951" max="7951" width="4.28515625" style="12" customWidth="1"/>
    <col min="7952" max="7953" width="5.5703125" style="12" customWidth="1"/>
    <col min="7954" max="7954" width="4.85546875" style="12" customWidth="1"/>
    <col min="7955" max="7955" width="5.5703125" style="12" customWidth="1"/>
    <col min="7956" max="7956" width="6.28515625" style="12" customWidth="1"/>
    <col min="7957" max="7957" width="6.85546875" style="12" customWidth="1"/>
    <col min="7958" max="7958" width="7.140625" style="12" customWidth="1"/>
    <col min="7959" max="8192" width="9.140625" style="12"/>
    <col min="8193" max="8193" width="2.85546875" style="12" customWidth="1"/>
    <col min="8194" max="8194" width="2.42578125" style="12" customWidth="1"/>
    <col min="8195" max="8195" width="5.42578125" style="12" customWidth="1"/>
    <col min="8196" max="8196" width="26.7109375" style="12" customWidth="1"/>
    <col min="8197" max="8197" width="5.140625" style="12" customWidth="1"/>
    <col min="8198" max="8198" width="4.85546875" style="12" customWidth="1"/>
    <col min="8199" max="8200" width="5" style="12" customWidth="1"/>
    <col min="8201" max="8201" width="5.140625" style="12" customWidth="1"/>
    <col min="8202" max="8202" width="4.85546875" style="12" customWidth="1"/>
    <col min="8203" max="8203" width="5.140625" style="12" customWidth="1"/>
    <col min="8204" max="8204" width="5.28515625" style="12" customWidth="1"/>
    <col min="8205" max="8205" width="4.7109375" style="12" customWidth="1"/>
    <col min="8206" max="8206" width="5" style="12" customWidth="1"/>
    <col min="8207" max="8207" width="4.28515625" style="12" customWidth="1"/>
    <col min="8208" max="8209" width="5.5703125" style="12" customWidth="1"/>
    <col min="8210" max="8210" width="4.85546875" style="12" customWidth="1"/>
    <col min="8211" max="8211" width="5.5703125" style="12" customWidth="1"/>
    <col min="8212" max="8212" width="6.28515625" style="12" customWidth="1"/>
    <col min="8213" max="8213" width="6.85546875" style="12" customWidth="1"/>
    <col min="8214" max="8214" width="7.140625" style="12" customWidth="1"/>
    <col min="8215" max="8448" width="9.140625" style="12"/>
    <col min="8449" max="8449" width="2.85546875" style="12" customWidth="1"/>
    <col min="8450" max="8450" width="2.42578125" style="12" customWidth="1"/>
    <col min="8451" max="8451" width="5.42578125" style="12" customWidth="1"/>
    <col min="8452" max="8452" width="26.7109375" style="12" customWidth="1"/>
    <col min="8453" max="8453" width="5.140625" style="12" customWidth="1"/>
    <col min="8454" max="8454" width="4.85546875" style="12" customWidth="1"/>
    <col min="8455" max="8456" width="5" style="12" customWidth="1"/>
    <col min="8457" max="8457" width="5.140625" style="12" customWidth="1"/>
    <col min="8458" max="8458" width="4.85546875" style="12" customWidth="1"/>
    <col min="8459" max="8459" width="5.140625" style="12" customWidth="1"/>
    <col min="8460" max="8460" width="5.28515625" style="12" customWidth="1"/>
    <col min="8461" max="8461" width="4.7109375" style="12" customWidth="1"/>
    <col min="8462" max="8462" width="5" style="12" customWidth="1"/>
    <col min="8463" max="8463" width="4.28515625" style="12" customWidth="1"/>
    <col min="8464" max="8465" width="5.5703125" style="12" customWidth="1"/>
    <col min="8466" max="8466" width="4.85546875" style="12" customWidth="1"/>
    <col min="8467" max="8467" width="5.5703125" style="12" customWidth="1"/>
    <col min="8468" max="8468" width="6.28515625" style="12" customWidth="1"/>
    <col min="8469" max="8469" width="6.85546875" style="12" customWidth="1"/>
    <col min="8470" max="8470" width="7.140625" style="12" customWidth="1"/>
    <col min="8471" max="8704" width="9.140625" style="12"/>
    <col min="8705" max="8705" width="2.85546875" style="12" customWidth="1"/>
    <col min="8706" max="8706" width="2.42578125" style="12" customWidth="1"/>
    <col min="8707" max="8707" width="5.42578125" style="12" customWidth="1"/>
    <col min="8708" max="8708" width="26.7109375" style="12" customWidth="1"/>
    <col min="8709" max="8709" width="5.140625" style="12" customWidth="1"/>
    <col min="8710" max="8710" width="4.85546875" style="12" customWidth="1"/>
    <col min="8711" max="8712" width="5" style="12" customWidth="1"/>
    <col min="8713" max="8713" width="5.140625" style="12" customWidth="1"/>
    <col min="8714" max="8714" width="4.85546875" style="12" customWidth="1"/>
    <col min="8715" max="8715" width="5.140625" style="12" customWidth="1"/>
    <col min="8716" max="8716" width="5.28515625" style="12" customWidth="1"/>
    <col min="8717" max="8717" width="4.7109375" style="12" customWidth="1"/>
    <col min="8718" max="8718" width="5" style="12" customWidth="1"/>
    <col min="8719" max="8719" width="4.28515625" style="12" customWidth="1"/>
    <col min="8720" max="8721" width="5.5703125" style="12" customWidth="1"/>
    <col min="8722" max="8722" width="4.85546875" style="12" customWidth="1"/>
    <col min="8723" max="8723" width="5.5703125" style="12" customWidth="1"/>
    <col min="8724" max="8724" width="6.28515625" style="12" customWidth="1"/>
    <col min="8725" max="8725" width="6.85546875" style="12" customWidth="1"/>
    <col min="8726" max="8726" width="7.140625" style="12" customWidth="1"/>
    <col min="8727" max="8960" width="9.140625" style="12"/>
    <col min="8961" max="8961" width="2.85546875" style="12" customWidth="1"/>
    <col min="8962" max="8962" width="2.42578125" style="12" customWidth="1"/>
    <col min="8963" max="8963" width="5.42578125" style="12" customWidth="1"/>
    <col min="8964" max="8964" width="26.7109375" style="12" customWidth="1"/>
    <col min="8965" max="8965" width="5.140625" style="12" customWidth="1"/>
    <col min="8966" max="8966" width="4.85546875" style="12" customWidth="1"/>
    <col min="8967" max="8968" width="5" style="12" customWidth="1"/>
    <col min="8969" max="8969" width="5.140625" style="12" customWidth="1"/>
    <col min="8970" max="8970" width="4.85546875" style="12" customWidth="1"/>
    <col min="8971" max="8971" width="5.140625" style="12" customWidth="1"/>
    <col min="8972" max="8972" width="5.28515625" style="12" customWidth="1"/>
    <col min="8973" max="8973" width="4.7109375" style="12" customWidth="1"/>
    <col min="8974" max="8974" width="5" style="12" customWidth="1"/>
    <col min="8975" max="8975" width="4.28515625" style="12" customWidth="1"/>
    <col min="8976" max="8977" width="5.5703125" style="12" customWidth="1"/>
    <col min="8978" max="8978" width="4.85546875" style="12" customWidth="1"/>
    <col min="8979" max="8979" width="5.5703125" style="12" customWidth="1"/>
    <col min="8980" max="8980" width="6.28515625" style="12" customWidth="1"/>
    <col min="8981" max="8981" width="6.85546875" style="12" customWidth="1"/>
    <col min="8982" max="8982" width="7.140625" style="12" customWidth="1"/>
    <col min="8983" max="9216" width="9.140625" style="12"/>
    <col min="9217" max="9217" width="2.85546875" style="12" customWidth="1"/>
    <col min="9218" max="9218" width="2.42578125" style="12" customWidth="1"/>
    <col min="9219" max="9219" width="5.42578125" style="12" customWidth="1"/>
    <col min="9220" max="9220" width="26.7109375" style="12" customWidth="1"/>
    <col min="9221" max="9221" width="5.140625" style="12" customWidth="1"/>
    <col min="9222" max="9222" width="4.85546875" style="12" customWidth="1"/>
    <col min="9223" max="9224" width="5" style="12" customWidth="1"/>
    <col min="9225" max="9225" width="5.140625" style="12" customWidth="1"/>
    <col min="9226" max="9226" width="4.85546875" style="12" customWidth="1"/>
    <col min="9227" max="9227" width="5.140625" style="12" customWidth="1"/>
    <col min="9228" max="9228" width="5.28515625" style="12" customWidth="1"/>
    <col min="9229" max="9229" width="4.7109375" style="12" customWidth="1"/>
    <col min="9230" max="9230" width="5" style="12" customWidth="1"/>
    <col min="9231" max="9231" width="4.28515625" style="12" customWidth="1"/>
    <col min="9232" max="9233" width="5.5703125" style="12" customWidth="1"/>
    <col min="9234" max="9234" width="4.85546875" style="12" customWidth="1"/>
    <col min="9235" max="9235" width="5.5703125" style="12" customWidth="1"/>
    <col min="9236" max="9236" width="6.28515625" style="12" customWidth="1"/>
    <col min="9237" max="9237" width="6.85546875" style="12" customWidth="1"/>
    <col min="9238" max="9238" width="7.140625" style="12" customWidth="1"/>
    <col min="9239" max="9472" width="9.140625" style="12"/>
    <col min="9473" max="9473" width="2.85546875" style="12" customWidth="1"/>
    <col min="9474" max="9474" width="2.42578125" style="12" customWidth="1"/>
    <col min="9475" max="9475" width="5.42578125" style="12" customWidth="1"/>
    <col min="9476" max="9476" width="26.7109375" style="12" customWidth="1"/>
    <col min="9477" max="9477" width="5.140625" style="12" customWidth="1"/>
    <col min="9478" max="9478" width="4.85546875" style="12" customWidth="1"/>
    <col min="9479" max="9480" width="5" style="12" customWidth="1"/>
    <col min="9481" max="9481" width="5.140625" style="12" customWidth="1"/>
    <col min="9482" max="9482" width="4.85546875" style="12" customWidth="1"/>
    <col min="9483" max="9483" width="5.140625" style="12" customWidth="1"/>
    <col min="9484" max="9484" width="5.28515625" style="12" customWidth="1"/>
    <col min="9485" max="9485" width="4.7109375" style="12" customWidth="1"/>
    <col min="9486" max="9486" width="5" style="12" customWidth="1"/>
    <col min="9487" max="9487" width="4.28515625" style="12" customWidth="1"/>
    <col min="9488" max="9489" width="5.5703125" style="12" customWidth="1"/>
    <col min="9490" max="9490" width="4.85546875" style="12" customWidth="1"/>
    <col min="9491" max="9491" width="5.5703125" style="12" customWidth="1"/>
    <col min="9492" max="9492" width="6.28515625" style="12" customWidth="1"/>
    <col min="9493" max="9493" width="6.85546875" style="12" customWidth="1"/>
    <col min="9494" max="9494" width="7.140625" style="12" customWidth="1"/>
    <col min="9495" max="9728" width="9.140625" style="12"/>
    <col min="9729" max="9729" width="2.85546875" style="12" customWidth="1"/>
    <col min="9730" max="9730" width="2.42578125" style="12" customWidth="1"/>
    <col min="9731" max="9731" width="5.42578125" style="12" customWidth="1"/>
    <col min="9732" max="9732" width="26.7109375" style="12" customWidth="1"/>
    <col min="9733" max="9733" width="5.140625" style="12" customWidth="1"/>
    <col min="9734" max="9734" width="4.85546875" style="12" customWidth="1"/>
    <col min="9735" max="9736" width="5" style="12" customWidth="1"/>
    <col min="9737" max="9737" width="5.140625" style="12" customWidth="1"/>
    <col min="9738" max="9738" width="4.85546875" style="12" customWidth="1"/>
    <col min="9739" max="9739" width="5.140625" style="12" customWidth="1"/>
    <col min="9740" max="9740" width="5.28515625" style="12" customWidth="1"/>
    <col min="9741" max="9741" width="4.7109375" style="12" customWidth="1"/>
    <col min="9742" max="9742" width="5" style="12" customWidth="1"/>
    <col min="9743" max="9743" width="4.28515625" style="12" customWidth="1"/>
    <col min="9744" max="9745" width="5.5703125" style="12" customWidth="1"/>
    <col min="9746" max="9746" width="4.85546875" style="12" customWidth="1"/>
    <col min="9747" max="9747" width="5.5703125" style="12" customWidth="1"/>
    <col min="9748" max="9748" width="6.28515625" style="12" customWidth="1"/>
    <col min="9749" max="9749" width="6.85546875" style="12" customWidth="1"/>
    <col min="9750" max="9750" width="7.140625" style="12" customWidth="1"/>
    <col min="9751" max="9984" width="9.140625" style="12"/>
    <col min="9985" max="9985" width="2.85546875" style="12" customWidth="1"/>
    <col min="9986" max="9986" width="2.42578125" style="12" customWidth="1"/>
    <col min="9987" max="9987" width="5.42578125" style="12" customWidth="1"/>
    <col min="9988" max="9988" width="26.7109375" style="12" customWidth="1"/>
    <col min="9989" max="9989" width="5.140625" style="12" customWidth="1"/>
    <col min="9990" max="9990" width="4.85546875" style="12" customWidth="1"/>
    <col min="9991" max="9992" width="5" style="12" customWidth="1"/>
    <col min="9993" max="9993" width="5.140625" style="12" customWidth="1"/>
    <col min="9994" max="9994" width="4.85546875" style="12" customWidth="1"/>
    <col min="9995" max="9995" width="5.140625" style="12" customWidth="1"/>
    <col min="9996" max="9996" width="5.28515625" style="12" customWidth="1"/>
    <col min="9997" max="9997" width="4.7109375" style="12" customWidth="1"/>
    <col min="9998" max="9998" width="5" style="12" customWidth="1"/>
    <col min="9999" max="9999" width="4.28515625" style="12" customWidth="1"/>
    <col min="10000" max="10001" width="5.5703125" style="12" customWidth="1"/>
    <col min="10002" max="10002" width="4.85546875" style="12" customWidth="1"/>
    <col min="10003" max="10003" width="5.5703125" style="12" customWidth="1"/>
    <col min="10004" max="10004" width="6.28515625" style="12" customWidth="1"/>
    <col min="10005" max="10005" width="6.85546875" style="12" customWidth="1"/>
    <col min="10006" max="10006" width="7.140625" style="12" customWidth="1"/>
    <col min="10007" max="10240" width="9.140625" style="12"/>
    <col min="10241" max="10241" width="2.85546875" style="12" customWidth="1"/>
    <col min="10242" max="10242" width="2.42578125" style="12" customWidth="1"/>
    <col min="10243" max="10243" width="5.42578125" style="12" customWidth="1"/>
    <col min="10244" max="10244" width="26.7109375" style="12" customWidth="1"/>
    <col min="10245" max="10245" width="5.140625" style="12" customWidth="1"/>
    <col min="10246" max="10246" width="4.85546875" style="12" customWidth="1"/>
    <col min="10247" max="10248" width="5" style="12" customWidth="1"/>
    <col min="10249" max="10249" width="5.140625" style="12" customWidth="1"/>
    <col min="10250" max="10250" width="4.85546875" style="12" customWidth="1"/>
    <col min="10251" max="10251" width="5.140625" style="12" customWidth="1"/>
    <col min="10252" max="10252" width="5.28515625" style="12" customWidth="1"/>
    <col min="10253" max="10253" width="4.7109375" style="12" customWidth="1"/>
    <col min="10254" max="10254" width="5" style="12" customWidth="1"/>
    <col min="10255" max="10255" width="4.28515625" style="12" customWidth="1"/>
    <col min="10256" max="10257" width="5.5703125" style="12" customWidth="1"/>
    <col min="10258" max="10258" width="4.85546875" style="12" customWidth="1"/>
    <col min="10259" max="10259" width="5.5703125" style="12" customWidth="1"/>
    <col min="10260" max="10260" width="6.28515625" style="12" customWidth="1"/>
    <col min="10261" max="10261" width="6.85546875" style="12" customWidth="1"/>
    <col min="10262" max="10262" width="7.140625" style="12" customWidth="1"/>
    <col min="10263" max="10496" width="9.140625" style="12"/>
    <col min="10497" max="10497" width="2.85546875" style="12" customWidth="1"/>
    <col min="10498" max="10498" width="2.42578125" style="12" customWidth="1"/>
    <col min="10499" max="10499" width="5.42578125" style="12" customWidth="1"/>
    <col min="10500" max="10500" width="26.7109375" style="12" customWidth="1"/>
    <col min="10501" max="10501" width="5.140625" style="12" customWidth="1"/>
    <col min="10502" max="10502" width="4.85546875" style="12" customWidth="1"/>
    <col min="10503" max="10504" width="5" style="12" customWidth="1"/>
    <col min="10505" max="10505" width="5.140625" style="12" customWidth="1"/>
    <col min="10506" max="10506" width="4.85546875" style="12" customWidth="1"/>
    <col min="10507" max="10507" width="5.140625" style="12" customWidth="1"/>
    <col min="10508" max="10508" width="5.28515625" style="12" customWidth="1"/>
    <col min="10509" max="10509" width="4.7109375" style="12" customWidth="1"/>
    <col min="10510" max="10510" width="5" style="12" customWidth="1"/>
    <col min="10511" max="10511" width="4.28515625" style="12" customWidth="1"/>
    <col min="10512" max="10513" width="5.5703125" style="12" customWidth="1"/>
    <col min="10514" max="10514" width="4.85546875" style="12" customWidth="1"/>
    <col min="10515" max="10515" width="5.5703125" style="12" customWidth="1"/>
    <col min="10516" max="10516" width="6.28515625" style="12" customWidth="1"/>
    <col min="10517" max="10517" width="6.85546875" style="12" customWidth="1"/>
    <col min="10518" max="10518" width="7.140625" style="12" customWidth="1"/>
    <col min="10519" max="10752" width="9.140625" style="12"/>
    <col min="10753" max="10753" width="2.85546875" style="12" customWidth="1"/>
    <col min="10754" max="10754" width="2.42578125" style="12" customWidth="1"/>
    <col min="10755" max="10755" width="5.42578125" style="12" customWidth="1"/>
    <col min="10756" max="10756" width="26.7109375" style="12" customWidth="1"/>
    <col min="10757" max="10757" width="5.140625" style="12" customWidth="1"/>
    <col min="10758" max="10758" width="4.85546875" style="12" customWidth="1"/>
    <col min="10759" max="10760" width="5" style="12" customWidth="1"/>
    <col min="10761" max="10761" width="5.140625" style="12" customWidth="1"/>
    <col min="10762" max="10762" width="4.85546875" style="12" customWidth="1"/>
    <col min="10763" max="10763" width="5.140625" style="12" customWidth="1"/>
    <col min="10764" max="10764" width="5.28515625" style="12" customWidth="1"/>
    <col min="10765" max="10765" width="4.7109375" style="12" customWidth="1"/>
    <col min="10766" max="10766" width="5" style="12" customWidth="1"/>
    <col min="10767" max="10767" width="4.28515625" style="12" customWidth="1"/>
    <col min="10768" max="10769" width="5.5703125" style="12" customWidth="1"/>
    <col min="10770" max="10770" width="4.85546875" style="12" customWidth="1"/>
    <col min="10771" max="10771" width="5.5703125" style="12" customWidth="1"/>
    <col min="10772" max="10772" width="6.28515625" style="12" customWidth="1"/>
    <col min="10773" max="10773" width="6.85546875" style="12" customWidth="1"/>
    <col min="10774" max="10774" width="7.140625" style="12" customWidth="1"/>
    <col min="10775" max="11008" width="9.140625" style="12"/>
    <col min="11009" max="11009" width="2.85546875" style="12" customWidth="1"/>
    <col min="11010" max="11010" width="2.42578125" style="12" customWidth="1"/>
    <col min="11011" max="11011" width="5.42578125" style="12" customWidth="1"/>
    <col min="11012" max="11012" width="26.7109375" style="12" customWidth="1"/>
    <col min="11013" max="11013" width="5.140625" style="12" customWidth="1"/>
    <col min="11014" max="11014" width="4.85546875" style="12" customWidth="1"/>
    <col min="11015" max="11016" width="5" style="12" customWidth="1"/>
    <col min="11017" max="11017" width="5.140625" style="12" customWidth="1"/>
    <col min="11018" max="11018" width="4.85546875" style="12" customWidth="1"/>
    <col min="11019" max="11019" width="5.140625" style="12" customWidth="1"/>
    <col min="11020" max="11020" width="5.28515625" style="12" customWidth="1"/>
    <col min="11021" max="11021" width="4.7109375" style="12" customWidth="1"/>
    <col min="11022" max="11022" width="5" style="12" customWidth="1"/>
    <col min="11023" max="11023" width="4.28515625" style="12" customWidth="1"/>
    <col min="11024" max="11025" width="5.5703125" style="12" customWidth="1"/>
    <col min="11026" max="11026" width="4.85546875" style="12" customWidth="1"/>
    <col min="11027" max="11027" width="5.5703125" style="12" customWidth="1"/>
    <col min="11028" max="11028" width="6.28515625" style="12" customWidth="1"/>
    <col min="11029" max="11029" width="6.85546875" style="12" customWidth="1"/>
    <col min="11030" max="11030" width="7.140625" style="12" customWidth="1"/>
    <col min="11031" max="11264" width="9.140625" style="12"/>
    <col min="11265" max="11265" width="2.85546875" style="12" customWidth="1"/>
    <col min="11266" max="11266" width="2.42578125" style="12" customWidth="1"/>
    <col min="11267" max="11267" width="5.42578125" style="12" customWidth="1"/>
    <col min="11268" max="11268" width="26.7109375" style="12" customWidth="1"/>
    <col min="11269" max="11269" width="5.140625" style="12" customWidth="1"/>
    <col min="11270" max="11270" width="4.85546875" style="12" customWidth="1"/>
    <col min="11271" max="11272" width="5" style="12" customWidth="1"/>
    <col min="11273" max="11273" width="5.140625" style="12" customWidth="1"/>
    <col min="11274" max="11274" width="4.85546875" style="12" customWidth="1"/>
    <col min="11275" max="11275" width="5.140625" style="12" customWidth="1"/>
    <col min="11276" max="11276" width="5.28515625" style="12" customWidth="1"/>
    <col min="11277" max="11277" width="4.7109375" style="12" customWidth="1"/>
    <col min="11278" max="11278" width="5" style="12" customWidth="1"/>
    <col min="11279" max="11279" width="4.28515625" style="12" customWidth="1"/>
    <col min="11280" max="11281" width="5.5703125" style="12" customWidth="1"/>
    <col min="11282" max="11282" width="4.85546875" style="12" customWidth="1"/>
    <col min="11283" max="11283" width="5.5703125" style="12" customWidth="1"/>
    <col min="11284" max="11284" width="6.28515625" style="12" customWidth="1"/>
    <col min="11285" max="11285" width="6.85546875" style="12" customWidth="1"/>
    <col min="11286" max="11286" width="7.140625" style="12" customWidth="1"/>
    <col min="11287" max="11520" width="9.140625" style="12"/>
    <col min="11521" max="11521" width="2.85546875" style="12" customWidth="1"/>
    <col min="11522" max="11522" width="2.42578125" style="12" customWidth="1"/>
    <col min="11523" max="11523" width="5.42578125" style="12" customWidth="1"/>
    <col min="11524" max="11524" width="26.7109375" style="12" customWidth="1"/>
    <col min="11525" max="11525" width="5.140625" style="12" customWidth="1"/>
    <col min="11526" max="11526" width="4.85546875" style="12" customWidth="1"/>
    <col min="11527" max="11528" width="5" style="12" customWidth="1"/>
    <col min="11529" max="11529" width="5.140625" style="12" customWidth="1"/>
    <col min="11530" max="11530" width="4.85546875" style="12" customWidth="1"/>
    <col min="11531" max="11531" width="5.140625" style="12" customWidth="1"/>
    <col min="11532" max="11532" width="5.28515625" style="12" customWidth="1"/>
    <col min="11533" max="11533" width="4.7109375" style="12" customWidth="1"/>
    <col min="11534" max="11534" width="5" style="12" customWidth="1"/>
    <col min="11535" max="11535" width="4.28515625" style="12" customWidth="1"/>
    <col min="11536" max="11537" width="5.5703125" style="12" customWidth="1"/>
    <col min="11538" max="11538" width="4.85546875" style="12" customWidth="1"/>
    <col min="11539" max="11539" width="5.5703125" style="12" customWidth="1"/>
    <col min="11540" max="11540" width="6.28515625" style="12" customWidth="1"/>
    <col min="11541" max="11541" width="6.85546875" style="12" customWidth="1"/>
    <col min="11542" max="11542" width="7.140625" style="12" customWidth="1"/>
    <col min="11543" max="11776" width="9.140625" style="12"/>
    <col min="11777" max="11777" width="2.85546875" style="12" customWidth="1"/>
    <col min="11778" max="11778" width="2.42578125" style="12" customWidth="1"/>
    <col min="11779" max="11779" width="5.42578125" style="12" customWidth="1"/>
    <col min="11780" max="11780" width="26.7109375" style="12" customWidth="1"/>
    <col min="11781" max="11781" width="5.140625" style="12" customWidth="1"/>
    <col min="11782" max="11782" width="4.85546875" style="12" customWidth="1"/>
    <col min="11783" max="11784" width="5" style="12" customWidth="1"/>
    <col min="11785" max="11785" width="5.140625" style="12" customWidth="1"/>
    <col min="11786" max="11786" width="4.85546875" style="12" customWidth="1"/>
    <col min="11787" max="11787" width="5.140625" style="12" customWidth="1"/>
    <col min="11788" max="11788" width="5.28515625" style="12" customWidth="1"/>
    <col min="11789" max="11789" width="4.7109375" style="12" customWidth="1"/>
    <col min="11790" max="11790" width="5" style="12" customWidth="1"/>
    <col min="11791" max="11791" width="4.28515625" style="12" customWidth="1"/>
    <col min="11792" max="11793" width="5.5703125" style="12" customWidth="1"/>
    <col min="11794" max="11794" width="4.85546875" style="12" customWidth="1"/>
    <col min="11795" max="11795" width="5.5703125" style="12" customWidth="1"/>
    <col min="11796" max="11796" width="6.28515625" style="12" customWidth="1"/>
    <col min="11797" max="11797" width="6.85546875" style="12" customWidth="1"/>
    <col min="11798" max="11798" width="7.140625" style="12" customWidth="1"/>
    <col min="11799" max="12032" width="9.140625" style="12"/>
    <col min="12033" max="12033" width="2.85546875" style="12" customWidth="1"/>
    <col min="12034" max="12034" width="2.42578125" style="12" customWidth="1"/>
    <col min="12035" max="12035" width="5.42578125" style="12" customWidth="1"/>
    <col min="12036" max="12036" width="26.7109375" style="12" customWidth="1"/>
    <col min="12037" max="12037" width="5.140625" style="12" customWidth="1"/>
    <col min="12038" max="12038" width="4.85546875" style="12" customWidth="1"/>
    <col min="12039" max="12040" width="5" style="12" customWidth="1"/>
    <col min="12041" max="12041" width="5.140625" style="12" customWidth="1"/>
    <col min="12042" max="12042" width="4.85546875" style="12" customWidth="1"/>
    <col min="12043" max="12043" width="5.140625" style="12" customWidth="1"/>
    <col min="12044" max="12044" width="5.28515625" style="12" customWidth="1"/>
    <col min="12045" max="12045" width="4.7109375" style="12" customWidth="1"/>
    <col min="12046" max="12046" width="5" style="12" customWidth="1"/>
    <col min="12047" max="12047" width="4.28515625" style="12" customWidth="1"/>
    <col min="12048" max="12049" width="5.5703125" style="12" customWidth="1"/>
    <col min="12050" max="12050" width="4.85546875" style="12" customWidth="1"/>
    <col min="12051" max="12051" width="5.5703125" style="12" customWidth="1"/>
    <col min="12052" max="12052" width="6.28515625" style="12" customWidth="1"/>
    <col min="12053" max="12053" width="6.85546875" style="12" customWidth="1"/>
    <col min="12054" max="12054" width="7.140625" style="12" customWidth="1"/>
    <col min="12055" max="12288" width="9.140625" style="12"/>
    <col min="12289" max="12289" width="2.85546875" style="12" customWidth="1"/>
    <col min="12290" max="12290" width="2.42578125" style="12" customWidth="1"/>
    <col min="12291" max="12291" width="5.42578125" style="12" customWidth="1"/>
    <col min="12292" max="12292" width="26.7109375" style="12" customWidth="1"/>
    <col min="12293" max="12293" width="5.140625" style="12" customWidth="1"/>
    <col min="12294" max="12294" width="4.85546875" style="12" customWidth="1"/>
    <col min="12295" max="12296" width="5" style="12" customWidth="1"/>
    <col min="12297" max="12297" width="5.140625" style="12" customWidth="1"/>
    <col min="12298" max="12298" width="4.85546875" style="12" customWidth="1"/>
    <col min="12299" max="12299" width="5.140625" style="12" customWidth="1"/>
    <col min="12300" max="12300" width="5.28515625" style="12" customWidth="1"/>
    <col min="12301" max="12301" width="4.7109375" style="12" customWidth="1"/>
    <col min="12302" max="12302" width="5" style="12" customWidth="1"/>
    <col min="12303" max="12303" width="4.28515625" style="12" customWidth="1"/>
    <col min="12304" max="12305" width="5.5703125" style="12" customWidth="1"/>
    <col min="12306" max="12306" width="4.85546875" style="12" customWidth="1"/>
    <col min="12307" max="12307" width="5.5703125" style="12" customWidth="1"/>
    <col min="12308" max="12308" width="6.28515625" style="12" customWidth="1"/>
    <col min="12309" max="12309" width="6.85546875" style="12" customWidth="1"/>
    <col min="12310" max="12310" width="7.140625" style="12" customWidth="1"/>
    <col min="12311" max="12544" width="9.140625" style="12"/>
    <col min="12545" max="12545" width="2.85546875" style="12" customWidth="1"/>
    <col min="12546" max="12546" width="2.42578125" style="12" customWidth="1"/>
    <col min="12547" max="12547" width="5.42578125" style="12" customWidth="1"/>
    <col min="12548" max="12548" width="26.7109375" style="12" customWidth="1"/>
    <col min="12549" max="12549" width="5.140625" style="12" customWidth="1"/>
    <col min="12550" max="12550" width="4.85546875" style="12" customWidth="1"/>
    <col min="12551" max="12552" width="5" style="12" customWidth="1"/>
    <col min="12553" max="12553" width="5.140625" style="12" customWidth="1"/>
    <col min="12554" max="12554" width="4.85546875" style="12" customWidth="1"/>
    <col min="12555" max="12555" width="5.140625" style="12" customWidth="1"/>
    <col min="12556" max="12556" width="5.28515625" style="12" customWidth="1"/>
    <col min="12557" max="12557" width="4.7109375" style="12" customWidth="1"/>
    <col min="12558" max="12558" width="5" style="12" customWidth="1"/>
    <col min="12559" max="12559" width="4.28515625" style="12" customWidth="1"/>
    <col min="12560" max="12561" width="5.5703125" style="12" customWidth="1"/>
    <col min="12562" max="12562" width="4.85546875" style="12" customWidth="1"/>
    <col min="12563" max="12563" width="5.5703125" style="12" customWidth="1"/>
    <col min="12564" max="12564" width="6.28515625" style="12" customWidth="1"/>
    <col min="12565" max="12565" width="6.85546875" style="12" customWidth="1"/>
    <col min="12566" max="12566" width="7.140625" style="12" customWidth="1"/>
    <col min="12567" max="12800" width="9.140625" style="12"/>
    <col min="12801" max="12801" width="2.85546875" style="12" customWidth="1"/>
    <col min="12802" max="12802" width="2.42578125" style="12" customWidth="1"/>
    <col min="12803" max="12803" width="5.42578125" style="12" customWidth="1"/>
    <col min="12804" max="12804" width="26.7109375" style="12" customWidth="1"/>
    <col min="12805" max="12805" width="5.140625" style="12" customWidth="1"/>
    <col min="12806" max="12806" width="4.85546875" style="12" customWidth="1"/>
    <col min="12807" max="12808" width="5" style="12" customWidth="1"/>
    <col min="12809" max="12809" width="5.140625" style="12" customWidth="1"/>
    <col min="12810" max="12810" width="4.85546875" style="12" customWidth="1"/>
    <col min="12811" max="12811" width="5.140625" style="12" customWidth="1"/>
    <col min="12812" max="12812" width="5.28515625" style="12" customWidth="1"/>
    <col min="12813" max="12813" width="4.7109375" style="12" customWidth="1"/>
    <col min="12814" max="12814" width="5" style="12" customWidth="1"/>
    <col min="12815" max="12815" width="4.28515625" style="12" customWidth="1"/>
    <col min="12816" max="12817" width="5.5703125" style="12" customWidth="1"/>
    <col min="12818" max="12818" width="4.85546875" style="12" customWidth="1"/>
    <col min="12819" max="12819" width="5.5703125" style="12" customWidth="1"/>
    <col min="12820" max="12820" width="6.28515625" style="12" customWidth="1"/>
    <col min="12821" max="12821" width="6.85546875" style="12" customWidth="1"/>
    <col min="12822" max="12822" width="7.140625" style="12" customWidth="1"/>
    <col min="12823" max="13056" width="9.140625" style="12"/>
    <col min="13057" max="13057" width="2.85546875" style="12" customWidth="1"/>
    <col min="13058" max="13058" width="2.42578125" style="12" customWidth="1"/>
    <col min="13059" max="13059" width="5.42578125" style="12" customWidth="1"/>
    <col min="13060" max="13060" width="26.7109375" style="12" customWidth="1"/>
    <col min="13061" max="13061" width="5.140625" style="12" customWidth="1"/>
    <col min="13062" max="13062" width="4.85546875" style="12" customWidth="1"/>
    <col min="13063" max="13064" width="5" style="12" customWidth="1"/>
    <col min="13065" max="13065" width="5.140625" style="12" customWidth="1"/>
    <col min="13066" max="13066" width="4.85546875" style="12" customWidth="1"/>
    <col min="13067" max="13067" width="5.140625" style="12" customWidth="1"/>
    <col min="13068" max="13068" width="5.28515625" style="12" customWidth="1"/>
    <col min="13069" max="13069" width="4.7109375" style="12" customWidth="1"/>
    <col min="13070" max="13070" width="5" style="12" customWidth="1"/>
    <col min="13071" max="13071" width="4.28515625" style="12" customWidth="1"/>
    <col min="13072" max="13073" width="5.5703125" style="12" customWidth="1"/>
    <col min="13074" max="13074" width="4.85546875" style="12" customWidth="1"/>
    <col min="13075" max="13075" width="5.5703125" style="12" customWidth="1"/>
    <col min="13076" max="13076" width="6.28515625" style="12" customWidth="1"/>
    <col min="13077" max="13077" width="6.85546875" style="12" customWidth="1"/>
    <col min="13078" max="13078" width="7.140625" style="12" customWidth="1"/>
    <col min="13079" max="13312" width="9.140625" style="12"/>
    <col min="13313" max="13313" width="2.85546875" style="12" customWidth="1"/>
    <col min="13314" max="13314" width="2.42578125" style="12" customWidth="1"/>
    <col min="13315" max="13315" width="5.42578125" style="12" customWidth="1"/>
    <col min="13316" max="13316" width="26.7109375" style="12" customWidth="1"/>
    <col min="13317" max="13317" width="5.140625" style="12" customWidth="1"/>
    <col min="13318" max="13318" width="4.85546875" style="12" customWidth="1"/>
    <col min="13319" max="13320" width="5" style="12" customWidth="1"/>
    <col min="13321" max="13321" width="5.140625" style="12" customWidth="1"/>
    <col min="13322" max="13322" width="4.85546875" style="12" customWidth="1"/>
    <col min="13323" max="13323" width="5.140625" style="12" customWidth="1"/>
    <col min="13324" max="13324" width="5.28515625" style="12" customWidth="1"/>
    <col min="13325" max="13325" width="4.7109375" style="12" customWidth="1"/>
    <col min="13326" max="13326" width="5" style="12" customWidth="1"/>
    <col min="13327" max="13327" width="4.28515625" style="12" customWidth="1"/>
    <col min="13328" max="13329" width="5.5703125" style="12" customWidth="1"/>
    <col min="13330" max="13330" width="4.85546875" style="12" customWidth="1"/>
    <col min="13331" max="13331" width="5.5703125" style="12" customWidth="1"/>
    <col min="13332" max="13332" width="6.28515625" style="12" customWidth="1"/>
    <col min="13333" max="13333" width="6.85546875" style="12" customWidth="1"/>
    <col min="13334" max="13334" width="7.140625" style="12" customWidth="1"/>
    <col min="13335" max="13568" width="9.140625" style="12"/>
    <col min="13569" max="13569" width="2.85546875" style="12" customWidth="1"/>
    <col min="13570" max="13570" width="2.42578125" style="12" customWidth="1"/>
    <col min="13571" max="13571" width="5.42578125" style="12" customWidth="1"/>
    <col min="13572" max="13572" width="26.7109375" style="12" customWidth="1"/>
    <col min="13573" max="13573" width="5.140625" style="12" customWidth="1"/>
    <col min="13574" max="13574" width="4.85546875" style="12" customWidth="1"/>
    <col min="13575" max="13576" width="5" style="12" customWidth="1"/>
    <col min="13577" max="13577" width="5.140625" style="12" customWidth="1"/>
    <col min="13578" max="13578" width="4.85546875" style="12" customWidth="1"/>
    <col min="13579" max="13579" width="5.140625" style="12" customWidth="1"/>
    <col min="13580" max="13580" width="5.28515625" style="12" customWidth="1"/>
    <col min="13581" max="13581" width="4.7109375" style="12" customWidth="1"/>
    <col min="13582" max="13582" width="5" style="12" customWidth="1"/>
    <col min="13583" max="13583" width="4.28515625" style="12" customWidth="1"/>
    <col min="13584" max="13585" width="5.5703125" style="12" customWidth="1"/>
    <col min="13586" max="13586" width="4.85546875" style="12" customWidth="1"/>
    <col min="13587" max="13587" width="5.5703125" style="12" customWidth="1"/>
    <col min="13588" max="13588" width="6.28515625" style="12" customWidth="1"/>
    <col min="13589" max="13589" width="6.85546875" style="12" customWidth="1"/>
    <col min="13590" max="13590" width="7.140625" style="12" customWidth="1"/>
    <col min="13591" max="13824" width="9.140625" style="12"/>
    <col min="13825" max="13825" width="2.85546875" style="12" customWidth="1"/>
    <col min="13826" max="13826" width="2.42578125" style="12" customWidth="1"/>
    <col min="13827" max="13827" width="5.42578125" style="12" customWidth="1"/>
    <col min="13828" max="13828" width="26.7109375" style="12" customWidth="1"/>
    <col min="13829" max="13829" width="5.140625" style="12" customWidth="1"/>
    <col min="13830" max="13830" width="4.85546875" style="12" customWidth="1"/>
    <col min="13831" max="13832" width="5" style="12" customWidth="1"/>
    <col min="13833" max="13833" width="5.140625" style="12" customWidth="1"/>
    <col min="13834" max="13834" width="4.85546875" style="12" customWidth="1"/>
    <col min="13835" max="13835" width="5.140625" style="12" customWidth="1"/>
    <col min="13836" max="13836" width="5.28515625" style="12" customWidth="1"/>
    <col min="13837" max="13837" width="4.7109375" style="12" customWidth="1"/>
    <col min="13838" max="13838" width="5" style="12" customWidth="1"/>
    <col min="13839" max="13839" width="4.28515625" style="12" customWidth="1"/>
    <col min="13840" max="13841" width="5.5703125" style="12" customWidth="1"/>
    <col min="13842" max="13842" width="4.85546875" style="12" customWidth="1"/>
    <col min="13843" max="13843" width="5.5703125" style="12" customWidth="1"/>
    <col min="13844" max="13844" width="6.28515625" style="12" customWidth="1"/>
    <col min="13845" max="13845" width="6.85546875" style="12" customWidth="1"/>
    <col min="13846" max="13846" width="7.140625" style="12" customWidth="1"/>
    <col min="13847" max="14080" width="9.140625" style="12"/>
    <col min="14081" max="14081" width="2.85546875" style="12" customWidth="1"/>
    <col min="14082" max="14082" width="2.42578125" style="12" customWidth="1"/>
    <col min="14083" max="14083" width="5.42578125" style="12" customWidth="1"/>
    <col min="14084" max="14084" width="26.7109375" style="12" customWidth="1"/>
    <col min="14085" max="14085" width="5.140625" style="12" customWidth="1"/>
    <col min="14086" max="14086" width="4.85546875" style="12" customWidth="1"/>
    <col min="14087" max="14088" width="5" style="12" customWidth="1"/>
    <col min="14089" max="14089" width="5.140625" style="12" customWidth="1"/>
    <col min="14090" max="14090" width="4.85546875" style="12" customWidth="1"/>
    <col min="14091" max="14091" width="5.140625" style="12" customWidth="1"/>
    <col min="14092" max="14092" width="5.28515625" style="12" customWidth="1"/>
    <col min="14093" max="14093" width="4.7109375" style="12" customWidth="1"/>
    <col min="14094" max="14094" width="5" style="12" customWidth="1"/>
    <col min="14095" max="14095" width="4.28515625" style="12" customWidth="1"/>
    <col min="14096" max="14097" width="5.5703125" style="12" customWidth="1"/>
    <col min="14098" max="14098" width="4.85546875" style="12" customWidth="1"/>
    <col min="14099" max="14099" width="5.5703125" style="12" customWidth="1"/>
    <col min="14100" max="14100" width="6.28515625" style="12" customWidth="1"/>
    <col min="14101" max="14101" width="6.85546875" style="12" customWidth="1"/>
    <col min="14102" max="14102" width="7.140625" style="12" customWidth="1"/>
    <col min="14103" max="14336" width="9.140625" style="12"/>
    <col min="14337" max="14337" width="2.85546875" style="12" customWidth="1"/>
    <col min="14338" max="14338" width="2.42578125" style="12" customWidth="1"/>
    <col min="14339" max="14339" width="5.42578125" style="12" customWidth="1"/>
    <col min="14340" max="14340" width="26.7109375" style="12" customWidth="1"/>
    <col min="14341" max="14341" width="5.140625" style="12" customWidth="1"/>
    <col min="14342" max="14342" width="4.85546875" style="12" customWidth="1"/>
    <col min="14343" max="14344" width="5" style="12" customWidth="1"/>
    <col min="14345" max="14345" width="5.140625" style="12" customWidth="1"/>
    <col min="14346" max="14346" width="4.85546875" style="12" customWidth="1"/>
    <col min="14347" max="14347" width="5.140625" style="12" customWidth="1"/>
    <col min="14348" max="14348" width="5.28515625" style="12" customWidth="1"/>
    <col min="14349" max="14349" width="4.7109375" style="12" customWidth="1"/>
    <col min="14350" max="14350" width="5" style="12" customWidth="1"/>
    <col min="14351" max="14351" width="4.28515625" style="12" customWidth="1"/>
    <col min="14352" max="14353" width="5.5703125" style="12" customWidth="1"/>
    <col min="14354" max="14354" width="4.85546875" style="12" customWidth="1"/>
    <col min="14355" max="14355" width="5.5703125" style="12" customWidth="1"/>
    <col min="14356" max="14356" width="6.28515625" style="12" customWidth="1"/>
    <col min="14357" max="14357" width="6.85546875" style="12" customWidth="1"/>
    <col min="14358" max="14358" width="7.140625" style="12" customWidth="1"/>
    <col min="14359" max="14592" width="9.140625" style="12"/>
    <col min="14593" max="14593" width="2.85546875" style="12" customWidth="1"/>
    <col min="14594" max="14594" width="2.42578125" style="12" customWidth="1"/>
    <col min="14595" max="14595" width="5.42578125" style="12" customWidth="1"/>
    <col min="14596" max="14596" width="26.7109375" style="12" customWidth="1"/>
    <col min="14597" max="14597" width="5.140625" style="12" customWidth="1"/>
    <col min="14598" max="14598" width="4.85546875" style="12" customWidth="1"/>
    <col min="14599" max="14600" width="5" style="12" customWidth="1"/>
    <col min="14601" max="14601" width="5.140625" style="12" customWidth="1"/>
    <col min="14602" max="14602" width="4.85546875" style="12" customWidth="1"/>
    <col min="14603" max="14603" width="5.140625" style="12" customWidth="1"/>
    <col min="14604" max="14604" width="5.28515625" style="12" customWidth="1"/>
    <col min="14605" max="14605" width="4.7109375" style="12" customWidth="1"/>
    <col min="14606" max="14606" width="5" style="12" customWidth="1"/>
    <col min="14607" max="14607" width="4.28515625" style="12" customWidth="1"/>
    <col min="14608" max="14609" width="5.5703125" style="12" customWidth="1"/>
    <col min="14610" max="14610" width="4.85546875" style="12" customWidth="1"/>
    <col min="14611" max="14611" width="5.5703125" style="12" customWidth="1"/>
    <col min="14612" max="14612" width="6.28515625" style="12" customWidth="1"/>
    <col min="14613" max="14613" width="6.85546875" style="12" customWidth="1"/>
    <col min="14614" max="14614" width="7.140625" style="12" customWidth="1"/>
    <col min="14615" max="14848" width="9.140625" style="12"/>
    <col min="14849" max="14849" width="2.85546875" style="12" customWidth="1"/>
    <col min="14850" max="14850" width="2.42578125" style="12" customWidth="1"/>
    <col min="14851" max="14851" width="5.42578125" style="12" customWidth="1"/>
    <col min="14852" max="14852" width="26.7109375" style="12" customWidth="1"/>
    <col min="14853" max="14853" width="5.140625" style="12" customWidth="1"/>
    <col min="14854" max="14854" width="4.85546875" style="12" customWidth="1"/>
    <col min="14855" max="14856" width="5" style="12" customWidth="1"/>
    <col min="14857" max="14857" width="5.140625" style="12" customWidth="1"/>
    <col min="14858" max="14858" width="4.85546875" style="12" customWidth="1"/>
    <col min="14859" max="14859" width="5.140625" style="12" customWidth="1"/>
    <col min="14860" max="14860" width="5.28515625" style="12" customWidth="1"/>
    <col min="14861" max="14861" width="4.7109375" style="12" customWidth="1"/>
    <col min="14862" max="14862" width="5" style="12" customWidth="1"/>
    <col min="14863" max="14863" width="4.28515625" style="12" customWidth="1"/>
    <col min="14864" max="14865" width="5.5703125" style="12" customWidth="1"/>
    <col min="14866" max="14866" width="4.85546875" style="12" customWidth="1"/>
    <col min="14867" max="14867" width="5.5703125" style="12" customWidth="1"/>
    <col min="14868" max="14868" width="6.28515625" style="12" customWidth="1"/>
    <col min="14869" max="14869" width="6.85546875" style="12" customWidth="1"/>
    <col min="14870" max="14870" width="7.140625" style="12" customWidth="1"/>
    <col min="14871" max="15104" width="9.140625" style="12"/>
    <col min="15105" max="15105" width="2.85546875" style="12" customWidth="1"/>
    <col min="15106" max="15106" width="2.42578125" style="12" customWidth="1"/>
    <col min="15107" max="15107" width="5.42578125" style="12" customWidth="1"/>
    <col min="15108" max="15108" width="26.7109375" style="12" customWidth="1"/>
    <col min="15109" max="15109" width="5.140625" style="12" customWidth="1"/>
    <col min="15110" max="15110" width="4.85546875" style="12" customWidth="1"/>
    <col min="15111" max="15112" width="5" style="12" customWidth="1"/>
    <col min="15113" max="15113" width="5.140625" style="12" customWidth="1"/>
    <col min="15114" max="15114" width="4.85546875" style="12" customWidth="1"/>
    <col min="15115" max="15115" width="5.140625" style="12" customWidth="1"/>
    <col min="15116" max="15116" width="5.28515625" style="12" customWidth="1"/>
    <col min="15117" max="15117" width="4.7109375" style="12" customWidth="1"/>
    <col min="15118" max="15118" width="5" style="12" customWidth="1"/>
    <col min="15119" max="15119" width="4.28515625" style="12" customWidth="1"/>
    <col min="15120" max="15121" width="5.5703125" style="12" customWidth="1"/>
    <col min="15122" max="15122" width="4.85546875" style="12" customWidth="1"/>
    <col min="15123" max="15123" width="5.5703125" style="12" customWidth="1"/>
    <col min="15124" max="15124" width="6.28515625" style="12" customWidth="1"/>
    <col min="15125" max="15125" width="6.85546875" style="12" customWidth="1"/>
    <col min="15126" max="15126" width="7.140625" style="12" customWidth="1"/>
    <col min="15127" max="15360" width="9.140625" style="12"/>
    <col min="15361" max="15361" width="2.85546875" style="12" customWidth="1"/>
    <col min="15362" max="15362" width="2.42578125" style="12" customWidth="1"/>
    <col min="15363" max="15363" width="5.42578125" style="12" customWidth="1"/>
    <col min="15364" max="15364" width="26.7109375" style="12" customWidth="1"/>
    <col min="15365" max="15365" width="5.140625" style="12" customWidth="1"/>
    <col min="15366" max="15366" width="4.85546875" style="12" customWidth="1"/>
    <col min="15367" max="15368" width="5" style="12" customWidth="1"/>
    <col min="15369" max="15369" width="5.140625" style="12" customWidth="1"/>
    <col min="15370" max="15370" width="4.85546875" style="12" customWidth="1"/>
    <col min="15371" max="15371" width="5.140625" style="12" customWidth="1"/>
    <col min="15372" max="15372" width="5.28515625" style="12" customWidth="1"/>
    <col min="15373" max="15373" width="4.7109375" style="12" customWidth="1"/>
    <col min="15374" max="15374" width="5" style="12" customWidth="1"/>
    <col min="15375" max="15375" width="4.28515625" style="12" customWidth="1"/>
    <col min="15376" max="15377" width="5.5703125" style="12" customWidth="1"/>
    <col min="15378" max="15378" width="4.85546875" style="12" customWidth="1"/>
    <col min="15379" max="15379" width="5.5703125" style="12" customWidth="1"/>
    <col min="15380" max="15380" width="6.28515625" style="12" customWidth="1"/>
    <col min="15381" max="15381" width="6.85546875" style="12" customWidth="1"/>
    <col min="15382" max="15382" width="7.140625" style="12" customWidth="1"/>
    <col min="15383" max="15616" width="9.140625" style="12"/>
    <col min="15617" max="15617" width="2.85546875" style="12" customWidth="1"/>
    <col min="15618" max="15618" width="2.42578125" style="12" customWidth="1"/>
    <col min="15619" max="15619" width="5.42578125" style="12" customWidth="1"/>
    <col min="15620" max="15620" width="26.7109375" style="12" customWidth="1"/>
    <col min="15621" max="15621" width="5.140625" style="12" customWidth="1"/>
    <col min="15622" max="15622" width="4.85546875" style="12" customWidth="1"/>
    <col min="15623" max="15624" width="5" style="12" customWidth="1"/>
    <col min="15625" max="15625" width="5.140625" style="12" customWidth="1"/>
    <col min="15626" max="15626" width="4.85546875" style="12" customWidth="1"/>
    <col min="15627" max="15627" width="5.140625" style="12" customWidth="1"/>
    <col min="15628" max="15628" width="5.28515625" style="12" customWidth="1"/>
    <col min="15629" max="15629" width="4.7109375" style="12" customWidth="1"/>
    <col min="15630" max="15630" width="5" style="12" customWidth="1"/>
    <col min="15631" max="15631" width="4.28515625" style="12" customWidth="1"/>
    <col min="15632" max="15633" width="5.5703125" style="12" customWidth="1"/>
    <col min="15634" max="15634" width="4.85546875" style="12" customWidth="1"/>
    <col min="15635" max="15635" width="5.5703125" style="12" customWidth="1"/>
    <col min="15636" max="15636" width="6.28515625" style="12" customWidth="1"/>
    <col min="15637" max="15637" width="6.85546875" style="12" customWidth="1"/>
    <col min="15638" max="15638" width="7.140625" style="12" customWidth="1"/>
    <col min="15639" max="15872" width="9.140625" style="12"/>
    <col min="15873" max="15873" width="2.85546875" style="12" customWidth="1"/>
    <col min="15874" max="15874" width="2.42578125" style="12" customWidth="1"/>
    <col min="15875" max="15875" width="5.42578125" style="12" customWidth="1"/>
    <col min="15876" max="15876" width="26.7109375" style="12" customWidth="1"/>
    <col min="15877" max="15877" width="5.140625" style="12" customWidth="1"/>
    <col min="15878" max="15878" width="4.85546875" style="12" customWidth="1"/>
    <col min="15879" max="15880" width="5" style="12" customWidth="1"/>
    <col min="15881" max="15881" width="5.140625" style="12" customWidth="1"/>
    <col min="15882" max="15882" width="4.85546875" style="12" customWidth="1"/>
    <col min="15883" max="15883" width="5.140625" style="12" customWidth="1"/>
    <col min="15884" max="15884" width="5.28515625" style="12" customWidth="1"/>
    <col min="15885" max="15885" width="4.7109375" style="12" customWidth="1"/>
    <col min="15886" max="15886" width="5" style="12" customWidth="1"/>
    <col min="15887" max="15887" width="4.28515625" style="12" customWidth="1"/>
    <col min="15888" max="15889" width="5.5703125" style="12" customWidth="1"/>
    <col min="15890" max="15890" width="4.85546875" style="12" customWidth="1"/>
    <col min="15891" max="15891" width="5.5703125" style="12" customWidth="1"/>
    <col min="15892" max="15892" width="6.28515625" style="12" customWidth="1"/>
    <col min="15893" max="15893" width="6.85546875" style="12" customWidth="1"/>
    <col min="15894" max="15894" width="7.140625" style="12" customWidth="1"/>
    <col min="15895" max="16128" width="9.140625" style="12"/>
    <col min="16129" max="16129" width="2.85546875" style="12" customWidth="1"/>
    <col min="16130" max="16130" width="2.42578125" style="12" customWidth="1"/>
    <col min="16131" max="16131" width="5.42578125" style="12" customWidth="1"/>
    <col min="16132" max="16132" width="26.7109375" style="12" customWidth="1"/>
    <col min="16133" max="16133" width="5.140625" style="12" customWidth="1"/>
    <col min="16134" max="16134" width="4.85546875" style="12" customWidth="1"/>
    <col min="16135" max="16136" width="5" style="12" customWidth="1"/>
    <col min="16137" max="16137" width="5.140625" style="12" customWidth="1"/>
    <col min="16138" max="16138" width="4.85546875" style="12" customWidth="1"/>
    <col min="16139" max="16139" width="5.140625" style="12" customWidth="1"/>
    <col min="16140" max="16140" width="5.28515625" style="12" customWidth="1"/>
    <col min="16141" max="16141" width="4.7109375" style="12" customWidth="1"/>
    <col min="16142" max="16142" width="5" style="12" customWidth="1"/>
    <col min="16143" max="16143" width="4.28515625" style="12" customWidth="1"/>
    <col min="16144" max="16145" width="5.5703125" style="12" customWidth="1"/>
    <col min="16146" max="16146" width="4.85546875" style="12" customWidth="1"/>
    <col min="16147" max="16147" width="5.5703125" style="12" customWidth="1"/>
    <col min="16148" max="16148" width="6.28515625" style="12" customWidth="1"/>
    <col min="16149" max="16149" width="6.85546875" style="12" customWidth="1"/>
    <col min="16150" max="16150" width="7.140625" style="12" customWidth="1"/>
    <col min="16151" max="16384" width="9.140625" style="12"/>
  </cols>
  <sheetData>
    <row r="1" spans="1:28" ht="20.25" customHeight="1" x14ac:dyDescent="0.25">
      <c r="A1" s="1359" t="s">
        <v>430</v>
      </c>
      <c r="B1" s="1360"/>
      <c r="C1" s="1360"/>
      <c r="D1" s="1360"/>
      <c r="E1" s="1360"/>
      <c r="F1" s="1360"/>
      <c r="G1" s="1360"/>
      <c r="H1" s="1360"/>
      <c r="I1" s="1360"/>
      <c r="J1" s="1360"/>
      <c r="K1" s="1360"/>
      <c r="L1" s="1360"/>
      <c r="M1" s="1360"/>
      <c r="N1" s="1360"/>
      <c r="O1" s="1360"/>
      <c r="P1" s="1360"/>
      <c r="Q1" s="1360"/>
      <c r="R1" s="1360"/>
      <c r="S1" s="1360"/>
      <c r="T1" s="1360"/>
      <c r="U1" s="1360"/>
      <c r="V1" s="1360"/>
      <c r="W1" s="69"/>
      <c r="X1" s="69"/>
      <c r="Y1" s="69"/>
      <c r="Z1" s="69"/>
      <c r="AA1" s="69"/>
      <c r="AB1" s="69"/>
    </row>
    <row r="2" spans="1:28" ht="15.75" customHeight="1" x14ac:dyDescent="0.25">
      <c r="A2" s="1359" t="s">
        <v>431</v>
      </c>
      <c r="B2" s="1359"/>
      <c r="C2" s="1359"/>
      <c r="D2" s="1359"/>
      <c r="E2" s="1359"/>
      <c r="F2" s="1359"/>
      <c r="G2" s="1359"/>
      <c r="H2" s="1359"/>
      <c r="I2" s="1359"/>
      <c r="J2" s="1359"/>
      <c r="K2" s="1359"/>
      <c r="L2" s="1359"/>
      <c r="M2" s="1359"/>
      <c r="N2" s="1359"/>
      <c r="O2" s="1359"/>
      <c r="P2" s="1359"/>
      <c r="Q2" s="1359"/>
      <c r="R2" s="1359"/>
      <c r="S2" s="1359"/>
      <c r="T2" s="1359"/>
      <c r="U2" s="1359"/>
      <c r="V2" s="1359"/>
      <c r="W2" s="69"/>
      <c r="X2" s="69"/>
      <c r="Y2" s="69"/>
      <c r="Z2" s="69"/>
      <c r="AA2" s="69"/>
      <c r="AB2" s="69"/>
    </row>
    <row r="3" spans="1:28" ht="21.6" customHeight="1" x14ac:dyDescent="0.25">
      <c r="A3" s="1359" t="s">
        <v>432</v>
      </c>
      <c r="B3" s="1359"/>
      <c r="C3" s="1359"/>
      <c r="D3" s="1359"/>
      <c r="E3" s="1359"/>
      <c r="F3" s="1359"/>
      <c r="G3" s="1359"/>
      <c r="H3" s="1359"/>
      <c r="I3" s="1359"/>
      <c r="J3" s="1359"/>
      <c r="K3" s="1359"/>
      <c r="L3" s="1359"/>
      <c r="M3" s="1359"/>
      <c r="N3" s="1359"/>
      <c r="O3" s="1359"/>
      <c r="P3" s="1359"/>
      <c r="Q3" s="1359"/>
      <c r="R3" s="1359"/>
      <c r="S3" s="1359"/>
      <c r="T3" s="1359"/>
      <c r="U3" s="1359"/>
      <c r="V3" s="1359"/>
      <c r="W3" s="69"/>
      <c r="X3" s="69"/>
      <c r="Y3" s="69"/>
      <c r="Z3" s="69"/>
      <c r="AA3" s="69"/>
      <c r="AB3" s="69"/>
    </row>
    <row r="4" spans="1:28" ht="21.6" customHeight="1" x14ac:dyDescent="0.25">
      <c r="A4" s="89"/>
      <c r="B4" s="89"/>
      <c r="C4" s="89"/>
      <c r="D4" s="89"/>
      <c r="E4" s="89"/>
      <c r="F4" s="89"/>
      <c r="G4" s="89"/>
      <c r="H4" s="89"/>
      <c r="I4" s="89"/>
      <c r="J4" s="89"/>
      <c r="K4" s="89"/>
      <c r="L4" s="89"/>
      <c r="M4" s="89"/>
      <c r="N4" s="89"/>
      <c r="O4" s="89"/>
      <c r="P4" s="89"/>
      <c r="Q4" s="89"/>
      <c r="R4" s="89"/>
      <c r="S4" s="89"/>
      <c r="T4" s="89"/>
      <c r="U4" s="89"/>
      <c r="V4" s="89"/>
      <c r="W4" s="69"/>
      <c r="X4" s="69"/>
      <c r="Y4" s="84"/>
      <c r="Z4" s="84"/>
      <c r="AA4" s="84"/>
      <c r="AB4" s="84"/>
    </row>
    <row r="5" spans="1:28" ht="31.5" customHeight="1" x14ac:dyDescent="0.25">
      <c r="A5" s="1364" t="s">
        <v>433</v>
      </c>
      <c r="B5" s="1365"/>
      <c r="C5" s="1365"/>
      <c r="D5" s="1365"/>
      <c r="E5" s="1365"/>
      <c r="F5" s="1365"/>
      <c r="G5" s="1365"/>
      <c r="H5" s="1365"/>
      <c r="I5" s="1365"/>
      <c r="J5" s="1365"/>
      <c r="K5" s="1365"/>
      <c r="L5" s="1365"/>
      <c r="M5" s="1365"/>
      <c r="N5" s="1365"/>
      <c r="O5" s="1365"/>
      <c r="P5" s="1365"/>
      <c r="Q5" s="1365"/>
      <c r="R5" s="1365"/>
      <c r="S5" s="1365"/>
      <c r="T5" s="1365"/>
      <c r="U5" s="1365"/>
      <c r="V5" s="1365"/>
      <c r="W5" s="69"/>
      <c r="X5" s="69"/>
      <c r="Y5" s="701" t="s">
        <v>434</v>
      </c>
      <c r="Z5" s="69"/>
      <c r="AA5" s="69"/>
      <c r="AB5" s="69"/>
    </row>
    <row r="6" spans="1:28" ht="46.5" customHeight="1" x14ac:dyDescent="0.25">
      <c r="A6" s="1361" t="s">
        <v>267</v>
      </c>
      <c r="B6" s="1361" t="s">
        <v>419</v>
      </c>
      <c r="C6" s="1361" t="s">
        <v>299</v>
      </c>
      <c r="D6" s="1362" t="s">
        <v>435</v>
      </c>
      <c r="E6" s="1363" t="s">
        <v>436</v>
      </c>
      <c r="F6" s="1363"/>
      <c r="G6" s="1363" t="s">
        <v>437</v>
      </c>
      <c r="H6" s="1363"/>
      <c r="I6" s="1363" t="s">
        <v>438</v>
      </c>
      <c r="J6" s="1363"/>
      <c r="K6" s="1363" t="s">
        <v>439</v>
      </c>
      <c r="L6" s="1363"/>
      <c r="M6" s="1363" t="s">
        <v>440</v>
      </c>
      <c r="N6" s="1363"/>
      <c r="O6" s="1363" t="s">
        <v>441</v>
      </c>
      <c r="P6" s="1363"/>
      <c r="Q6" s="1363" t="s">
        <v>274</v>
      </c>
      <c r="R6" s="1363"/>
      <c r="S6" s="1366" t="s">
        <v>442</v>
      </c>
      <c r="T6" s="1367"/>
      <c r="U6" s="1368" t="s">
        <v>443</v>
      </c>
      <c r="V6" s="1369"/>
      <c r="W6" s="69"/>
      <c r="X6" s="69"/>
      <c r="Y6" s="702"/>
      <c r="Z6" s="703" t="s">
        <v>444</v>
      </c>
      <c r="AA6" s="703" t="s">
        <v>445</v>
      </c>
      <c r="AB6" s="703" t="s">
        <v>446</v>
      </c>
    </row>
    <row r="7" spans="1:28" ht="38.25" x14ac:dyDescent="0.2">
      <c r="A7" s="1361"/>
      <c r="B7" s="1361"/>
      <c r="C7" s="1361"/>
      <c r="D7" s="1362"/>
      <c r="E7" s="690" t="s">
        <v>274</v>
      </c>
      <c r="F7" s="691" t="s">
        <v>306</v>
      </c>
      <c r="G7" s="690" t="s">
        <v>274</v>
      </c>
      <c r="H7" s="691" t="s">
        <v>306</v>
      </c>
      <c r="I7" s="690" t="s">
        <v>274</v>
      </c>
      <c r="J7" s="691" t="s">
        <v>306</v>
      </c>
      <c r="K7" s="690" t="s">
        <v>274</v>
      </c>
      <c r="L7" s="691" t="s">
        <v>306</v>
      </c>
      <c r="M7" s="690" t="s">
        <v>274</v>
      </c>
      <c r="N7" s="691" t="s">
        <v>306</v>
      </c>
      <c r="O7" s="690" t="s">
        <v>274</v>
      </c>
      <c r="P7" s="691" t="s">
        <v>306</v>
      </c>
      <c r="Q7" s="690" t="s">
        <v>274</v>
      </c>
      <c r="R7" s="691" t="s">
        <v>306</v>
      </c>
      <c r="S7" s="1054" t="s">
        <v>274</v>
      </c>
      <c r="T7" s="691" t="s">
        <v>306</v>
      </c>
      <c r="U7" s="690" t="s">
        <v>274</v>
      </c>
      <c r="V7" s="691" t="s">
        <v>306</v>
      </c>
      <c r="W7" s="69"/>
      <c r="X7" s="69"/>
      <c r="Y7" s="814" t="s">
        <v>447</v>
      </c>
      <c r="Z7" s="97" t="s">
        <v>448</v>
      </c>
      <c r="AA7" s="704">
        <v>2.6859999999999999</v>
      </c>
      <c r="AB7" s="106">
        <v>0</v>
      </c>
    </row>
    <row r="8" spans="1:28" ht="15" x14ac:dyDescent="0.25">
      <c r="A8" s="681" t="s">
        <v>313</v>
      </c>
      <c r="B8" s="1050" t="s">
        <v>449</v>
      </c>
      <c r="C8" s="1050" t="s">
        <v>450</v>
      </c>
      <c r="D8" s="1050" t="s">
        <v>451</v>
      </c>
      <c r="E8" s="1055">
        <v>10</v>
      </c>
      <c r="F8" s="1055">
        <v>6</v>
      </c>
      <c r="G8" s="1055">
        <v>19</v>
      </c>
      <c r="H8" s="1055">
        <v>16</v>
      </c>
      <c r="I8" s="1055">
        <v>6</v>
      </c>
      <c r="J8" s="1055">
        <v>4</v>
      </c>
      <c r="K8" s="1055">
        <v>0</v>
      </c>
      <c r="L8" s="1055">
        <v>0</v>
      </c>
      <c r="M8" s="1056">
        <v>0</v>
      </c>
      <c r="N8" s="1057">
        <v>0</v>
      </c>
      <c r="O8" s="1056">
        <v>0</v>
      </c>
      <c r="P8" s="1057">
        <v>0</v>
      </c>
      <c r="Q8" s="1056">
        <v>35</v>
      </c>
      <c r="R8" s="1056">
        <v>26</v>
      </c>
      <c r="S8" s="1056">
        <v>5</v>
      </c>
      <c r="T8" s="1057">
        <v>3</v>
      </c>
      <c r="U8" s="1056">
        <v>14.286</v>
      </c>
      <c r="V8" s="1057">
        <v>11.538</v>
      </c>
      <c r="W8" s="69"/>
      <c r="X8" s="69"/>
      <c r="Y8" s="1058"/>
      <c r="Z8" s="97" t="s">
        <v>452</v>
      </c>
      <c r="AA8" s="704">
        <v>1.397</v>
      </c>
      <c r="AB8" s="106">
        <v>1</v>
      </c>
    </row>
    <row r="9" spans="1:28" ht="15" x14ac:dyDescent="0.25">
      <c r="A9" s="682" t="s">
        <v>313</v>
      </c>
      <c r="B9" s="1016" t="s">
        <v>449</v>
      </c>
      <c r="C9" s="1016" t="s">
        <v>450</v>
      </c>
      <c r="D9" s="1016" t="s">
        <v>453</v>
      </c>
      <c r="E9" s="1020">
        <v>111</v>
      </c>
      <c r="F9" s="1020">
        <v>15</v>
      </c>
      <c r="G9" s="1020">
        <v>57</v>
      </c>
      <c r="H9" s="1020">
        <v>5</v>
      </c>
      <c r="I9" s="1020">
        <v>56</v>
      </c>
      <c r="J9" s="1020">
        <v>5</v>
      </c>
      <c r="K9" s="1020">
        <v>0</v>
      </c>
      <c r="L9" s="1020">
        <v>0</v>
      </c>
      <c r="M9" s="1021">
        <v>0</v>
      </c>
      <c r="N9" s="1022">
        <v>0</v>
      </c>
      <c r="O9" s="1021">
        <v>0</v>
      </c>
      <c r="P9" s="1022">
        <v>0</v>
      </c>
      <c r="Q9" s="1021">
        <v>224</v>
      </c>
      <c r="R9" s="1021">
        <v>25</v>
      </c>
      <c r="S9" s="1021">
        <v>32</v>
      </c>
      <c r="T9" s="1022">
        <v>1</v>
      </c>
      <c r="U9" s="1021">
        <v>14.286</v>
      </c>
      <c r="V9" s="1022">
        <v>4</v>
      </c>
      <c r="W9" s="69"/>
      <c r="X9" s="69"/>
      <c r="Y9" s="814" t="s">
        <v>454</v>
      </c>
      <c r="Z9" s="97" t="s">
        <v>448</v>
      </c>
      <c r="AA9" s="704">
        <v>2</v>
      </c>
      <c r="AB9" s="106">
        <v>0</v>
      </c>
    </row>
    <row r="10" spans="1:28" ht="15" x14ac:dyDescent="0.25">
      <c r="A10" s="682" t="s">
        <v>313</v>
      </c>
      <c r="B10" s="1016" t="s">
        <v>449</v>
      </c>
      <c r="C10" s="1016" t="s">
        <v>450</v>
      </c>
      <c r="D10" s="1016" t="s">
        <v>347</v>
      </c>
      <c r="E10" s="1020">
        <v>27</v>
      </c>
      <c r="F10" s="1020">
        <v>24</v>
      </c>
      <c r="G10" s="1020">
        <v>18</v>
      </c>
      <c r="H10" s="1020">
        <v>13</v>
      </c>
      <c r="I10" s="1020">
        <v>22</v>
      </c>
      <c r="J10" s="1020">
        <v>17</v>
      </c>
      <c r="K10" s="1020">
        <v>0</v>
      </c>
      <c r="L10" s="1020">
        <v>0</v>
      </c>
      <c r="M10" s="1021">
        <v>0</v>
      </c>
      <c r="N10" s="1022">
        <v>0</v>
      </c>
      <c r="O10" s="1021">
        <v>0</v>
      </c>
      <c r="P10" s="1022">
        <v>0</v>
      </c>
      <c r="Q10" s="1021">
        <v>67</v>
      </c>
      <c r="R10" s="1021">
        <v>54</v>
      </c>
      <c r="S10" s="1021">
        <v>10</v>
      </c>
      <c r="T10" s="1022">
        <v>8</v>
      </c>
      <c r="U10" s="1021">
        <v>14.925000000000001</v>
      </c>
      <c r="V10" s="1022">
        <v>14.815</v>
      </c>
      <c r="W10" s="69"/>
      <c r="X10" s="69"/>
      <c r="Y10" s="1058"/>
      <c r="Z10" s="97" t="s">
        <v>452</v>
      </c>
      <c r="AA10" s="704">
        <v>1.4670000000000001</v>
      </c>
      <c r="AB10" s="106">
        <v>0</v>
      </c>
    </row>
    <row r="11" spans="1:28" ht="15" x14ac:dyDescent="0.25">
      <c r="A11" s="682" t="s">
        <v>313</v>
      </c>
      <c r="B11" s="1016" t="s">
        <v>449</v>
      </c>
      <c r="C11" s="1016" t="s">
        <v>450</v>
      </c>
      <c r="D11" s="1016" t="s">
        <v>352</v>
      </c>
      <c r="E11" s="1020">
        <v>2</v>
      </c>
      <c r="F11" s="1020">
        <v>0</v>
      </c>
      <c r="G11" s="1020">
        <v>1</v>
      </c>
      <c r="H11" s="1020">
        <v>1</v>
      </c>
      <c r="I11" s="1020">
        <v>0</v>
      </c>
      <c r="J11" s="1020">
        <v>0</v>
      </c>
      <c r="K11" s="1020">
        <v>0</v>
      </c>
      <c r="L11" s="1020">
        <v>0</v>
      </c>
      <c r="M11" s="1021">
        <v>0</v>
      </c>
      <c r="N11" s="1022">
        <v>0</v>
      </c>
      <c r="O11" s="1021">
        <v>0</v>
      </c>
      <c r="P11" s="1022">
        <v>0</v>
      </c>
      <c r="Q11" s="1021">
        <v>3</v>
      </c>
      <c r="R11" s="1021">
        <v>1</v>
      </c>
      <c r="S11" s="1021">
        <v>0</v>
      </c>
      <c r="T11" s="1022">
        <v>0</v>
      </c>
      <c r="U11" s="1021">
        <v>0</v>
      </c>
      <c r="V11" s="1022">
        <v>0</v>
      </c>
      <c r="W11" s="69"/>
      <c r="X11" s="69"/>
      <c r="Y11" s="814" t="s">
        <v>455</v>
      </c>
      <c r="Z11" s="97" t="s">
        <v>448</v>
      </c>
      <c r="AA11" s="705">
        <v>0</v>
      </c>
      <c r="AB11" s="705">
        <v>0</v>
      </c>
    </row>
    <row r="12" spans="1:28" ht="15" x14ac:dyDescent="0.25">
      <c r="A12" s="682" t="s">
        <v>313</v>
      </c>
      <c r="B12" s="1016" t="s">
        <v>449</v>
      </c>
      <c r="C12" s="1016" t="s">
        <v>450</v>
      </c>
      <c r="D12" s="1016" t="s">
        <v>456</v>
      </c>
      <c r="E12" s="1020">
        <v>6</v>
      </c>
      <c r="F12" s="1020">
        <v>3</v>
      </c>
      <c r="G12" s="1020">
        <v>0</v>
      </c>
      <c r="H12" s="1020">
        <v>0</v>
      </c>
      <c r="I12" s="1020">
        <v>7</v>
      </c>
      <c r="J12" s="1020">
        <v>6</v>
      </c>
      <c r="K12" s="1020">
        <v>0</v>
      </c>
      <c r="L12" s="1020">
        <v>0</v>
      </c>
      <c r="M12" s="1021">
        <v>0</v>
      </c>
      <c r="N12" s="1022">
        <v>0</v>
      </c>
      <c r="O12" s="1021">
        <v>0</v>
      </c>
      <c r="P12" s="1022">
        <v>0</v>
      </c>
      <c r="Q12" s="1021">
        <v>13</v>
      </c>
      <c r="R12" s="1021">
        <v>9</v>
      </c>
      <c r="S12" s="1021">
        <v>6</v>
      </c>
      <c r="T12" s="1022">
        <v>4</v>
      </c>
      <c r="U12" s="1021">
        <v>46.154000000000003</v>
      </c>
      <c r="V12" s="1022">
        <v>44.444000000000003</v>
      </c>
      <c r="W12" s="69"/>
      <c r="X12" s="69"/>
      <c r="Y12" s="1058"/>
      <c r="Z12" s="97" t="s">
        <v>452</v>
      </c>
      <c r="AA12" s="705">
        <v>0</v>
      </c>
      <c r="AB12" s="705">
        <v>0</v>
      </c>
    </row>
    <row r="13" spans="1:28" ht="15" x14ac:dyDescent="0.25">
      <c r="A13" s="682" t="s">
        <v>313</v>
      </c>
      <c r="B13" s="1016" t="s">
        <v>449</v>
      </c>
      <c r="C13" s="1016" t="s">
        <v>450</v>
      </c>
      <c r="D13" s="1016" t="s">
        <v>457</v>
      </c>
      <c r="E13" s="1020">
        <v>2</v>
      </c>
      <c r="F13" s="1020">
        <v>0</v>
      </c>
      <c r="G13" s="1020">
        <v>2</v>
      </c>
      <c r="H13" s="1020">
        <v>2</v>
      </c>
      <c r="I13" s="1020">
        <v>4</v>
      </c>
      <c r="J13" s="1020">
        <v>4</v>
      </c>
      <c r="K13" s="1020">
        <v>0</v>
      </c>
      <c r="L13" s="1020">
        <v>0</v>
      </c>
      <c r="M13" s="1021">
        <v>0</v>
      </c>
      <c r="N13" s="1022">
        <v>0</v>
      </c>
      <c r="O13" s="1021">
        <v>0</v>
      </c>
      <c r="P13" s="1022">
        <v>0</v>
      </c>
      <c r="Q13" s="1021">
        <v>8</v>
      </c>
      <c r="R13" s="1021">
        <v>6</v>
      </c>
      <c r="S13" s="1021">
        <v>1</v>
      </c>
      <c r="T13" s="1022">
        <v>0</v>
      </c>
      <c r="U13" s="1021">
        <v>12.5</v>
      </c>
      <c r="V13" s="1022">
        <v>0</v>
      </c>
      <c r="W13" s="69"/>
      <c r="X13" s="69"/>
      <c r="Y13" s="1357" t="s">
        <v>416</v>
      </c>
      <c r="Z13" s="706" t="s">
        <v>448</v>
      </c>
      <c r="AA13" s="707">
        <f>AVERAGE(AA7,AA9,AA11)</f>
        <v>1.5620000000000001</v>
      </c>
      <c r="AB13" s="707">
        <v>1</v>
      </c>
    </row>
    <row r="14" spans="1:28" ht="15" x14ac:dyDescent="0.25">
      <c r="A14" s="682" t="s">
        <v>313</v>
      </c>
      <c r="B14" s="1016" t="s">
        <v>449</v>
      </c>
      <c r="C14" s="1016" t="s">
        <v>450</v>
      </c>
      <c r="D14" s="1016" t="s">
        <v>458</v>
      </c>
      <c r="E14" s="1020">
        <v>11</v>
      </c>
      <c r="F14" s="1020">
        <v>11</v>
      </c>
      <c r="G14" s="1020">
        <v>3</v>
      </c>
      <c r="H14" s="1020">
        <v>1</v>
      </c>
      <c r="I14" s="1020">
        <v>3</v>
      </c>
      <c r="J14" s="1020">
        <v>3</v>
      </c>
      <c r="K14" s="1020">
        <v>0</v>
      </c>
      <c r="L14" s="1020">
        <v>0</v>
      </c>
      <c r="M14" s="1021">
        <v>0</v>
      </c>
      <c r="N14" s="1022">
        <v>0</v>
      </c>
      <c r="O14" s="1021">
        <v>0</v>
      </c>
      <c r="P14" s="1022">
        <v>0</v>
      </c>
      <c r="Q14" s="1021">
        <v>17</v>
      </c>
      <c r="R14" s="1021">
        <v>15</v>
      </c>
      <c r="S14" s="1021">
        <v>1</v>
      </c>
      <c r="T14" s="1022">
        <v>1</v>
      </c>
      <c r="U14" s="1021">
        <v>5.8819999999999997</v>
      </c>
      <c r="V14" s="1022">
        <v>6.6669999999999998</v>
      </c>
      <c r="W14" s="69"/>
      <c r="X14" s="69"/>
      <c r="Y14" s="1358"/>
      <c r="Z14" s="706" t="s">
        <v>452</v>
      </c>
      <c r="AA14" s="708">
        <f>AVERAGE(AA8,AA10,AA12)</f>
        <v>0.95466666666666666</v>
      </c>
      <c r="AB14" s="707">
        <v>1</v>
      </c>
    </row>
    <row r="15" spans="1:28" ht="15" x14ac:dyDescent="0.25">
      <c r="A15" s="682" t="s">
        <v>313</v>
      </c>
      <c r="B15" s="1016" t="s">
        <v>449</v>
      </c>
      <c r="C15" s="1016" t="s">
        <v>450</v>
      </c>
      <c r="D15" s="1016" t="s">
        <v>459</v>
      </c>
      <c r="E15" s="1020">
        <v>1</v>
      </c>
      <c r="F15" s="1020">
        <v>1</v>
      </c>
      <c r="G15" s="1020">
        <v>0</v>
      </c>
      <c r="H15" s="1020">
        <v>0</v>
      </c>
      <c r="I15" s="1020">
        <v>0</v>
      </c>
      <c r="J15" s="1020">
        <v>0</v>
      </c>
      <c r="K15" s="1020">
        <v>0</v>
      </c>
      <c r="L15" s="1020">
        <v>0</v>
      </c>
      <c r="M15" s="1021">
        <v>0</v>
      </c>
      <c r="N15" s="1022">
        <v>0</v>
      </c>
      <c r="O15" s="1021">
        <v>0</v>
      </c>
      <c r="P15" s="1022">
        <v>0</v>
      </c>
      <c r="Q15" s="1021">
        <v>1</v>
      </c>
      <c r="R15" s="1021">
        <v>1</v>
      </c>
      <c r="S15" s="1021">
        <v>0</v>
      </c>
      <c r="T15" s="1022">
        <v>0</v>
      </c>
      <c r="U15" s="1021">
        <v>0</v>
      </c>
      <c r="V15" s="1022">
        <v>0</v>
      </c>
      <c r="W15" s="69"/>
      <c r="X15" s="69"/>
      <c r="Y15" s="84"/>
      <c r="Z15" s="84"/>
      <c r="AA15" s="84"/>
      <c r="AB15" s="84"/>
    </row>
    <row r="16" spans="1:28" ht="15" x14ac:dyDescent="0.25">
      <c r="A16" s="682" t="s">
        <v>313</v>
      </c>
      <c r="B16" s="1016" t="s">
        <v>449</v>
      </c>
      <c r="C16" s="1016" t="s">
        <v>450</v>
      </c>
      <c r="D16" s="1016" t="s">
        <v>460</v>
      </c>
      <c r="E16" s="1020">
        <v>1</v>
      </c>
      <c r="F16" s="1020">
        <v>1</v>
      </c>
      <c r="G16" s="1020">
        <v>4</v>
      </c>
      <c r="H16" s="1020">
        <v>4</v>
      </c>
      <c r="I16" s="1020">
        <v>1</v>
      </c>
      <c r="J16" s="1020">
        <v>1</v>
      </c>
      <c r="K16" s="1020">
        <v>0</v>
      </c>
      <c r="L16" s="1020">
        <v>0</v>
      </c>
      <c r="M16" s="1021">
        <v>0</v>
      </c>
      <c r="N16" s="1022">
        <v>0</v>
      </c>
      <c r="O16" s="1021">
        <v>0</v>
      </c>
      <c r="P16" s="1022">
        <v>0</v>
      </c>
      <c r="Q16" s="1021">
        <v>6</v>
      </c>
      <c r="R16" s="1021">
        <v>6</v>
      </c>
      <c r="S16" s="1021">
        <v>5</v>
      </c>
      <c r="T16" s="1022">
        <v>5</v>
      </c>
      <c r="U16" s="1021">
        <v>83.332999999999998</v>
      </c>
      <c r="V16" s="1022">
        <v>83.332999999999998</v>
      </c>
      <c r="W16" s="69"/>
      <c r="X16" s="69"/>
      <c r="Y16" s="84"/>
      <c r="Z16" s="84"/>
      <c r="AA16" s="84"/>
      <c r="AB16" s="84"/>
    </row>
    <row r="17" spans="1:28" ht="15" x14ac:dyDescent="0.25">
      <c r="A17" s="682" t="s">
        <v>313</v>
      </c>
      <c r="B17" s="1016" t="s">
        <v>449</v>
      </c>
      <c r="C17" s="1016" t="s">
        <v>450</v>
      </c>
      <c r="D17" s="1016" t="s">
        <v>461</v>
      </c>
      <c r="E17" s="1020">
        <v>1</v>
      </c>
      <c r="F17" s="1020">
        <v>1</v>
      </c>
      <c r="G17" s="1020">
        <v>1</v>
      </c>
      <c r="H17" s="1020">
        <v>1</v>
      </c>
      <c r="I17" s="1020">
        <v>0</v>
      </c>
      <c r="J17" s="1020">
        <v>0</v>
      </c>
      <c r="K17" s="1020">
        <v>0</v>
      </c>
      <c r="L17" s="1020">
        <v>0</v>
      </c>
      <c r="M17" s="1021">
        <v>0</v>
      </c>
      <c r="N17" s="1022">
        <v>0</v>
      </c>
      <c r="O17" s="1021">
        <v>0</v>
      </c>
      <c r="P17" s="1022">
        <v>0</v>
      </c>
      <c r="Q17" s="1021">
        <v>2</v>
      </c>
      <c r="R17" s="1021">
        <v>2</v>
      </c>
      <c r="S17" s="1021">
        <v>1</v>
      </c>
      <c r="T17" s="1022">
        <v>1</v>
      </c>
      <c r="U17" s="1021">
        <v>50</v>
      </c>
      <c r="V17" s="1022">
        <v>50</v>
      </c>
      <c r="W17" s="69"/>
      <c r="X17" s="69"/>
      <c r="Y17" s="69"/>
      <c r="Z17" s="69"/>
      <c r="AA17" s="69"/>
      <c r="AB17" s="69"/>
    </row>
    <row r="18" spans="1:28" ht="15" x14ac:dyDescent="0.25">
      <c r="A18" s="682" t="s">
        <v>313</v>
      </c>
      <c r="B18" s="1016" t="s">
        <v>449</v>
      </c>
      <c r="C18" s="1016" t="s">
        <v>450</v>
      </c>
      <c r="D18" s="1016" t="s">
        <v>462</v>
      </c>
      <c r="E18" s="1020">
        <v>2</v>
      </c>
      <c r="F18" s="1020">
        <v>2</v>
      </c>
      <c r="G18" s="1020">
        <v>4</v>
      </c>
      <c r="H18" s="1020">
        <v>4</v>
      </c>
      <c r="I18" s="1020">
        <v>9</v>
      </c>
      <c r="J18" s="1020">
        <v>8</v>
      </c>
      <c r="K18" s="1020">
        <v>0</v>
      </c>
      <c r="L18" s="1020">
        <v>0</v>
      </c>
      <c r="M18" s="1021">
        <v>0</v>
      </c>
      <c r="N18" s="1022">
        <v>0</v>
      </c>
      <c r="O18" s="1021">
        <v>0</v>
      </c>
      <c r="P18" s="1022">
        <v>0</v>
      </c>
      <c r="Q18" s="1021">
        <v>15</v>
      </c>
      <c r="R18" s="1021">
        <v>14</v>
      </c>
      <c r="S18" s="1021">
        <v>0</v>
      </c>
      <c r="T18" s="1021">
        <v>0</v>
      </c>
      <c r="U18" s="1021">
        <v>0</v>
      </c>
      <c r="V18" s="1022">
        <v>0</v>
      </c>
      <c r="W18" s="69"/>
      <c r="X18" s="69"/>
      <c r="Y18" s="69"/>
      <c r="Z18" s="69"/>
      <c r="AA18" s="69"/>
      <c r="AB18" s="69"/>
    </row>
    <row r="19" spans="1:28" ht="15" x14ac:dyDescent="0.25">
      <c r="A19" s="682" t="s">
        <v>313</v>
      </c>
      <c r="B19" s="1016" t="s">
        <v>449</v>
      </c>
      <c r="C19" s="1016" t="s">
        <v>450</v>
      </c>
      <c r="D19" s="1016" t="s">
        <v>463</v>
      </c>
      <c r="E19" s="1020">
        <v>0</v>
      </c>
      <c r="F19" s="1020">
        <v>0</v>
      </c>
      <c r="G19" s="1020">
        <v>0</v>
      </c>
      <c r="H19" s="1020">
        <v>0</v>
      </c>
      <c r="I19" s="1020">
        <v>1</v>
      </c>
      <c r="J19" s="1020">
        <v>0</v>
      </c>
      <c r="K19" s="1020">
        <v>0</v>
      </c>
      <c r="L19" s="1020">
        <v>0</v>
      </c>
      <c r="M19" s="1021">
        <v>0</v>
      </c>
      <c r="N19" s="1022">
        <v>0</v>
      </c>
      <c r="O19" s="1021">
        <v>0</v>
      </c>
      <c r="P19" s="1022">
        <v>0</v>
      </c>
      <c r="Q19" s="1021">
        <v>1</v>
      </c>
      <c r="R19" s="1021">
        <v>0</v>
      </c>
      <c r="S19" s="1021">
        <v>0</v>
      </c>
      <c r="T19" s="1021">
        <v>0</v>
      </c>
      <c r="U19" s="1021">
        <v>0</v>
      </c>
      <c r="V19" s="1022">
        <v>0</v>
      </c>
      <c r="W19" s="69"/>
      <c r="X19" s="69"/>
      <c r="Y19" s="69"/>
      <c r="Z19" s="69"/>
      <c r="AA19" s="69"/>
      <c r="AB19" s="69"/>
    </row>
    <row r="20" spans="1:28" ht="15" x14ac:dyDescent="0.25">
      <c r="A20" s="682" t="s">
        <v>313</v>
      </c>
      <c r="B20" s="1016" t="s">
        <v>449</v>
      </c>
      <c r="C20" s="1016" t="s">
        <v>450</v>
      </c>
      <c r="D20" s="1016" t="s">
        <v>464</v>
      </c>
      <c r="E20" s="1020">
        <v>0</v>
      </c>
      <c r="F20" s="1020">
        <v>0</v>
      </c>
      <c r="G20" s="1020">
        <v>1</v>
      </c>
      <c r="H20" s="1020">
        <v>1</v>
      </c>
      <c r="I20" s="1020">
        <v>0</v>
      </c>
      <c r="J20" s="1020">
        <v>0</v>
      </c>
      <c r="K20" s="1020">
        <v>0</v>
      </c>
      <c r="L20" s="1020">
        <v>0</v>
      </c>
      <c r="M20" s="1021">
        <v>0</v>
      </c>
      <c r="N20" s="1022">
        <v>0</v>
      </c>
      <c r="O20" s="1021">
        <v>0</v>
      </c>
      <c r="P20" s="1022">
        <v>0</v>
      </c>
      <c r="Q20" s="1021">
        <v>1</v>
      </c>
      <c r="R20" s="1021">
        <v>1</v>
      </c>
      <c r="S20" s="1021">
        <v>0</v>
      </c>
      <c r="T20" s="1021">
        <v>0</v>
      </c>
      <c r="U20" s="1021">
        <v>0</v>
      </c>
      <c r="V20" s="1022">
        <v>0</v>
      </c>
      <c r="W20" s="69"/>
      <c r="X20" s="69"/>
      <c r="Y20" s="69"/>
      <c r="Z20" s="69"/>
      <c r="AA20" s="69"/>
      <c r="AB20" s="69"/>
    </row>
    <row r="21" spans="1:28" ht="15" x14ac:dyDescent="0.25">
      <c r="A21" s="682" t="s">
        <v>313</v>
      </c>
      <c r="B21" s="1016" t="s">
        <v>449</v>
      </c>
      <c r="C21" s="1016" t="s">
        <v>450</v>
      </c>
      <c r="D21" s="1016" t="s">
        <v>465</v>
      </c>
      <c r="E21" s="1020">
        <v>12</v>
      </c>
      <c r="F21" s="1020">
        <v>11</v>
      </c>
      <c r="G21" s="1020">
        <v>8</v>
      </c>
      <c r="H21" s="1020">
        <v>5</v>
      </c>
      <c r="I21" s="1020">
        <v>5</v>
      </c>
      <c r="J21" s="1020">
        <v>3</v>
      </c>
      <c r="K21" s="1020">
        <v>0</v>
      </c>
      <c r="L21" s="1020">
        <v>0</v>
      </c>
      <c r="M21" s="1021">
        <v>0</v>
      </c>
      <c r="N21" s="1022">
        <v>0</v>
      </c>
      <c r="O21" s="1021">
        <v>0</v>
      </c>
      <c r="P21" s="1022">
        <v>0</v>
      </c>
      <c r="Q21" s="1021">
        <v>25</v>
      </c>
      <c r="R21" s="1021">
        <v>19</v>
      </c>
      <c r="S21" s="1021">
        <v>1</v>
      </c>
      <c r="T21" s="1022">
        <v>0</v>
      </c>
      <c r="U21" s="1021">
        <v>4</v>
      </c>
      <c r="V21" s="1022">
        <v>0</v>
      </c>
      <c r="W21" s="69"/>
      <c r="X21" s="69"/>
      <c r="Y21" s="69"/>
      <c r="Z21" s="69"/>
      <c r="AA21" s="69"/>
      <c r="AB21" s="69"/>
    </row>
    <row r="22" spans="1:28" ht="15" x14ac:dyDescent="0.25">
      <c r="A22" s="682" t="s">
        <v>313</v>
      </c>
      <c r="B22" s="1016" t="s">
        <v>449</v>
      </c>
      <c r="C22" s="1016" t="s">
        <v>450</v>
      </c>
      <c r="D22" s="1016" t="s">
        <v>466</v>
      </c>
      <c r="E22" s="1020">
        <v>0</v>
      </c>
      <c r="F22" s="1020">
        <v>0</v>
      </c>
      <c r="G22" s="1020">
        <v>0</v>
      </c>
      <c r="H22" s="1020">
        <v>0</v>
      </c>
      <c r="I22" s="1020">
        <v>1</v>
      </c>
      <c r="J22" s="1020">
        <v>1</v>
      </c>
      <c r="K22" s="1020">
        <v>0</v>
      </c>
      <c r="L22" s="1020">
        <v>0</v>
      </c>
      <c r="M22" s="1021">
        <v>0</v>
      </c>
      <c r="N22" s="1022">
        <v>0</v>
      </c>
      <c r="O22" s="1021">
        <v>0</v>
      </c>
      <c r="P22" s="1022">
        <v>0</v>
      </c>
      <c r="Q22" s="1021">
        <v>1</v>
      </c>
      <c r="R22" s="1021">
        <v>1</v>
      </c>
      <c r="S22" s="1021">
        <v>0</v>
      </c>
      <c r="T22" s="1021">
        <v>0</v>
      </c>
      <c r="U22" s="1021">
        <v>0</v>
      </c>
      <c r="V22" s="1022">
        <v>0</v>
      </c>
      <c r="W22" s="69"/>
      <c r="X22" s="69"/>
      <c r="Y22" s="69"/>
      <c r="Z22" s="69"/>
      <c r="AA22" s="69"/>
      <c r="AB22" s="69"/>
    </row>
    <row r="23" spans="1:28" ht="15" x14ac:dyDescent="0.25">
      <c r="A23" s="682" t="s">
        <v>313</v>
      </c>
      <c r="B23" s="1016" t="s">
        <v>449</v>
      </c>
      <c r="C23" s="1016" t="s">
        <v>450</v>
      </c>
      <c r="D23" s="1016" t="s">
        <v>467</v>
      </c>
      <c r="E23" s="1020">
        <v>1</v>
      </c>
      <c r="F23" s="1020">
        <v>1</v>
      </c>
      <c r="G23" s="1020">
        <v>0</v>
      </c>
      <c r="H23" s="1020">
        <v>0</v>
      </c>
      <c r="I23" s="1020">
        <v>0</v>
      </c>
      <c r="J23" s="1020">
        <v>0</v>
      </c>
      <c r="K23" s="1020">
        <v>0</v>
      </c>
      <c r="L23" s="1020">
        <v>0</v>
      </c>
      <c r="M23" s="1021">
        <v>0</v>
      </c>
      <c r="N23" s="1022">
        <v>0</v>
      </c>
      <c r="O23" s="1021">
        <v>0</v>
      </c>
      <c r="P23" s="1022">
        <v>0</v>
      </c>
      <c r="Q23" s="1021">
        <v>1</v>
      </c>
      <c r="R23" s="1021">
        <v>1</v>
      </c>
      <c r="S23" s="1021">
        <v>0</v>
      </c>
      <c r="T23" s="1021">
        <v>0</v>
      </c>
      <c r="U23" s="1021">
        <v>0</v>
      </c>
      <c r="V23" s="1022">
        <v>0</v>
      </c>
      <c r="W23" s="69"/>
      <c r="X23" s="69"/>
      <c r="Y23" s="69"/>
      <c r="Z23" s="69"/>
      <c r="AA23" s="69"/>
      <c r="AB23" s="69"/>
    </row>
    <row r="24" spans="1:28" ht="15" x14ac:dyDescent="0.25">
      <c r="A24" s="682" t="s">
        <v>313</v>
      </c>
      <c r="B24" s="1016" t="s">
        <v>449</v>
      </c>
      <c r="C24" s="1016" t="s">
        <v>450</v>
      </c>
      <c r="D24" s="1016" t="s">
        <v>468</v>
      </c>
      <c r="E24" s="1020">
        <v>2</v>
      </c>
      <c r="F24" s="1020">
        <v>2</v>
      </c>
      <c r="G24" s="1020">
        <v>0</v>
      </c>
      <c r="H24" s="1020">
        <v>0</v>
      </c>
      <c r="I24" s="1020">
        <v>0</v>
      </c>
      <c r="J24" s="1020">
        <v>0</v>
      </c>
      <c r="K24" s="1020">
        <v>0</v>
      </c>
      <c r="L24" s="1020">
        <v>0</v>
      </c>
      <c r="M24" s="1021">
        <v>0</v>
      </c>
      <c r="N24" s="1022">
        <v>0</v>
      </c>
      <c r="O24" s="1021">
        <v>0</v>
      </c>
      <c r="P24" s="1022">
        <v>0</v>
      </c>
      <c r="Q24" s="1021">
        <v>2</v>
      </c>
      <c r="R24" s="1021">
        <v>2</v>
      </c>
      <c r="S24" s="1021">
        <v>0</v>
      </c>
      <c r="T24" s="1021">
        <v>0</v>
      </c>
      <c r="U24" s="1021">
        <v>0</v>
      </c>
      <c r="V24" s="1022">
        <v>0</v>
      </c>
      <c r="W24" s="69"/>
      <c r="X24" s="69"/>
      <c r="Y24" s="69"/>
      <c r="Z24" s="69"/>
      <c r="AA24" s="69"/>
      <c r="AB24" s="69"/>
    </row>
    <row r="25" spans="1:28" ht="15" x14ac:dyDescent="0.25">
      <c r="A25" s="682" t="s">
        <v>313</v>
      </c>
      <c r="B25" s="1016" t="s">
        <v>449</v>
      </c>
      <c r="C25" s="1016" t="s">
        <v>450</v>
      </c>
      <c r="D25" s="1016" t="s">
        <v>469</v>
      </c>
      <c r="E25" s="1020">
        <v>1</v>
      </c>
      <c r="F25" s="1020">
        <v>1</v>
      </c>
      <c r="G25" s="1020">
        <v>0</v>
      </c>
      <c r="H25" s="1020">
        <v>0</v>
      </c>
      <c r="I25" s="1020">
        <v>0</v>
      </c>
      <c r="J25" s="1020">
        <v>0</v>
      </c>
      <c r="K25" s="1020">
        <v>0</v>
      </c>
      <c r="L25" s="1020">
        <v>0</v>
      </c>
      <c r="M25" s="1021">
        <v>0</v>
      </c>
      <c r="N25" s="1022">
        <v>0</v>
      </c>
      <c r="O25" s="1021">
        <v>0</v>
      </c>
      <c r="P25" s="1022">
        <v>0</v>
      </c>
      <c r="Q25" s="1021">
        <v>1</v>
      </c>
      <c r="R25" s="1021">
        <v>1</v>
      </c>
      <c r="S25" s="1021">
        <v>0</v>
      </c>
      <c r="T25" s="1021">
        <v>0</v>
      </c>
      <c r="U25" s="1021">
        <v>0</v>
      </c>
      <c r="V25" s="1022">
        <v>0</v>
      </c>
      <c r="W25" s="69"/>
      <c r="X25" s="69"/>
      <c r="Y25" s="69"/>
      <c r="Z25" s="69"/>
      <c r="AA25" s="69"/>
      <c r="AB25" s="69"/>
    </row>
    <row r="26" spans="1:28" ht="15" x14ac:dyDescent="0.25">
      <c r="A26" s="682" t="s">
        <v>313</v>
      </c>
      <c r="B26" s="1016" t="s">
        <v>449</v>
      </c>
      <c r="C26" s="1016" t="s">
        <v>450</v>
      </c>
      <c r="D26" s="1016" t="s">
        <v>470</v>
      </c>
      <c r="E26" s="1020">
        <v>1</v>
      </c>
      <c r="F26" s="1020">
        <v>1</v>
      </c>
      <c r="G26" s="1020">
        <v>3</v>
      </c>
      <c r="H26" s="1020">
        <v>3</v>
      </c>
      <c r="I26" s="1020">
        <v>2</v>
      </c>
      <c r="J26" s="1020">
        <v>2</v>
      </c>
      <c r="K26" s="1020">
        <v>0</v>
      </c>
      <c r="L26" s="1020">
        <v>0</v>
      </c>
      <c r="M26" s="1021">
        <v>0</v>
      </c>
      <c r="N26" s="1022">
        <v>0</v>
      </c>
      <c r="O26" s="1021">
        <v>0</v>
      </c>
      <c r="P26" s="1022">
        <v>0</v>
      </c>
      <c r="Q26" s="1021">
        <v>6</v>
      </c>
      <c r="R26" s="1021">
        <v>6</v>
      </c>
      <c r="S26" s="1021">
        <v>1</v>
      </c>
      <c r="T26" s="1022">
        <v>1</v>
      </c>
      <c r="U26" s="1021">
        <v>16.667000000000002</v>
      </c>
      <c r="V26" s="1022">
        <v>16.667000000000002</v>
      </c>
      <c r="W26" s="69"/>
      <c r="X26" s="69"/>
      <c r="Y26" s="69"/>
      <c r="Z26" s="69"/>
      <c r="AA26" s="69"/>
      <c r="AB26" s="69"/>
    </row>
    <row r="27" spans="1:28" ht="15" x14ac:dyDescent="0.25">
      <c r="A27" s="682" t="s">
        <v>313</v>
      </c>
      <c r="B27" s="1016" t="s">
        <v>449</v>
      </c>
      <c r="C27" s="1016" t="s">
        <v>450</v>
      </c>
      <c r="D27" s="1016" t="s">
        <v>471</v>
      </c>
      <c r="E27" s="1020">
        <v>0</v>
      </c>
      <c r="F27" s="1020">
        <v>0</v>
      </c>
      <c r="G27" s="1020">
        <v>1</v>
      </c>
      <c r="H27" s="1020">
        <v>1</v>
      </c>
      <c r="I27" s="1020">
        <v>0</v>
      </c>
      <c r="J27" s="1020">
        <v>0</v>
      </c>
      <c r="K27" s="1020">
        <v>0</v>
      </c>
      <c r="L27" s="1020">
        <v>0</v>
      </c>
      <c r="M27" s="1021">
        <v>0</v>
      </c>
      <c r="N27" s="1022">
        <v>0</v>
      </c>
      <c r="O27" s="1021">
        <v>0</v>
      </c>
      <c r="P27" s="1022">
        <v>0</v>
      </c>
      <c r="Q27" s="1021">
        <v>1</v>
      </c>
      <c r="R27" s="1021">
        <v>1</v>
      </c>
      <c r="S27" s="1021">
        <v>0</v>
      </c>
      <c r="T27" s="1021">
        <v>0</v>
      </c>
      <c r="U27" s="1021">
        <v>0</v>
      </c>
      <c r="V27" s="1022">
        <v>0</v>
      </c>
      <c r="W27" s="69"/>
      <c r="X27" s="69"/>
      <c r="Y27" s="69"/>
      <c r="Z27" s="69"/>
      <c r="AA27" s="69"/>
      <c r="AB27" s="69"/>
    </row>
    <row r="28" spans="1:28" ht="15" x14ac:dyDescent="0.25">
      <c r="A28" s="682" t="s">
        <v>313</v>
      </c>
      <c r="B28" s="1016" t="s">
        <v>449</v>
      </c>
      <c r="C28" s="1016" t="s">
        <v>450</v>
      </c>
      <c r="D28" s="1016" t="s">
        <v>472</v>
      </c>
      <c r="E28" s="1020">
        <v>6</v>
      </c>
      <c r="F28" s="1020">
        <v>6</v>
      </c>
      <c r="G28" s="1020">
        <v>6</v>
      </c>
      <c r="H28" s="1020">
        <v>5</v>
      </c>
      <c r="I28" s="1020">
        <v>4</v>
      </c>
      <c r="J28" s="1020">
        <v>4</v>
      </c>
      <c r="K28" s="1020">
        <v>0</v>
      </c>
      <c r="L28" s="1020">
        <v>0</v>
      </c>
      <c r="M28" s="1021">
        <v>0</v>
      </c>
      <c r="N28" s="1022">
        <v>0</v>
      </c>
      <c r="O28" s="1021">
        <v>0</v>
      </c>
      <c r="P28" s="1022">
        <v>0</v>
      </c>
      <c r="Q28" s="1021">
        <v>16</v>
      </c>
      <c r="R28" s="1021">
        <v>15</v>
      </c>
      <c r="S28" s="1021">
        <v>0</v>
      </c>
      <c r="T28" s="1021">
        <v>0</v>
      </c>
      <c r="U28" s="1021">
        <v>0</v>
      </c>
      <c r="V28" s="1022">
        <v>0</v>
      </c>
      <c r="W28" s="69"/>
      <c r="X28" s="69"/>
      <c r="Y28" s="69"/>
      <c r="Z28" s="69"/>
      <c r="AA28" s="69"/>
      <c r="AB28" s="69"/>
    </row>
    <row r="29" spans="1:28" ht="15" x14ac:dyDescent="0.25">
      <c r="A29" s="682" t="s">
        <v>313</v>
      </c>
      <c r="B29" s="1016" t="s">
        <v>449</v>
      </c>
      <c r="C29" s="1016" t="s">
        <v>450</v>
      </c>
      <c r="D29" s="1016" t="s">
        <v>473</v>
      </c>
      <c r="E29" s="1020">
        <v>1</v>
      </c>
      <c r="F29" s="1020">
        <v>1</v>
      </c>
      <c r="G29" s="1020">
        <v>0</v>
      </c>
      <c r="H29" s="1020">
        <v>0</v>
      </c>
      <c r="I29" s="1020">
        <v>0</v>
      </c>
      <c r="J29" s="1020">
        <v>0</v>
      </c>
      <c r="K29" s="1020">
        <v>0</v>
      </c>
      <c r="L29" s="1020">
        <v>0</v>
      </c>
      <c r="M29" s="1021">
        <v>0</v>
      </c>
      <c r="N29" s="1022">
        <v>0</v>
      </c>
      <c r="O29" s="1021">
        <v>0</v>
      </c>
      <c r="P29" s="1022">
        <v>0</v>
      </c>
      <c r="Q29" s="1021">
        <v>1</v>
      </c>
      <c r="R29" s="1021">
        <v>1</v>
      </c>
      <c r="S29" s="1021">
        <v>0</v>
      </c>
      <c r="T29" s="1021">
        <v>0</v>
      </c>
      <c r="U29" s="1021">
        <v>0</v>
      </c>
      <c r="V29" s="1022">
        <v>0</v>
      </c>
      <c r="W29" s="69"/>
      <c r="X29" s="69"/>
      <c r="Y29" s="69"/>
      <c r="Z29" s="69"/>
      <c r="AA29" s="69"/>
      <c r="AB29" s="69"/>
    </row>
    <row r="30" spans="1:28" ht="15" x14ac:dyDescent="0.25">
      <c r="A30" s="682" t="s">
        <v>313</v>
      </c>
      <c r="B30" s="1016" t="s">
        <v>449</v>
      </c>
      <c r="C30" s="1016" t="s">
        <v>450</v>
      </c>
      <c r="D30" s="1016" t="s">
        <v>474</v>
      </c>
      <c r="E30" s="1020">
        <v>1</v>
      </c>
      <c r="F30" s="1020">
        <v>0</v>
      </c>
      <c r="G30" s="1020">
        <v>0</v>
      </c>
      <c r="H30" s="1020">
        <v>0</v>
      </c>
      <c r="I30" s="1020">
        <v>0</v>
      </c>
      <c r="J30" s="1020">
        <v>0</v>
      </c>
      <c r="K30" s="1020">
        <v>0</v>
      </c>
      <c r="L30" s="1020">
        <v>0</v>
      </c>
      <c r="M30" s="1021">
        <v>0</v>
      </c>
      <c r="N30" s="1022">
        <v>0</v>
      </c>
      <c r="O30" s="1021">
        <v>0</v>
      </c>
      <c r="P30" s="1022">
        <v>0</v>
      </c>
      <c r="Q30" s="1021">
        <v>1</v>
      </c>
      <c r="R30" s="1021">
        <v>0</v>
      </c>
      <c r="S30" s="1021">
        <v>0</v>
      </c>
      <c r="T30" s="1021">
        <v>0</v>
      </c>
      <c r="U30" s="1021">
        <v>0</v>
      </c>
      <c r="V30" s="1022">
        <v>0</v>
      </c>
      <c r="W30" s="69"/>
      <c r="X30" s="69"/>
      <c r="Y30" s="69"/>
      <c r="Z30" s="69"/>
      <c r="AA30" s="69"/>
      <c r="AB30" s="69"/>
    </row>
    <row r="31" spans="1:28" ht="15" x14ac:dyDescent="0.25">
      <c r="A31" s="682" t="s">
        <v>313</v>
      </c>
      <c r="B31" s="1016" t="s">
        <v>449</v>
      </c>
      <c r="C31" s="1016" t="s">
        <v>450</v>
      </c>
      <c r="D31" s="1016" t="s">
        <v>475</v>
      </c>
      <c r="E31" s="1020">
        <v>11</v>
      </c>
      <c r="F31" s="1020">
        <v>8</v>
      </c>
      <c r="G31" s="1020">
        <v>6</v>
      </c>
      <c r="H31" s="1020">
        <v>6</v>
      </c>
      <c r="I31" s="1020">
        <v>2</v>
      </c>
      <c r="J31" s="1020">
        <v>2</v>
      </c>
      <c r="K31" s="1020">
        <v>0</v>
      </c>
      <c r="L31" s="1020">
        <v>0</v>
      </c>
      <c r="M31" s="1021">
        <v>0</v>
      </c>
      <c r="N31" s="1022">
        <v>0</v>
      </c>
      <c r="O31" s="1021">
        <v>0</v>
      </c>
      <c r="P31" s="1022">
        <v>0</v>
      </c>
      <c r="Q31" s="1021">
        <v>19</v>
      </c>
      <c r="R31" s="1021">
        <v>16</v>
      </c>
      <c r="S31" s="1021">
        <v>1</v>
      </c>
      <c r="T31" s="1022">
        <v>1</v>
      </c>
      <c r="U31" s="1021">
        <v>5.2629999999999999</v>
      </c>
      <c r="V31" s="1022">
        <v>6.25</v>
      </c>
      <c r="W31" s="69"/>
      <c r="X31" s="69"/>
      <c r="Y31" s="69"/>
      <c r="Z31" s="69"/>
      <c r="AA31" s="69"/>
      <c r="AB31" s="69"/>
    </row>
    <row r="32" spans="1:28" ht="15" x14ac:dyDescent="0.25">
      <c r="A32" s="682" t="s">
        <v>313</v>
      </c>
      <c r="B32" s="1016" t="s">
        <v>449</v>
      </c>
      <c r="C32" s="1016" t="s">
        <v>450</v>
      </c>
      <c r="D32" s="1016" t="s">
        <v>476</v>
      </c>
      <c r="E32" s="1020">
        <v>4</v>
      </c>
      <c r="F32" s="1020">
        <v>4</v>
      </c>
      <c r="G32" s="1020">
        <v>5</v>
      </c>
      <c r="H32" s="1020">
        <v>5</v>
      </c>
      <c r="I32" s="1020">
        <v>3</v>
      </c>
      <c r="J32" s="1020">
        <v>3</v>
      </c>
      <c r="K32" s="1020">
        <v>0</v>
      </c>
      <c r="L32" s="1020">
        <v>0</v>
      </c>
      <c r="M32" s="1021">
        <v>0</v>
      </c>
      <c r="N32" s="1022">
        <v>0</v>
      </c>
      <c r="O32" s="1021">
        <v>0</v>
      </c>
      <c r="P32" s="1022">
        <v>0</v>
      </c>
      <c r="Q32" s="1021">
        <v>12</v>
      </c>
      <c r="R32" s="1021">
        <v>12</v>
      </c>
      <c r="S32" s="1021">
        <v>0</v>
      </c>
      <c r="T32" s="1021">
        <v>0</v>
      </c>
      <c r="U32" s="1021">
        <v>0</v>
      </c>
      <c r="V32" s="1022">
        <v>0</v>
      </c>
      <c r="W32" s="69"/>
      <c r="X32" s="69"/>
      <c r="Y32" s="69"/>
      <c r="Z32" s="69"/>
      <c r="AA32" s="69"/>
      <c r="AB32" s="69"/>
    </row>
    <row r="33" spans="1:28" ht="15" x14ac:dyDescent="0.25">
      <c r="A33" s="682" t="s">
        <v>313</v>
      </c>
      <c r="B33" s="1016" t="s">
        <v>449</v>
      </c>
      <c r="C33" s="1016" t="s">
        <v>450</v>
      </c>
      <c r="D33" s="1016" t="s">
        <v>477</v>
      </c>
      <c r="E33" s="1020">
        <v>2</v>
      </c>
      <c r="F33" s="1020">
        <v>1</v>
      </c>
      <c r="G33" s="1020">
        <v>1</v>
      </c>
      <c r="H33" s="1020">
        <v>1</v>
      </c>
      <c r="I33" s="1020">
        <v>1</v>
      </c>
      <c r="J33" s="1020">
        <v>1</v>
      </c>
      <c r="K33" s="1020">
        <v>0</v>
      </c>
      <c r="L33" s="1020">
        <v>0</v>
      </c>
      <c r="M33" s="1021">
        <v>0</v>
      </c>
      <c r="N33" s="1022">
        <v>0</v>
      </c>
      <c r="O33" s="1021">
        <v>0</v>
      </c>
      <c r="P33" s="1022">
        <v>0</v>
      </c>
      <c r="Q33" s="1021">
        <v>4</v>
      </c>
      <c r="R33" s="1021">
        <v>3</v>
      </c>
      <c r="S33" s="1021">
        <v>0</v>
      </c>
      <c r="T33" s="1021">
        <v>0</v>
      </c>
      <c r="U33" s="1021">
        <v>0</v>
      </c>
      <c r="V33" s="1022">
        <v>0</v>
      </c>
      <c r="W33" s="69"/>
      <c r="X33" s="69"/>
      <c r="Y33" s="69"/>
      <c r="Z33" s="69"/>
      <c r="AA33" s="69"/>
      <c r="AB33" s="69"/>
    </row>
    <row r="34" spans="1:28" ht="15" x14ac:dyDescent="0.25">
      <c r="A34" s="682" t="s">
        <v>313</v>
      </c>
      <c r="B34" s="1016" t="s">
        <v>449</v>
      </c>
      <c r="C34" s="1016" t="s">
        <v>450</v>
      </c>
      <c r="D34" s="1016" t="s">
        <v>478</v>
      </c>
      <c r="E34" s="1020">
        <v>1</v>
      </c>
      <c r="F34" s="1020">
        <v>1</v>
      </c>
      <c r="G34" s="1020">
        <v>3</v>
      </c>
      <c r="H34" s="1020">
        <v>2</v>
      </c>
      <c r="I34" s="1020">
        <v>0</v>
      </c>
      <c r="J34" s="1020">
        <v>0</v>
      </c>
      <c r="K34" s="1020">
        <v>0</v>
      </c>
      <c r="L34" s="1020">
        <v>0</v>
      </c>
      <c r="M34" s="1021">
        <v>0</v>
      </c>
      <c r="N34" s="1022">
        <v>0</v>
      </c>
      <c r="O34" s="1021">
        <v>0</v>
      </c>
      <c r="P34" s="1022">
        <v>0</v>
      </c>
      <c r="Q34" s="1021">
        <v>4</v>
      </c>
      <c r="R34" s="1021">
        <v>3</v>
      </c>
      <c r="S34" s="1021">
        <v>0</v>
      </c>
      <c r="T34" s="1021">
        <v>0</v>
      </c>
      <c r="U34" s="1021">
        <v>0</v>
      </c>
      <c r="V34" s="1022">
        <v>0</v>
      </c>
      <c r="W34" s="69"/>
      <c r="X34" s="69"/>
      <c r="Y34" s="69"/>
      <c r="Z34" s="69"/>
      <c r="AA34" s="69"/>
      <c r="AB34" s="69"/>
    </row>
    <row r="35" spans="1:28" ht="15" x14ac:dyDescent="0.25">
      <c r="A35" s="682" t="s">
        <v>313</v>
      </c>
      <c r="B35" s="1016" t="s">
        <v>449</v>
      </c>
      <c r="C35" s="1016" t="s">
        <v>450</v>
      </c>
      <c r="D35" s="1016" t="s">
        <v>479</v>
      </c>
      <c r="E35" s="1020">
        <v>1</v>
      </c>
      <c r="F35" s="1020">
        <v>1</v>
      </c>
      <c r="G35" s="1020">
        <v>0</v>
      </c>
      <c r="H35" s="1020">
        <v>0</v>
      </c>
      <c r="I35" s="1020">
        <v>0</v>
      </c>
      <c r="J35" s="1020">
        <v>0</v>
      </c>
      <c r="K35" s="1020">
        <v>0</v>
      </c>
      <c r="L35" s="1020">
        <v>0</v>
      </c>
      <c r="M35" s="1021">
        <v>0</v>
      </c>
      <c r="N35" s="1022">
        <v>0</v>
      </c>
      <c r="O35" s="1021">
        <v>0</v>
      </c>
      <c r="P35" s="1022">
        <v>0</v>
      </c>
      <c r="Q35" s="1021">
        <v>1</v>
      </c>
      <c r="R35" s="1021">
        <v>1</v>
      </c>
      <c r="S35" s="1021">
        <v>0</v>
      </c>
      <c r="T35" s="1021">
        <v>0</v>
      </c>
      <c r="U35" s="1021">
        <v>0</v>
      </c>
      <c r="V35" s="1022">
        <v>0</v>
      </c>
      <c r="W35" s="69"/>
      <c r="X35" s="69"/>
      <c r="Y35" s="69"/>
      <c r="Z35" s="69"/>
      <c r="AA35" s="69"/>
      <c r="AB35" s="69"/>
    </row>
    <row r="36" spans="1:28" ht="15" x14ac:dyDescent="0.25">
      <c r="A36" s="682" t="s">
        <v>313</v>
      </c>
      <c r="B36" s="1016" t="s">
        <v>449</v>
      </c>
      <c r="C36" s="1016" t="s">
        <v>450</v>
      </c>
      <c r="D36" s="1016" t="s">
        <v>480</v>
      </c>
      <c r="E36" s="1020">
        <v>1</v>
      </c>
      <c r="F36" s="1020">
        <v>1</v>
      </c>
      <c r="G36" s="1020">
        <v>3</v>
      </c>
      <c r="H36" s="1020">
        <v>2</v>
      </c>
      <c r="I36" s="1020">
        <v>3</v>
      </c>
      <c r="J36" s="1020">
        <v>3</v>
      </c>
      <c r="K36" s="1020">
        <v>0</v>
      </c>
      <c r="L36" s="1020">
        <v>0</v>
      </c>
      <c r="M36" s="1021">
        <v>0</v>
      </c>
      <c r="N36" s="1022">
        <v>0</v>
      </c>
      <c r="O36" s="1021">
        <v>0</v>
      </c>
      <c r="P36" s="1022">
        <v>0</v>
      </c>
      <c r="Q36" s="1021">
        <v>7</v>
      </c>
      <c r="R36" s="1021">
        <v>6</v>
      </c>
      <c r="S36" s="1021">
        <v>2</v>
      </c>
      <c r="T36" s="1021">
        <v>2</v>
      </c>
      <c r="U36" s="1021">
        <v>28.571000000000002</v>
      </c>
      <c r="V36" s="1022">
        <v>33.332999999999998</v>
      </c>
      <c r="W36" s="69"/>
      <c r="X36" s="69"/>
      <c r="Y36" s="69"/>
      <c r="Z36" s="69"/>
      <c r="AA36" s="69"/>
      <c r="AB36" s="69"/>
    </row>
    <row r="37" spans="1:28" ht="15" x14ac:dyDescent="0.25">
      <c r="A37" s="682" t="s">
        <v>313</v>
      </c>
      <c r="B37" s="1016" t="s">
        <v>449</v>
      </c>
      <c r="C37" s="1016" t="s">
        <v>450</v>
      </c>
      <c r="D37" s="1016" t="s">
        <v>481</v>
      </c>
      <c r="E37" s="1020">
        <v>0</v>
      </c>
      <c r="F37" s="1020">
        <v>0</v>
      </c>
      <c r="G37" s="1020">
        <v>0</v>
      </c>
      <c r="H37" s="1020">
        <v>0</v>
      </c>
      <c r="I37" s="1020">
        <v>1</v>
      </c>
      <c r="J37" s="1020">
        <v>1</v>
      </c>
      <c r="K37" s="1020">
        <v>0</v>
      </c>
      <c r="L37" s="1020">
        <v>0</v>
      </c>
      <c r="M37" s="1021">
        <v>0</v>
      </c>
      <c r="N37" s="1022">
        <v>0</v>
      </c>
      <c r="O37" s="1021">
        <v>0</v>
      </c>
      <c r="P37" s="1022">
        <v>0</v>
      </c>
      <c r="Q37" s="1021">
        <v>1</v>
      </c>
      <c r="R37" s="1021">
        <v>1</v>
      </c>
      <c r="S37" s="1021">
        <v>0</v>
      </c>
      <c r="T37" s="1021">
        <v>0</v>
      </c>
      <c r="U37" s="1021">
        <v>0</v>
      </c>
      <c r="V37" s="1022">
        <v>0</v>
      </c>
      <c r="W37" s="69"/>
      <c r="X37" s="69"/>
      <c r="Y37" s="69"/>
      <c r="Z37" s="69"/>
      <c r="AA37" s="69"/>
      <c r="AB37" s="69"/>
    </row>
    <row r="38" spans="1:28" ht="15" x14ac:dyDescent="0.25">
      <c r="A38" s="682" t="s">
        <v>313</v>
      </c>
      <c r="B38" s="1016" t="s">
        <v>449</v>
      </c>
      <c r="C38" s="1016" t="s">
        <v>450</v>
      </c>
      <c r="D38" s="1016" t="s">
        <v>482</v>
      </c>
      <c r="E38" s="1020">
        <v>2</v>
      </c>
      <c r="F38" s="1020">
        <v>1</v>
      </c>
      <c r="G38" s="1020">
        <v>1</v>
      </c>
      <c r="H38" s="1020">
        <v>0</v>
      </c>
      <c r="I38" s="1020">
        <v>0</v>
      </c>
      <c r="J38" s="1020">
        <v>0</v>
      </c>
      <c r="K38" s="1020">
        <v>0</v>
      </c>
      <c r="L38" s="1020">
        <v>0</v>
      </c>
      <c r="M38" s="1021">
        <v>0</v>
      </c>
      <c r="N38" s="1022">
        <v>0</v>
      </c>
      <c r="O38" s="1021">
        <v>0</v>
      </c>
      <c r="P38" s="1022">
        <v>0</v>
      </c>
      <c r="Q38" s="1021">
        <v>3</v>
      </c>
      <c r="R38" s="1021">
        <v>1</v>
      </c>
      <c r="S38" s="1021">
        <v>1</v>
      </c>
      <c r="T38" s="1021">
        <v>1</v>
      </c>
      <c r="U38" s="1021">
        <v>33.332999999999998</v>
      </c>
      <c r="V38" s="1022">
        <v>100</v>
      </c>
      <c r="W38" s="69"/>
      <c r="X38" s="69"/>
      <c r="Y38" s="69"/>
      <c r="Z38" s="69"/>
      <c r="AA38" s="69"/>
      <c r="AB38" s="69"/>
    </row>
    <row r="39" spans="1:28" ht="15" x14ac:dyDescent="0.25">
      <c r="A39" s="682" t="s">
        <v>313</v>
      </c>
      <c r="B39" s="1016" t="s">
        <v>449</v>
      </c>
      <c r="C39" s="1016" t="s">
        <v>450</v>
      </c>
      <c r="D39" s="1016" t="s">
        <v>483</v>
      </c>
      <c r="E39" s="1020">
        <v>2</v>
      </c>
      <c r="F39" s="1020">
        <v>0</v>
      </c>
      <c r="G39" s="1020">
        <v>0</v>
      </c>
      <c r="H39" s="1020">
        <v>0</v>
      </c>
      <c r="I39" s="1020">
        <v>0</v>
      </c>
      <c r="J39" s="1020">
        <v>0</v>
      </c>
      <c r="K39" s="1020">
        <v>0</v>
      </c>
      <c r="L39" s="1020">
        <v>0</v>
      </c>
      <c r="M39" s="1021">
        <v>0</v>
      </c>
      <c r="N39" s="1022">
        <v>0</v>
      </c>
      <c r="O39" s="1021">
        <v>0</v>
      </c>
      <c r="P39" s="1022">
        <v>0</v>
      </c>
      <c r="Q39" s="1021">
        <v>2</v>
      </c>
      <c r="R39" s="1021">
        <v>0</v>
      </c>
      <c r="S39" s="1021">
        <v>0</v>
      </c>
      <c r="T39" s="1021">
        <v>0</v>
      </c>
      <c r="U39" s="1021">
        <v>0</v>
      </c>
      <c r="V39" s="1022">
        <v>0</v>
      </c>
      <c r="W39" s="69"/>
      <c r="X39" s="69"/>
      <c r="Y39" s="69"/>
      <c r="Z39" s="69"/>
      <c r="AA39" s="69"/>
      <c r="AB39" s="69"/>
    </row>
    <row r="40" spans="1:28" ht="15" x14ac:dyDescent="0.25">
      <c r="A40" s="682" t="s">
        <v>313</v>
      </c>
      <c r="B40" s="1016" t="s">
        <v>449</v>
      </c>
      <c r="C40" s="1016" t="s">
        <v>450</v>
      </c>
      <c r="D40" s="1016" t="s">
        <v>484</v>
      </c>
      <c r="E40" s="1020">
        <v>1</v>
      </c>
      <c r="F40" s="1020">
        <v>1</v>
      </c>
      <c r="G40" s="1020">
        <v>1</v>
      </c>
      <c r="H40" s="1020">
        <v>1</v>
      </c>
      <c r="I40" s="1020">
        <v>0</v>
      </c>
      <c r="J40" s="1020">
        <v>0</v>
      </c>
      <c r="K40" s="1020">
        <v>0</v>
      </c>
      <c r="L40" s="1020">
        <v>0</v>
      </c>
      <c r="M40" s="1021">
        <v>0</v>
      </c>
      <c r="N40" s="1022">
        <v>0</v>
      </c>
      <c r="O40" s="1021">
        <v>0</v>
      </c>
      <c r="P40" s="1022">
        <v>0</v>
      </c>
      <c r="Q40" s="1021">
        <v>2</v>
      </c>
      <c r="R40" s="1021">
        <v>2</v>
      </c>
      <c r="S40" s="1021">
        <v>0</v>
      </c>
      <c r="T40" s="1021">
        <v>0</v>
      </c>
      <c r="U40" s="1021">
        <v>0</v>
      </c>
      <c r="V40" s="1022">
        <v>0</v>
      </c>
      <c r="W40" s="69"/>
      <c r="X40" s="69"/>
      <c r="Y40" s="69"/>
      <c r="Z40" s="69"/>
      <c r="AA40" s="69"/>
      <c r="AB40" s="69"/>
    </row>
    <row r="41" spans="1:28" ht="15" x14ac:dyDescent="0.25">
      <c r="A41" s="682" t="s">
        <v>313</v>
      </c>
      <c r="B41" s="1016" t="s">
        <v>449</v>
      </c>
      <c r="C41" s="1016" t="s">
        <v>450</v>
      </c>
      <c r="D41" s="1016" t="s">
        <v>485</v>
      </c>
      <c r="E41" s="1020">
        <v>0</v>
      </c>
      <c r="F41" s="1020">
        <v>0</v>
      </c>
      <c r="G41" s="1020">
        <v>2</v>
      </c>
      <c r="H41" s="1020">
        <v>2</v>
      </c>
      <c r="I41" s="1020">
        <v>1</v>
      </c>
      <c r="J41" s="1020">
        <v>1</v>
      </c>
      <c r="K41" s="1020">
        <v>0</v>
      </c>
      <c r="L41" s="1020">
        <v>0</v>
      </c>
      <c r="M41" s="1021">
        <v>0</v>
      </c>
      <c r="N41" s="1022">
        <v>0</v>
      </c>
      <c r="O41" s="1021">
        <v>0</v>
      </c>
      <c r="P41" s="1022">
        <v>0</v>
      </c>
      <c r="Q41" s="1021">
        <v>3</v>
      </c>
      <c r="R41" s="1021">
        <v>3</v>
      </c>
      <c r="S41" s="1021">
        <v>0</v>
      </c>
      <c r="T41" s="1021">
        <v>0</v>
      </c>
      <c r="U41" s="1021">
        <v>0</v>
      </c>
      <c r="V41" s="1022">
        <v>0</v>
      </c>
      <c r="W41" s="69"/>
      <c r="X41" s="69"/>
      <c r="Y41" s="69"/>
      <c r="Z41" s="69"/>
      <c r="AA41" s="69"/>
      <c r="AB41" s="69"/>
    </row>
    <row r="42" spans="1:28" ht="15" x14ac:dyDescent="0.25">
      <c r="A42" s="682" t="s">
        <v>313</v>
      </c>
      <c r="B42" s="1016" t="s">
        <v>449</v>
      </c>
      <c r="C42" s="1016" t="s">
        <v>450</v>
      </c>
      <c r="D42" s="1016" t="s">
        <v>486</v>
      </c>
      <c r="E42" s="1020">
        <v>1</v>
      </c>
      <c r="F42" s="1020">
        <v>0</v>
      </c>
      <c r="G42" s="1020">
        <v>0</v>
      </c>
      <c r="H42" s="1020">
        <v>0</v>
      </c>
      <c r="I42" s="1020">
        <v>0</v>
      </c>
      <c r="J42" s="1020">
        <v>0</v>
      </c>
      <c r="K42" s="1020">
        <v>0</v>
      </c>
      <c r="L42" s="1020">
        <v>0</v>
      </c>
      <c r="M42" s="1021">
        <v>0</v>
      </c>
      <c r="N42" s="1022">
        <v>0</v>
      </c>
      <c r="O42" s="1021">
        <v>0</v>
      </c>
      <c r="P42" s="1022">
        <v>0</v>
      </c>
      <c r="Q42" s="1021">
        <v>1</v>
      </c>
      <c r="R42" s="1021">
        <v>0</v>
      </c>
      <c r="S42" s="1021">
        <v>0</v>
      </c>
      <c r="T42" s="1021">
        <v>0</v>
      </c>
      <c r="U42" s="1021">
        <v>0</v>
      </c>
      <c r="V42" s="1022">
        <v>0</v>
      </c>
      <c r="W42" s="69"/>
      <c r="X42" s="69"/>
      <c r="Y42" s="69"/>
      <c r="Z42" s="69"/>
      <c r="AA42" s="69"/>
      <c r="AB42" s="69"/>
    </row>
    <row r="43" spans="1:28" ht="15" x14ac:dyDescent="0.25">
      <c r="A43" s="682" t="s">
        <v>313</v>
      </c>
      <c r="B43" s="1016" t="s">
        <v>449</v>
      </c>
      <c r="C43" s="1016" t="s">
        <v>450</v>
      </c>
      <c r="D43" s="1016" t="s">
        <v>487</v>
      </c>
      <c r="E43" s="1020">
        <v>2</v>
      </c>
      <c r="F43" s="1020">
        <v>1</v>
      </c>
      <c r="G43" s="1020">
        <v>0</v>
      </c>
      <c r="H43" s="1020">
        <v>0</v>
      </c>
      <c r="I43" s="1020">
        <v>0</v>
      </c>
      <c r="J43" s="1020">
        <v>0</v>
      </c>
      <c r="K43" s="1020">
        <v>0</v>
      </c>
      <c r="L43" s="1020">
        <v>0</v>
      </c>
      <c r="M43" s="1021">
        <v>0</v>
      </c>
      <c r="N43" s="1022">
        <v>0</v>
      </c>
      <c r="O43" s="1021">
        <v>0</v>
      </c>
      <c r="P43" s="1022">
        <v>0</v>
      </c>
      <c r="Q43" s="1021">
        <v>2</v>
      </c>
      <c r="R43" s="1021">
        <v>1</v>
      </c>
      <c r="S43" s="1021">
        <v>0</v>
      </c>
      <c r="T43" s="1021">
        <v>0</v>
      </c>
      <c r="U43" s="1021">
        <v>0</v>
      </c>
      <c r="V43" s="1022">
        <v>0</v>
      </c>
      <c r="W43" s="69"/>
      <c r="X43" s="69"/>
      <c r="Y43" s="69"/>
      <c r="Z43" s="69"/>
      <c r="AA43" s="69"/>
      <c r="AB43" s="69"/>
    </row>
    <row r="44" spans="1:28" ht="15" x14ac:dyDescent="0.25">
      <c r="A44" s="682" t="s">
        <v>313</v>
      </c>
      <c r="B44" s="1016" t="s">
        <v>449</v>
      </c>
      <c r="C44" s="1016" t="s">
        <v>450</v>
      </c>
      <c r="D44" s="1016" t="s">
        <v>488</v>
      </c>
      <c r="E44" s="1020">
        <v>1</v>
      </c>
      <c r="F44" s="1020">
        <v>1</v>
      </c>
      <c r="G44" s="1020">
        <v>0</v>
      </c>
      <c r="H44" s="1020">
        <v>0</v>
      </c>
      <c r="I44" s="1020">
        <v>1</v>
      </c>
      <c r="J44" s="1020">
        <v>1</v>
      </c>
      <c r="K44" s="1020">
        <v>0</v>
      </c>
      <c r="L44" s="1020">
        <v>0</v>
      </c>
      <c r="M44" s="1021">
        <v>0</v>
      </c>
      <c r="N44" s="1022">
        <v>0</v>
      </c>
      <c r="O44" s="1021">
        <v>0</v>
      </c>
      <c r="P44" s="1022">
        <v>0</v>
      </c>
      <c r="Q44" s="1021">
        <v>2</v>
      </c>
      <c r="R44" s="1021">
        <v>2</v>
      </c>
      <c r="S44" s="1021">
        <v>1</v>
      </c>
      <c r="T44" s="1021">
        <v>1</v>
      </c>
      <c r="U44" s="1021">
        <v>50</v>
      </c>
      <c r="V44" s="1022">
        <v>50</v>
      </c>
      <c r="W44" s="69"/>
      <c r="X44" s="69"/>
      <c r="Y44" s="69"/>
      <c r="Z44" s="69"/>
      <c r="AA44" s="69"/>
      <c r="AB44" s="69"/>
    </row>
    <row r="45" spans="1:28" ht="15" x14ac:dyDescent="0.25">
      <c r="A45" s="682" t="s">
        <v>313</v>
      </c>
      <c r="B45" s="1016" t="s">
        <v>449</v>
      </c>
      <c r="C45" s="1016" t="s">
        <v>450</v>
      </c>
      <c r="D45" s="1016" t="s">
        <v>489</v>
      </c>
      <c r="E45" s="1020">
        <v>1</v>
      </c>
      <c r="F45" s="1020">
        <v>1</v>
      </c>
      <c r="G45" s="1020">
        <v>1</v>
      </c>
      <c r="H45" s="1020">
        <v>0</v>
      </c>
      <c r="I45" s="1020">
        <v>0</v>
      </c>
      <c r="J45" s="1020">
        <v>0</v>
      </c>
      <c r="K45" s="1020">
        <v>0</v>
      </c>
      <c r="L45" s="1020">
        <v>0</v>
      </c>
      <c r="M45" s="1021">
        <v>0</v>
      </c>
      <c r="N45" s="1022">
        <v>0</v>
      </c>
      <c r="O45" s="1021">
        <v>0</v>
      </c>
      <c r="P45" s="1022">
        <v>0</v>
      </c>
      <c r="Q45" s="1021">
        <v>2</v>
      </c>
      <c r="R45" s="1021">
        <v>1</v>
      </c>
      <c r="S45" s="1021">
        <v>1</v>
      </c>
      <c r="T45" s="1021">
        <v>1</v>
      </c>
      <c r="U45" s="1021">
        <v>50</v>
      </c>
      <c r="V45" s="1022">
        <v>100</v>
      </c>
      <c r="W45" s="69"/>
      <c r="X45" s="69"/>
      <c r="Y45" s="69"/>
      <c r="Z45" s="69"/>
      <c r="AA45" s="69"/>
      <c r="AB45" s="69"/>
    </row>
    <row r="46" spans="1:28" ht="15" x14ac:dyDescent="0.25">
      <c r="A46" s="682" t="s">
        <v>313</v>
      </c>
      <c r="B46" s="1016" t="s">
        <v>449</v>
      </c>
      <c r="C46" s="1016" t="s">
        <v>450</v>
      </c>
      <c r="D46" s="1016" t="s">
        <v>490</v>
      </c>
      <c r="E46" s="1020">
        <v>0</v>
      </c>
      <c r="F46" s="1020">
        <v>0</v>
      </c>
      <c r="G46" s="1020">
        <v>2</v>
      </c>
      <c r="H46" s="1020">
        <v>2</v>
      </c>
      <c r="I46" s="1020">
        <v>2</v>
      </c>
      <c r="J46" s="1020">
        <v>2</v>
      </c>
      <c r="K46" s="1020">
        <v>0</v>
      </c>
      <c r="L46" s="1020">
        <v>0</v>
      </c>
      <c r="M46" s="1021">
        <v>0</v>
      </c>
      <c r="N46" s="1022">
        <v>0</v>
      </c>
      <c r="O46" s="1021">
        <v>0</v>
      </c>
      <c r="P46" s="1022">
        <v>0</v>
      </c>
      <c r="Q46" s="1021">
        <v>4</v>
      </c>
      <c r="R46" s="1021">
        <v>4</v>
      </c>
      <c r="S46" s="1021">
        <v>1</v>
      </c>
      <c r="T46" s="1021">
        <v>1</v>
      </c>
      <c r="U46" s="1021">
        <v>25</v>
      </c>
      <c r="V46" s="1022">
        <v>25</v>
      </c>
      <c r="W46" s="69"/>
      <c r="X46" s="69"/>
      <c r="Y46" s="69"/>
      <c r="Z46" s="69"/>
      <c r="AA46" s="69"/>
      <c r="AB46" s="69"/>
    </row>
    <row r="47" spans="1:28" ht="15" x14ac:dyDescent="0.25">
      <c r="A47" s="682" t="s">
        <v>313</v>
      </c>
      <c r="B47" s="1016" t="s">
        <v>449</v>
      </c>
      <c r="C47" s="1016" t="s">
        <v>450</v>
      </c>
      <c r="D47" s="1016" t="s">
        <v>491</v>
      </c>
      <c r="E47" s="1020">
        <v>1</v>
      </c>
      <c r="F47" s="1020">
        <v>1</v>
      </c>
      <c r="G47" s="1020">
        <v>0</v>
      </c>
      <c r="H47" s="1020">
        <v>0</v>
      </c>
      <c r="I47" s="1020">
        <v>0</v>
      </c>
      <c r="J47" s="1020">
        <v>0</v>
      </c>
      <c r="K47" s="1020">
        <v>0</v>
      </c>
      <c r="L47" s="1020">
        <v>0</v>
      </c>
      <c r="M47" s="1021">
        <v>0</v>
      </c>
      <c r="N47" s="1022">
        <v>0</v>
      </c>
      <c r="O47" s="1021">
        <v>0</v>
      </c>
      <c r="P47" s="1022">
        <v>0</v>
      </c>
      <c r="Q47" s="1021">
        <v>1</v>
      </c>
      <c r="R47" s="1021">
        <v>1</v>
      </c>
      <c r="S47" s="1021">
        <v>0</v>
      </c>
      <c r="T47" s="1021">
        <v>0</v>
      </c>
      <c r="U47" s="1021">
        <v>0</v>
      </c>
      <c r="V47" s="1022">
        <v>0</v>
      </c>
      <c r="W47" s="69"/>
      <c r="X47" s="69"/>
      <c r="Y47" s="69"/>
      <c r="Z47" s="69"/>
      <c r="AA47" s="69"/>
      <c r="AB47" s="69"/>
    </row>
    <row r="48" spans="1:28" ht="15" x14ac:dyDescent="0.25">
      <c r="A48" s="682" t="s">
        <v>313</v>
      </c>
      <c r="B48" s="1016" t="s">
        <v>449</v>
      </c>
      <c r="C48" s="1016" t="s">
        <v>450</v>
      </c>
      <c r="D48" s="1016" t="s">
        <v>492</v>
      </c>
      <c r="E48" s="1020">
        <v>0</v>
      </c>
      <c r="F48" s="1020">
        <v>0</v>
      </c>
      <c r="G48" s="1020">
        <v>1</v>
      </c>
      <c r="H48" s="1020">
        <v>1</v>
      </c>
      <c r="I48" s="1020">
        <v>0</v>
      </c>
      <c r="J48" s="1020">
        <v>0</v>
      </c>
      <c r="K48" s="1020">
        <v>0</v>
      </c>
      <c r="L48" s="1020">
        <v>0</v>
      </c>
      <c r="M48" s="1021">
        <v>0</v>
      </c>
      <c r="N48" s="1022">
        <v>0</v>
      </c>
      <c r="O48" s="1021">
        <v>0</v>
      </c>
      <c r="P48" s="1022">
        <v>0</v>
      </c>
      <c r="Q48" s="1021">
        <v>1</v>
      </c>
      <c r="R48" s="1021">
        <v>1</v>
      </c>
      <c r="S48" s="1021">
        <v>1</v>
      </c>
      <c r="T48" s="1022">
        <v>1</v>
      </c>
      <c r="U48" s="1021">
        <v>100</v>
      </c>
      <c r="V48" s="1022">
        <v>100</v>
      </c>
      <c r="W48" s="69"/>
      <c r="X48" s="69"/>
      <c r="Y48" s="69"/>
      <c r="Z48" s="69"/>
      <c r="AA48" s="69"/>
      <c r="AB48" s="69"/>
    </row>
    <row r="49" spans="1:28" ht="15" x14ac:dyDescent="0.25">
      <c r="A49" s="682" t="s">
        <v>313</v>
      </c>
      <c r="B49" s="1016" t="s">
        <v>449</v>
      </c>
      <c r="C49" s="1016" t="s">
        <v>450</v>
      </c>
      <c r="D49" s="1016" t="s">
        <v>493</v>
      </c>
      <c r="E49" s="1020">
        <v>0</v>
      </c>
      <c r="F49" s="1020">
        <v>0</v>
      </c>
      <c r="G49" s="1020">
        <v>1</v>
      </c>
      <c r="H49" s="1020">
        <v>1</v>
      </c>
      <c r="I49" s="1020">
        <v>0</v>
      </c>
      <c r="J49" s="1020">
        <v>0</v>
      </c>
      <c r="K49" s="1020">
        <v>0</v>
      </c>
      <c r="L49" s="1020">
        <v>0</v>
      </c>
      <c r="M49" s="1021">
        <v>0</v>
      </c>
      <c r="N49" s="1022">
        <v>0</v>
      </c>
      <c r="O49" s="1021">
        <v>0</v>
      </c>
      <c r="P49" s="1022">
        <v>0</v>
      </c>
      <c r="Q49" s="1021">
        <v>1</v>
      </c>
      <c r="R49" s="1021">
        <v>1</v>
      </c>
      <c r="S49" s="1021">
        <v>0</v>
      </c>
      <c r="T49" s="1021">
        <v>0</v>
      </c>
      <c r="U49" s="1021">
        <v>0</v>
      </c>
      <c r="V49" s="1022">
        <v>0</v>
      </c>
      <c r="W49" s="69"/>
      <c r="X49" s="69"/>
      <c r="Y49" s="69"/>
      <c r="Z49" s="69"/>
      <c r="AA49" s="69"/>
      <c r="AB49" s="69"/>
    </row>
    <row r="50" spans="1:28" ht="15" x14ac:dyDescent="0.25">
      <c r="A50" s="682" t="s">
        <v>313</v>
      </c>
      <c r="B50" s="1016" t="s">
        <v>449</v>
      </c>
      <c r="C50" s="1016" t="s">
        <v>450</v>
      </c>
      <c r="D50" s="1016" t="s">
        <v>494</v>
      </c>
      <c r="E50" s="1020">
        <v>1</v>
      </c>
      <c r="F50" s="1020">
        <v>0</v>
      </c>
      <c r="G50" s="1020">
        <v>0</v>
      </c>
      <c r="H50" s="1020">
        <v>0</v>
      </c>
      <c r="I50" s="1020">
        <v>0</v>
      </c>
      <c r="J50" s="1020">
        <v>0</v>
      </c>
      <c r="K50" s="1020">
        <v>0</v>
      </c>
      <c r="L50" s="1020">
        <v>0</v>
      </c>
      <c r="M50" s="1021">
        <v>0</v>
      </c>
      <c r="N50" s="1022">
        <v>0</v>
      </c>
      <c r="O50" s="1021">
        <v>0</v>
      </c>
      <c r="P50" s="1022">
        <v>0</v>
      </c>
      <c r="Q50" s="1021">
        <v>1</v>
      </c>
      <c r="R50" s="1021">
        <v>0</v>
      </c>
      <c r="S50" s="1021">
        <v>0</v>
      </c>
      <c r="T50" s="1021">
        <v>0</v>
      </c>
      <c r="U50" s="1021">
        <v>0</v>
      </c>
      <c r="V50" s="1022">
        <v>0</v>
      </c>
      <c r="W50" s="69"/>
      <c r="X50" s="69"/>
      <c r="Y50" s="69"/>
      <c r="Z50" s="69"/>
      <c r="AA50" s="69"/>
      <c r="AB50" s="69"/>
    </row>
    <row r="51" spans="1:28" ht="15" x14ac:dyDescent="0.25">
      <c r="A51" s="682" t="s">
        <v>313</v>
      </c>
      <c r="B51" s="1016" t="s">
        <v>449</v>
      </c>
      <c r="C51" s="1016" t="s">
        <v>450</v>
      </c>
      <c r="D51" s="1016" t="s">
        <v>495</v>
      </c>
      <c r="E51" s="1020">
        <v>0</v>
      </c>
      <c r="F51" s="1020">
        <v>0</v>
      </c>
      <c r="G51" s="1020">
        <v>0</v>
      </c>
      <c r="H51" s="1020">
        <v>0</v>
      </c>
      <c r="I51" s="1020">
        <v>1</v>
      </c>
      <c r="J51" s="1020">
        <v>1</v>
      </c>
      <c r="K51" s="1020">
        <v>0</v>
      </c>
      <c r="L51" s="1020">
        <v>0</v>
      </c>
      <c r="M51" s="1021">
        <v>0</v>
      </c>
      <c r="N51" s="1022">
        <v>0</v>
      </c>
      <c r="O51" s="1021">
        <v>0</v>
      </c>
      <c r="P51" s="1022">
        <v>0</v>
      </c>
      <c r="Q51" s="1021">
        <v>1</v>
      </c>
      <c r="R51" s="1021">
        <v>1</v>
      </c>
      <c r="S51" s="1021">
        <v>0</v>
      </c>
      <c r="T51" s="1021">
        <v>0</v>
      </c>
      <c r="U51" s="1021">
        <v>0</v>
      </c>
      <c r="V51" s="1022">
        <v>0</v>
      </c>
      <c r="W51" s="69"/>
      <c r="X51" s="69"/>
      <c r="Y51" s="69"/>
      <c r="Z51" s="69"/>
      <c r="AA51" s="69"/>
      <c r="AB51" s="69"/>
    </row>
    <row r="52" spans="1:28" ht="15" x14ac:dyDescent="0.25">
      <c r="A52" s="682" t="s">
        <v>313</v>
      </c>
      <c r="B52" s="1016" t="s">
        <v>449</v>
      </c>
      <c r="C52" s="1016" t="s">
        <v>450</v>
      </c>
      <c r="D52" s="1016" t="s">
        <v>496</v>
      </c>
      <c r="E52" s="1020">
        <v>0</v>
      </c>
      <c r="F52" s="1020">
        <v>0</v>
      </c>
      <c r="G52" s="1020">
        <v>1</v>
      </c>
      <c r="H52" s="1020">
        <v>0</v>
      </c>
      <c r="I52" s="1020">
        <v>0</v>
      </c>
      <c r="J52" s="1020">
        <v>0</v>
      </c>
      <c r="K52" s="1020">
        <v>0</v>
      </c>
      <c r="L52" s="1020">
        <v>0</v>
      </c>
      <c r="M52" s="1021">
        <v>0</v>
      </c>
      <c r="N52" s="1022">
        <v>0</v>
      </c>
      <c r="O52" s="1021">
        <v>0</v>
      </c>
      <c r="P52" s="1022">
        <v>0</v>
      </c>
      <c r="Q52" s="1021">
        <v>1</v>
      </c>
      <c r="R52" s="1021">
        <v>0</v>
      </c>
      <c r="S52" s="1021">
        <v>0</v>
      </c>
      <c r="T52" s="1021">
        <v>0</v>
      </c>
      <c r="U52" s="1021">
        <v>0</v>
      </c>
      <c r="V52" s="1022">
        <v>0</v>
      </c>
      <c r="W52" s="69"/>
      <c r="X52" s="69"/>
      <c r="Y52" s="69"/>
      <c r="Z52" s="69"/>
      <c r="AA52" s="69"/>
      <c r="AB52" s="69"/>
    </row>
    <row r="53" spans="1:28" ht="15" x14ac:dyDescent="0.25">
      <c r="A53" s="682" t="s">
        <v>313</v>
      </c>
      <c r="B53" s="1016" t="s">
        <v>449</v>
      </c>
      <c r="C53" s="1016" t="s">
        <v>450</v>
      </c>
      <c r="D53" s="1016" t="s">
        <v>497</v>
      </c>
      <c r="E53" s="1020">
        <v>1</v>
      </c>
      <c r="F53" s="1020">
        <v>1</v>
      </c>
      <c r="G53" s="1020">
        <v>3</v>
      </c>
      <c r="H53" s="1020">
        <v>2</v>
      </c>
      <c r="I53" s="1020">
        <v>4</v>
      </c>
      <c r="J53" s="1020">
        <v>3</v>
      </c>
      <c r="K53" s="1020">
        <v>0</v>
      </c>
      <c r="L53" s="1020">
        <v>0</v>
      </c>
      <c r="M53" s="1021">
        <v>0</v>
      </c>
      <c r="N53" s="1022">
        <v>0</v>
      </c>
      <c r="O53" s="1021">
        <v>0</v>
      </c>
      <c r="P53" s="1022">
        <v>0</v>
      </c>
      <c r="Q53" s="1021">
        <v>8</v>
      </c>
      <c r="R53" s="1021">
        <v>6</v>
      </c>
      <c r="S53" s="1021">
        <v>0</v>
      </c>
      <c r="T53" s="1021">
        <v>0</v>
      </c>
      <c r="U53" s="1021">
        <v>0</v>
      </c>
      <c r="V53" s="1022">
        <v>0</v>
      </c>
      <c r="W53" s="69"/>
      <c r="X53" s="69"/>
      <c r="Y53" s="69"/>
      <c r="Z53" s="69"/>
      <c r="AA53" s="69"/>
      <c r="AB53" s="69"/>
    </row>
    <row r="54" spans="1:28" ht="15" x14ac:dyDescent="0.25">
      <c r="A54" s="682" t="s">
        <v>313</v>
      </c>
      <c r="B54" s="1016" t="s">
        <v>449</v>
      </c>
      <c r="C54" s="1016" t="s">
        <v>450</v>
      </c>
      <c r="D54" s="1016" t="s">
        <v>498</v>
      </c>
      <c r="E54" s="1020">
        <v>1</v>
      </c>
      <c r="F54" s="1020">
        <v>0</v>
      </c>
      <c r="G54" s="1020">
        <v>0</v>
      </c>
      <c r="H54" s="1020">
        <v>0</v>
      </c>
      <c r="I54" s="1020">
        <v>0</v>
      </c>
      <c r="J54" s="1020">
        <v>0</v>
      </c>
      <c r="K54" s="1020">
        <v>0</v>
      </c>
      <c r="L54" s="1020">
        <v>0</v>
      </c>
      <c r="M54" s="1021">
        <v>0</v>
      </c>
      <c r="N54" s="1022">
        <v>0</v>
      </c>
      <c r="O54" s="1021">
        <v>0</v>
      </c>
      <c r="P54" s="1022">
        <v>0</v>
      </c>
      <c r="Q54" s="1021">
        <v>1</v>
      </c>
      <c r="R54" s="1021">
        <v>0</v>
      </c>
      <c r="S54" s="1021">
        <v>0</v>
      </c>
      <c r="T54" s="1021">
        <v>0</v>
      </c>
      <c r="U54" s="1021">
        <v>0</v>
      </c>
      <c r="V54" s="1022">
        <v>0</v>
      </c>
      <c r="W54" s="69"/>
      <c r="X54" s="69"/>
      <c r="Y54" s="69"/>
      <c r="Z54" s="69"/>
      <c r="AA54" s="69"/>
      <c r="AB54" s="69"/>
    </row>
    <row r="55" spans="1:28" ht="15" x14ac:dyDescent="0.25">
      <c r="A55" s="682" t="s">
        <v>313</v>
      </c>
      <c r="B55" s="1016" t="s">
        <v>449</v>
      </c>
      <c r="C55" s="1016" t="s">
        <v>450</v>
      </c>
      <c r="D55" s="1016" t="s">
        <v>499</v>
      </c>
      <c r="E55" s="1020">
        <v>1</v>
      </c>
      <c r="F55" s="1020">
        <v>1</v>
      </c>
      <c r="G55" s="1020">
        <v>0</v>
      </c>
      <c r="H55" s="1020">
        <v>0</v>
      </c>
      <c r="I55" s="1020">
        <v>0</v>
      </c>
      <c r="J55" s="1020">
        <v>0</v>
      </c>
      <c r="K55" s="1020">
        <v>0</v>
      </c>
      <c r="L55" s="1020">
        <v>0</v>
      </c>
      <c r="M55" s="1021">
        <v>0</v>
      </c>
      <c r="N55" s="1022">
        <v>0</v>
      </c>
      <c r="O55" s="1021">
        <v>0</v>
      </c>
      <c r="P55" s="1022">
        <v>0</v>
      </c>
      <c r="Q55" s="1021">
        <v>1</v>
      </c>
      <c r="R55" s="1021">
        <v>1</v>
      </c>
      <c r="S55" s="1021">
        <v>0</v>
      </c>
      <c r="T55" s="1021">
        <v>0</v>
      </c>
      <c r="U55" s="1021">
        <v>0</v>
      </c>
      <c r="V55" s="1022">
        <v>0</v>
      </c>
      <c r="W55" s="69"/>
      <c r="X55" s="69"/>
      <c r="Y55" s="69"/>
      <c r="Z55" s="69"/>
      <c r="AA55" s="69"/>
      <c r="AB55" s="69"/>
    </row>
    <row r="56" spans="1:28" ht="15" x14ac:dyDescent="0.25">
      <c r="A56" s="682" t="s">
        <v>313</v>
      </c>
      <c r="B56" s="1016" t="s">
        <v>449</v>
      </c>
      <c r="C56" s="1016" t="s">
        <v>450</v>
      </c>
      <c r="D56" s="1016" t="s">
        <v>500</v>
      </c>
      <c r="E56" s="1020">
        <v>7</v>
      </c>
      <c r="F56" s="1020">
        <v>0</v>
      </c>
      <c r="G56" s="1020">
        <v>3</v>
      </c>
      <c r="H56" s="1020">
        <v>2</v>
      </c>
      <c r="I56" s="1020">
        <v>7</v>
      </c>
      <c r="J56" s="1020">
        <v>4</v>
      </c>
      <c r="K56" s="1020">
        <v>0</v>
      </c>
      <c r="L56" s="1020">
        <v>0</v>
      </c>
      <c r="M56" s="1021">
        <v>0</v>
      </c>
      <c r="N56" s="1022">
        <v>0</v>
      </c>
      <c r="O56" s="1021">
        <v>0</v>
      </c>
      <c r="P56" s="1022">
        <v>0</v>
      </c>
      <c r="Q56" s="1021">
        <v>17</v>
      </c>
      <c r="R56" s="1021">
        <v>6</v>
      </c>
      <c r="S56" s="1021">
        <v>2</v>
      </c>
      <c r="T56" s="1022">
        <v>0</v>
      </c>
      <c r="U56" s="1021">
        <v>11.765000000000001</v>
      </c>
      <c r="V56" s="1022">
        <v>0</v>
      </c>
      <c r="W56" s="69"/>
      <c r="X56" s="69"/>
      <c r="Y56" s="69"/>
      <c r="Z56" s="69"/>
      <c r="AA56" s="69"/>
      <c r="AB56" s="69"/>
    </row>
    <row r="57" spans="1:28" ht="15" x14ac:dyDescent="0.25">
      <c r="A57" s="682" t="s">
        <v>313</v>
      </c>
      <c r="B57" s="1016" t="s">
        <v>449</v>
      </c>
      <c r="C57" s="1016" t="s">
        <v>450</v>
      </c>
      <c r="D57" s="1016" t="s">
        <v>501</v>
      </c>
      <c r="E57" s="1020">
        <v>0</v>
      </c>
      <c r="F57" s="1020">
        <v>0</v>
      </c>
      <c r="G57" s="1020">
        <v>1</v>
      </c>
      <c r="H57" s="1020">
        <v>0</v>
      </c>
      <c r="I57" s="1020">
        <v>0</v>
      </c>
      <c r="J57" s="1020">
        <v>0</v>
      </c>
      <c r="K57" s="1020">
        <v>0</v>
      </c>
      <c r="L57" s="1020">
        <v>0</v>
      </c>
      <c r="M57" s="1021">
        <v>0</v>
      </c>
      <c r="N57" s="1022">
        <v>0</v>
      </c>
      <c r="O57" s="1021">
        <v>0</v>
      </c>
      <c r="P57" s="1022">
        <v>0</v>
      </c>
      <c r="Q57" s="1021">
        <v>1</v>
      </c>
      <c r="R57" s="1021">
        <v>0</v>
      </c>
      <c r="S57" s="1021">
        <v>0</v>
      </c>
      <c r="T57" s="1022">
        <v>0</v>
      </c>
      <c r="U57" s="1021">
        <v>0</v>
      </c>
      <c r="V57" s="1022">
        <v>0</v>
      </c>
      <c r="W57" s="69"/>
      <c r="X57" s="69"/>
      <c r="Y57" s="69"/>
      <c r="Z57" s="69"/>
      <c r="AA57" s="69"/>
      <c r="AB57" s="69"/>
    </row>
    <row r="58" spans="1:28" ht="15" x14ac:dyDescent="0.25">
      <c r="A58" s="682" t="s">
        <v>313</v>
      </c>
      <c r="B58" s="1016" t="s">
        <v>449</v>
      </c>
      <c r="C58" s="1016" t="s">
        <v>450</v>
      </c>
      <c r="D58" s="1016" t="s">
        <v>502</v>
      </c>
      <c r="E58" s="1020">
        <v>0</v>
      </c>
      <c r="F58" s="1020">
        <v>0</v>
      </c>
      <c r="G58" s="1020">
        <v>0</v>
      </c>
      <c r="H58" s="1020">
        <v>0</v>
      </c>
      <c r="I58" s="1020">
        <v>1</v>
      </c>
      <c r="J58" s="1020">
        <v>0</v>
      </c>
      <c r="K58" s="1020">
        <v>0</v>
      </c>
      <c r="L58" s="1020">
        <v>0</v>
      </c>
      <c r="M58" s="1021">
        <v>0</v>
      </c>
      <c r="N58" s="1022">
        <v>0</v>
      </c>
      <c r="O58" s="1021">
        <v>0</v>
      </c>
      <c r="P58" s="1022">
        <v>0</v>
      </c>
      <c r="Q58" s="1021">
        <v>1</v>
      </c>
      <c r="R58" s="1021">
        <v>0</v>
      </c>
      <c r="S58" s="1021">
        <v>0</v>
      </c>
      <c r="T58" s="1022">
        <v>0</v>
      </c>
      <c r="U58" s="1021">
        <v>0</v>
      </c>
      <c r="V58" s="1022">
        <v>0</v>
      </c>
      <c r="W58" s="69"/>
      <c r="X58" s="69"/>
      <c r="Y58" s="69"/>
      <c r="Z58" s="69"/>
      <c r="AA58" s="69"/>
      <c r="AB58" s="69"/>
    </row>
    <row r="59" spans="1:28" ht="15" x14ac:dyDescent="0.25">
      <c r="A59" s="682" t="s">
        <v>313</v>
      </c>
      <c r="B59" s="1016" t="s">
        <v>449</v>
      </c>
      <c r="C59" s="1016" t="s">
        <v>450</v>
      </c>
      <c r="D59" s="1016" t="s">
        <v>503</v>
      </c>
      <c r="E59" s="1020">
        <v>0</v>
      </c>
      <c r="F59" s="1020">
        <v>0</v>
      </c>
      <c r="G59" s="1020">
        <v>2</v>
      </c>
      <c r="H59" s="1020">
        <v>2</v>
      </c>
      <c r="I59" s="1020">
        <v>0</v>
      </c>
      <c r="J59" s="1020">
        <v>0</v>
      </c>
      <c r="K59" s="1020">
        <v>0</v>
      </c>
      <c r="L59" s="1020">
        <v>0</v>
      </c>
      <c r="M59" s="1021">
        <v>0</v>
      </c>
      <c r="N59" s="1022">
        <v>0</v>
      </c>
      <c r="O59" s="1021">
        <v>0</v>
      </c>
      <c r="P59" s="1022">
        <v>0</v>
      </c>
      <c r="Q59" s="1021">
        <v>2</v>
      </c>
      <c r="R59" s="1021">
        <v>2</v>
      </c>
      <c r="S59" s="1021">
        <v>0</v>
      </c>
      <c r="T59" s="1022">
        <v>0</v>
      </c>
      <c r="U59" s="1021">
        <v>0</v>
      </c>
      <c r="V59" s="1022">
        <v>0</v>
      </c>
      <c r="W59" s="69"/>
      <c r="X59" s="69"/>
      <c r="Y59" s="69"/>
      <c r="Z59" s="69"/>
      <c r="AA59" s="69"/>
      <c r="AB59" s="69"/>
    </row>
    <row r="60" spans="1:28" ht="15" x14ac:dyDescent="0.25">
      <c r="A60" s="682" t="s">
        <v>313</v>
      </c>
      <c r="B60" s="1016" t="s">
        <v>449</v>
      </c>
      <c r="C60" s="1016" t="s">
        <v>450</v>
      </c>
      <c r="D60" s="1016" t="s">
        <v>504</v>
      </c>
      <c r="E60" s="1020">
        <v>0</v>
      </c>
      <c r="F60" s="1020">
        <v>0</v>
      </c>
      <c r="G60" s="1020">
        <v>1</v>
      </c>
      <c r="H60" s="1020">
        <v>1</v>
      </c>
      <c r="I60" s="1020">
        <v>0</v>
      </c>
      <c r="J60" s="1020">
        <v>0</v>
      </c>
      <c r="K60" s="1020">
        <v>0</v>
      </c>
      <c r="L60" s="1020">
        <v>0</v>
      </c>
      <c r="M60" s="1021">
        <v>0</v>
      </c>
      <c r="N60" s="1022">
        <v>0</v>
      </c>
      <c r="O60" s="1021">
        <v>0</v>
      </c>
      <c r="P60" s="1022">
        <v>0</v>
      </c>
      <c r="Q60" s="1021">
        <v>1</v>
      </c>
      <c r="R60" s="1021">
        <v>1</v>
      </c>
      <c r="S60" s="1021">
        <v>0</v>
      </c>
      <c r="T60" s="1022">
        <v>0</v>
      </c>
      <c r="U60" s="1021">
        <v>0</v>
      </c>
      <c r="V60" s="1022">
        <v>0</v>
      </c>
      <c r="W60" s="69"/>
      <c r="X60" s="69"/>
      <c r="Y60" s="69"/>
      <c r="Z60" s="69"/>
      <c r="AA60" s="69"/>
      <c r="AB60" s="69"/>
    </row>
    <row r="61" spans="1:28" ht="15" x14ac:dyDescent="0.25">
      <c r="A61" s="682" t="s">
        <v>313</v>
      </c>
      <c r="B61" s="1016" t="s">
        <v>449</v>
      </c>
      <c r="C61" s="1016" t="s">
        <v>450</v>
      </c>
      <c r="D61" s="1016" t="s">
        <v>505</v>
      </c>
      <c r="E61" s="1020">
        <v>1</v>
      </c>
      <c r="F61" s="1020">
        <v>1</v>
      </c>
      <c r="G61" s="1020">
        <v>0</v>
      </c>
      <c r="H61" s="1020">
        <v>0</v>
      </c>
      <c r="I61" s="1020">
        <v>0</v>
      </c>
      <c r="J61" s="1020">
        <v>0</v>
      </c>
      <c r="K61" s="1020">
        <v>0</v>
      </c>
      <c r="L61" s="1020">
        <v>0</v>
      </c>
      <c r="M61" s="1021">
        <v>0</v>
      </c>
      <c r="N61" s="1022">
        <v>0</v>
      </c>
      <c r="O61" s="1021">
        <v>0</v>
      </c>
      <c r="P61" s="1022">
        <v>0</v>
      </c>
      <c r="Q61" s="1021">
        <v>1</v>
      </c>
      <c r="R61" s="1021">
        <v>1</v>
      </c>
      <c r="S61" s="1021">
        <v>0</v>
      </c>
      <c r="T61" s="1022">
        <v>0</v>
      </c>
      <c r="U61" s="1021">
        <v>0</v>
      </c>
      <c r="V61" s="1022">
        <v>0</v>
      </c>
      <c r="W61" s="69"/>
      <c r="X61" s="69"/>
      <c r="Y61" s="69"/>
      <c r="Z61" s="69"/>
      <c r="AA61" s="69"/>
      <c r="AB61" s="69"/>
    </row>
    <row r="62" spans="1:28" ht="15" x14ac:dyDescent="0.25">
      <c r="A62" s="682" t="s">
        <v>313</v>
      </c>
      <c r="B62" s="1016" t="s">
        <v>449</v>
      </c>
      <c r="C62" s="1016" t="s">
        <v>450</v>
      </c>
      <c r="D62" s="1016" t="s">
        <v>506</v>
      </c>
      <c r="E62" s="1020">
        <v>1</v>
      </c>
      <c r="F62" s="1020">
        <v>1</v>
      </c>
      <c r="G62" s="1020">
        <v>0</v>
      </c>
      <c r="H62" s="1020">
        <v>0</v>
      </c>
      <c r="I62" s="1020">
        <v>0</v>
      </c>
      <c r="J62" s="1020">
        <v>0</v>
      </c>
      <c r="K62" s="1020">
        <v>0</v>
      </c>
      <c r="L62" s="1020">
        <v>0</v>
      </c>
      <c r="M62" s="1021">
        <v>0</v>
      </c>
      <c r="N62" s="1022">
        <v>0</v>
      </c>
      <c r="O62" s="1021">
        <v>0</v>
      </c>
      <c r="P62" s="1022">
        <v>0</v>
      </c>
      <c r="Q62" s="1021">
        <v>1</v>
      </c>
      <c r="R62" s="1021">
        <v>1</v>
      </c>
      <c r="S62" s="1021">
        <v>0</v>
      </c>
      <c r="T62" s="1022">
        <v>0</v>
      </c>
      <c r="U62" s="1021">
        <v>0</v>
      </c>
      <c r="V62" s="1022">
        <v>0</v>
      </c>
      <c r="W62" s="69"/>
      <c r="X62" s="69"/>
      <c r="Y62" s="69"/>
      <c r="Z62" s="69"/>
      <c r="AA62" s="69"/>
      <c r="AB62" s="69"/>
    </row>
    <row r="63" spans="1:28" ht="15" x14ac:dyDescent="0.25">
      <c r="A63" s="682" t="s">
        <v>313</v>
      </c>
      <c r="B63" s="1016" t="s">
        <v>449</v>
      </c>
      <c r="C63" s="1016" t="s">
        <v>450</v>
      </c>
      <c r="D63" s="1016" t="s">
        <v>507</v>
      </c>
      <c r="E63" s="1020">
        <v>1</v>
      </c>
      <c r="F63" s="1020">
        <v>1</v>
      </c>
      <c r="G63" s="1020">
        <v>2</v>
      </c>
      <c r="H63" s="1020">
        <v>2</v>
      </c>
      <c r="I63" s="1020">
        <v>2</v>
      </c>
      <c r="J63" s="1020">
        <v>2</v>
      </c>
      <c r="K63" s="1020">
        <v>0</v>
      </c>
      <c r="L63" s="1020">
        <v>0</v>
      </c>
      <c r="M63" s="1021">
        <v>0</v>
      </c>
      <c r="N63" s="1022">
        <v>0</v>
      </c>
      <c r="O63" s="1021">
        <v>0</v>
      </c>
      <c r="P63" s="1022">
        <v>0</v>
      </c>
      <c r="Q63" s="1021">
        <v>5</v>
      </c>
      <c r="R63" s="1021">
        <v>5</v>
      </c>
      <c r="S63" s="1021">
        <v>0</v>
      </c>
      <c r="T63" s="1022">
        <v>0</v>
      </c>
      <c r="U63" s="1021">
        <v>0</v>
      </c>
      <c r="V63" s="1022">
        <v>0</v>
      </c>
      <c r="W63" s="69"/>
      <c r="X63" s="69"/>
      <c r="Y63" s="69"/>
      <c r="Z63" s="69"/>
      <c r="AA63" s="69"/>
      <c r="AB63" s="69"/>
    </row>
    <row r="64" spans="1:28" ht="15" x14ac:dyDescent="0.25">
      <c r="A64" s="682" t="s">
        <v>313</v>
      </c>
      <c r="B64" s="1016" t="s">
        <v>449</v>
      </c>
      <c r="C64" s="1016" t="s">
        <v>450</v>
      </c>
      <c r="D64" s="1016" t="s">
        <v>508</v>
      </c>
      <c r="E64" s="1020">
        <v>15</v>
      </c>
      <c r="F64" s="1020">
        <v>2</v>
      </c>
      <c r="G64" s="1020">
        <v>3</v>
      </c>
      <c r="H64" s="1020">
        <v>1</v>
      </c>
      <c r="I64" s="1020">
        <v>6</v>
      </c>
      <c r="J64" s="1020">
        <v>3</v>
      </c>
      <c r="K64" s="1020">
        <v>0</v>
      </c>
      <c r="L64" s="1020">
        <v>0</v>
      </c>
      <c r="M64" s="1021">
        <v>0</v>
      </c>
      <c r="N64" s="1022">
        <v>0</v>
      </c>
      <c r="O64" s="1021">
        <v>0</v>
      </c>
      <c r="P64" s="1022">
        <v>0</v>
      </c>
      <c r="Q64" s="1021">
        <v>24</v>
      </c>
      <c r="R64" s="1021">
        <v>6</v>
      </c>
      <c r="S64" s="1021">
        <v>0</v>
      </c>
      <c r="T64" s="1022">
        <v>0</v>
      </c>
      <c r="U64" s="1021">
        <v>0</v>
      </c>
      <c r="V64" s="1022">
        <v>0</v>
      </c>
      <c r="W64" s="69"/>
      <c r="X64" s="69"/>
      <c r="Y64" s="69"/>
      <c r="Z64" s="69"/>
      <c r="AA64" s="69"/>
      <c r="AB64" s="69"/>
    </row>
    <row r="65" spans="1:28" ht="15" x14ac:dyDescent="0.25">
      <c r="A65" s="682" t="s">
        <v>313</v>
      </c>
      <c r="B65" s="1016" t="s">
        <v>449</v>
      </c>
      <c r="C65" s="1016" t="s">
        <v>450</v>
      </c>
      <c r="D65" s="1016" t="s">
        <v>509</v>
      </c>
      <c r="E65" s="1020">
        <v>1</v>
      </c>
      <c r="F65" s="1020">
        <v>1</v>
      </c>
      <c r="G65" s="1020">
        <v>0</v>
      </c>
      <c r="H65" s="1020">
        <v>0</v>
      </c>
      <c r="I65" s="1020">
        <v>3</v>
      </c>
      <c r="J65" s="1020">
        <v>0</v>
      </c>
      <c r="K65" s="1020">
        <v>0</v>
      </c>
      <c r="L65" s="1020">
        <v>0</v>
      </c>
      <c r="M65" s="1021">
        <v>0</v>
      </c>
      <c r="N65" s="1022">
        <v>0</v>
      </c>
      <c r="O65" s="1021">
        <v>0</v>
      </c>
      <c r="P65" s="1022">
        <v>0</v>
      </c>
      <c r="Q65" s="1021">
        <v>4</v>
      </c>
      <c r="R65" s="1021">
        <v>1</v>
      </c>
      <c r="S65" s="1021">
        <v>3</v>
      </c>
      <c r="T65" s="1022">
        <v>0</v>
      </c>
      <c r="U65" s="1021">
        <v>75</v>
      </c>
      <c r="V65" s="1022">
        <v>0</v>
      </c>
      <c r="W65" s="69"/>
      <c r="X65" s="69"/>
      <c r="Y65" s="69"/>
      <c r="Z65" s="69"/>
      <c r="AA65" s="69"/>
      <c r="AB65" s="69"/>
    </row>
    <row r="66" spans="1:28" ht="15" x14ac:dyDescent="0.25">
      <c r="A66" s="682" t="s">
        <v>313</v>
      </c>
      <c r="B66" s="1016" t="s">
        <v>449</v>
      </c>
      <c r="C66" s="1016" t="s">
        <v>450</v>
      </c>
      <c r="D66" s="1016" t="s">
        <v>510</v>
      </c>
      <c r="E66" s="1020">
        <v>1</v>
      </c>
      <c r="F66" s="1020">
        <v>0</v>
      </c>
      <c r="G66" s="1020">
        <v>1</v>
      </c>
      <c r="H66" s="1020">
        <v>0</v>
      </c>
      <c r="I66" s="1020">
        <v>0</v>
      </c>
      <c r="J66" s="1020">
        <v>0</v>
      </c>
      <c r="K66" s="1020">
        <v>0</v>
      </c>
      <c r="L66" s="1020">
        <v>0</v>
      </c>
      <c r="M66" s="1021">
        <v>0</v>
      </c>
      <c r="N66" s="1022">
        <v>0</v>
      </c>
      <c r="O66" s="1021">
        <v>0</v>
      </c>
      <c r="P66" s="1022">
        <v>0</v>
      </c>
      <c r="Q66" s="1021">
        <v>2</v>
      </c>
      <c r="R66" s="1021">
        <v>0</v>
      </c>
      <c r="S66" s="1021">
        <v>0</v>
      </c>
      <c r="T66" s="1022">
        <v>0</v>
      </c>
      <c r="U66" s="1021">
        <v>0</v>
      </c>
      <c r="V66" s="1022">
        <v>0</v>
      </c>
      <c r="W66" s="69"/>
      <c r="X66" s="69"/>
      <c r="Y66" s="69"/>
      <c r="Z66" s="69"/>
      <c r="AA66" s="69"/>
      <c r="AB66" s="69"/>
    </row>
    <row r="67" spans="1:28" ht="15" x14ac:dyDescent="0.25">
      <c r="A67" s="682" t="s">
        <v>313</v>
      </c>
      <c r="B67" s="1016" t="s">
        <v>449</v>
      </c>
      <c r="C67" s="1016" t="s">
        <v>450</v>
      </c>
      <c r="D67" s="1016" t="s">
        <v>511</v>
      </c>
      <c r="E67" s="1020">
        <v>1</v>
      </c>
      <c r="F67" s="1020">
        <v>1</v>
      </c>
      <c r="G67" s="1020">
        <v>0</v>
      </c>
      <c r="H67" s="1020">
        <v>0</v>
      </c>
      <c r="I67" s="1020">
        <v>0</v>
      </c>
      <c r="J67" s="1020">
        <v>0</v>
      </c>
      <c r="K67" s="1020">
        <v>0</v>
      </c>
      <c r="L67" s="1020">
        <v>0</v>
      </c>
      <c r="M67" s="1021">
        <v>0</v>
      </c>
      <c r="N67" s="1022">
        <v>0</v>
      </c>
      <c r="O67" s="1021">
        <v>0</v>
      </c>
      <c r="P67" s="1022">
        <v>0</v>
      </c>
      <c r="Q67" s="1021">
        <v>1</v>
      </c>
      <c r="R67" s="1021">
        <v>1</v>
      </c>
      <c r="S67" s="1021">
        <v>0</v>
      </c>
      <c r="T67" s="1022">
        <v>0</v>
      </c>
      <c r="U67" s="1021">
        <v>0</v>
      </c>
      <c r="V67" s="1022">
        <v>0</v>
      </c>
      <c r="W67" s="69"/>
      <c r="X67" s="69"/>
      <c r="Y67" s="69"/>
      <c r="Z67" s="69"/>
      <c r="AA67" s="69"/>
      <c r="AB67" s="69"/>
    </row>
    <row r="68" spans="1:28" ht="15" x14ac:dyDescent="0.25">
      <c r="A68" s="682" t="s">
        <v>313</v>
      </c>
      <c r="B68" s="1016" t="s">
        <v>449</v>
      </c>
      <c r="C68" s="1016" t="s">
        <v>450</v>
      </c>
      <c r="D68" s="1016" t="s">
        <v>512</v>
      </c>
      <c r="E68" s="1020">
        <v>0</v>
      </c>
      <c r="F68" s="1020">
        <v>0</v>
      </c>
      <c r="G68" s="1020">
        <v>0</v>
      </c>
      <c r="H68" s="1020">
        <v>0</v>
      </c>
      <c r="I68" s="1020">
        <v>1</v>
      </c>
      <c r="J68" s="1020">
        <v>1</v>
      </c>
      <c r="K68" s="1020">
        <v>0</v>
      </c>
      <c r="L68" s="1020">
        <v>0</v>
      </c>
      <c r="M68" s="1021">
        <v>0</v>
      </c>
      <c r="N68" s="1022">
        <v>0</v>
      </c>
      <c r="O68" s="1021">
        <v>0</v>
      </c>
      <c r="P68" s="1022">
        <v>0</v>
      </c>
      <c r="Q68" s="1021">
        <v>1</v>
      </c>
      <c r="R68" s="1021">
        <v>1</v>
      </c>
      <c r="S68" s="1021">
        <v>0</v>
      </c>
      <c r="T68" s="1022">
        <v>0</v>
      </c>
      <c r="U68" s="1021">
        <v>0</v>
      </c>
      <c r="V68" s="1022">
        <v>0</v>
      </c>
      <c r="W68" s="69"/>
      <c r="X68" s="69"/>
      <c r="Y68" s="69"/>
      <c r="Z68" s="69"/>
      <c r="AA68" s="69"/>
      <c r="AB68" s="69"/>
    </row>
    <row r="69" spans="1:28" ht="15" x14ac:dyDescent="0.25">
      <c r="A69" s="682" t="s">
        <v>313</v>
      </c>
      <c r="B69" s="1016" t="s">
        <v>449</v>
      </c>
      <c r="C69" s="1016" t="s">
        <v>450</v>
      </c>
      <c r="D69" s="1016" t="s">
        <v>513</v>
      </c>
      <c r="E69" s="1020">
        <v>4</v>
      </c>
      <c r="F69" s="1020">
        <v>1</v>
      </c>
      <c r="G69" s="1020">
        <v>0</v>
      </c>
      <c r="H69" s="1020">
        <v>0</v>
      </c>
      <c r="I69" s="1020">
        <v>1</v>
      </c>
      <c r="J69" s="1020">
        <v>1</v>
      </c>
      <c r="K69" s="1020">
        <v>0</v>
      </c>
      <c r="L69" s="1020">
        <v>0</v>
      </c>
      <c r="M69" s="1021">
        <v>0</v>
      </c>
      <c r="N69" s="1022">
        <v>0</v>
      </c>
      <c r="O69" s="1021">
        <v>0</v>
      </c>
      <c r="P69" s="1022">
        <v>0</v>
      </c>
      <c r="Q69" s="1021">
        <v>5</v>
      </c>
      <c r="R69" s="1021">
        <v>2</v>
      </c>
      <c r="S69" s="1021">
        <v>0</v>
      </c>
      <c r="T69" s="1022">
        <v>0</v>
      </c>
      <c r="U69" s="1021">
        <v>0</v>
      </c>
      <c r="V69" s="1022">
        <v>0</v>
      </c>
      <c r="W69" s="69"/>
      <c r="X69" s="69"/>
      <c r="Y69" s="69"/>
      <c r="Z69" s="69"/>
      <c r="AA69" s="69"/>
      <c r="AB69" s="69"/>
    </row>
    <row r="70" spans="1:28" ht="15" x14ac:dyDescent="0.25">
      <c r="A70" s="682" t="s">
        <v>313</v>
      </c>
      <c r="B70" s="1016" t="s">
        <v>449</v>
      </c>
      <c r="C70" s="1016" t="s">
        <v>450</v>
      </c>
      <c r="D70" s="1016" t="s">
        <v>514</v>
      </c>
      <c r="E70" s="1020">
        <v>1</v>
      </c>
      <c r="F70" s="1020">
        <v>1</v>
      </c>
      <c r="G70" s="1020">
        <v>1</v>
      </c>
      <c r="H70" s="1020">
        <v>0</v>
      </c>
      <c r="I70" s="1020">
        <v>0</v>
      </c>
      <c r="J70" s="1020">
        <v>0</v>
      </c>
      <c r="K70" s="1020">
        <v>0</v>
      </c>
      <c r="L70" s="1020">
        <v>0</v>
      </c>
      <c r="M70" s="1021">
        <v>0</v>
      </c>
      <c r="N70" s="1022">
        <v>0</v>
      </c>
      <c r="O70" s="1021">
        <v>0</v>
      </c>
      <c r="P70" s="1022">
        <v>0</v>
      </c>
      <c r="Q70" s="1021">
        <v>2</v>
      </c>
      <c r="R70" s="1021">
        <v>1</v>
      </c>
      <c r="S70" s="1021">
        <v>1</v>
      </c>
      <c r="T70" s="1022">
        <v>1</v>
      </c>
      <c r="U70" s="1021">
        <v>50</v>
      </c>
      <c r="V70" s="1022">
        <v>100</v>
      </c>
      <c r="W70" s="69"/>
      <c r="X70" s="69"/>
      <c r="Y70" s="69"/>
      <c r="Z70" s="69"/>
      <c r="AA70" s="69"/>
      <c r="AB70" s="69"/>
    </row>
    <row r="71" spans="1:28" ht="15" x14ac:dyDescent="0.25">
      <c r="A71" s="682" t="s">
        <v>313</v>
      </c>
      <c r="B71" s="1016" t="s">
        <v>449</v>
      </c>
      <c r="C71" s="1016" t="s">
        <v>450</v>
      </c>
      <c r="D71" s="1016" t="s">
        <v>515</v>
      </c>
      <c r="E71" s="1020">
        <v>2</v>
      </c>
      <c r="F71" s="1020">
        <v>0</v>
      </c>
      <c r="G71" s="1020">
        <v>0</v>
      </c>
      <c r="H71" s="1020">
        <v>0</v>
      </c>
      <c r="I71" s="1020">
        <v>0</v>
      </c>
      <c r="J71" s="1020">
        <v>0</v>
      </c>
      <c r="K71" s="1020">
        <v>0</v>
      </c>
      <c r="L71" s="1020">
        <v>0</v>
      </c>
      <c r="M71" s="1021">
        <v>0</v>
      </c>
      <c r="N71" s="1022">
        <v>0</v>
      </c>
      <c r="O71" s="1021">
        <v>0</v>
      </c>
      <c r="P71" s="1022">
        <v>0</v>
      </c>
      <c r="Q71" s="1021">
        <v>2</v>
      </c>
      <c r="R71" s="1021">
        <v>0</v>
      </c>
      <c r="S71" s="1021">
        <v>0</v>
      </c>
      <c r="T71" s="1022">
        <v>0</v>
      </c>
      <c r="U71" s="1021">
        <v>0</v>
      </c>
      <c r="V71" s="1022">
        <v>0</v>
      </c>
      <c r="W71" s="69"/>
      <c r="X71" s="69"/>
      <c r="Y71" s="69"/>
      <c r="Z71" s="69"/>
      <c r="AA71" s="69"/>
      <c r="AB71" s="69"/>
    </row>
    <row r="72" spans="1:28" ht="15" x14ac:dyDescent="0.25">
      <c r="A72" s="682" t="s">
        <v>313</v>
      </c>
      <c r="B72" s="1016" t="s">
        <v>449</v>
      </c>
      <c r="C72" s="1016" t="s">
        <v>450</v>
      </c>
      <c r="D72" s="1016" t="s">
        <v>516</v>
      </c>
      <c r="E72" s="1020">
        <v>1</v>
      </c>
      <c r="F72" s="1020">
        <v>0</v>
      </c>
      <c r="G72" s="1020">
        <v>0</v>
      </c>
      <c r="H72" s="1020">
        <v>0</v>
      </c>
      <c r="I72" s="1020">
        <v>0</v>
      </c>
      <c r="J72" s="1020">
        <v>0</v>
      </c>
      <c r="K72" s="1020">
        <v>0</v>
      </c>
      <c r="L72" s="1020">
        <v>0</v>
      </c>
      <c r="M72" s="1021">
        <v>0</v>
      </c>
      <c r="N72" s="1022">
        <v>0</v>
      </c>
      <c r="O72" s="1021">
        <v>0</v>
      </c>
      <c r="P72" s="1022">
        <v>0</v>
      </c>
      <c r="Q72" s="1021">
        <v>1</v>
      </c>
      <c r="R72" s="1021">
        <v>0</v>
      </c>
      <c r="S72" s="1021">
        <v>0</v>
      </c>
      <c r="T72" s="1022">
        <v>0</v>
      </c>
      <c r="U72" s="1021">
        <v>0</v>
      </c>
      <c r="V72" s="1022">
        <v>0</v>
      </c>
      <c r="W72" s="69"/>
      <c r="X72" s="69"/>
      <c r="Y72" s="69"/>
      <c r="Z72" s="69"/>
      <c r="AA72" s="69"/>
      <c r="AB72" s="69"/>
    </row>
    <row r="73" spans="1:28" ht="15" x14ac:dyDescent="0.25">
      <c r="A73" s="682" t="s">
        <v>313</v>
      </c>
      <c r="B73" s="1016" t="s">
        <v>449</v>
      </c>
      <c r="C73" s="1016" t="s">
        <v>450</v>
      </c>
      <c r="D73" s="1016" t="s">
        <v>517</v>
      </c>
      <c r="E73" s="1020">
        <v>1</v>
      </c>
      <c r="F73" s="1020">
        <v>0</v>
      </c>
      <c r="G73" s="1020">
        <v>0</v>
      </c>
      <c r="H73" s="1020">
        <v>0</v>
      </c>
      <c r="I73" s="1020">
        <v>0</v>
      </c>
      <c r="J73" s="1020">
        <v>0</v>
      </c>
      <c r="K73" s="1020">
        <v>0</v>
      </c>
      <c r="L73" s="1020">
        <v>0</v>
      </c>
      <c r="M73" s="1021">
        <v>0</v>
      </c>
      <c r="N73" s="1022">
        <v>0</v>
      </c>
      <c r="O73" s="1021">
        <v>0</v>
      </c>
      <c r="P73" s="1022">
        <v>0</v>
      </c>
      <c r="Q73" s="1021">
        <v>1</v>
      </c>
      <c r="R73" s="1021">
        <v>0</v>
      </c>
      <c r="S73" s="1021">
        <v>0</v>
      </c>
      <c r="T73" s="1022">
        <v>0</v>
      </c>
      <c r="U73" s="1021">
        <v>0</v>
      </c>
      <c r="V73" s="1022">
        <v>0</v>
      </c>
      <c r="W73" s="69"/>
      <c r="X73" s="69"/>
      <c r="Y73" s="69"/>
      <c r="Z73" s="69"/>
      <c r="AA73" s="69"/>
      <c r="AB73" s="69"/>
    </row>
    <row r="74" spans="1:28" ht="15" x14ac:dyDescent="0.25">
      <c r="A74" s="682" t="s">
        <v>313</v>
      </c>
      <c r="B74" s="1016" t="s">
        <v>449</v>
      </c>
      <c r="C74" s="1016" t="s">
        <v>450</v>
      </c>
      <c r="D74" s="1016" t="s">
        <v>518</v>
      </c>
      <c r="E74" s="1020">
        <v>1</v>
      </c>
      <c r="F74" s="1020">
        <v>0</v>
      </c>
      <c r="G74" s="1020">
        <v>0</v>
      </c>
      <c r="H74" s="1020">
        <v>0</v>
      </c>
      <c r="I74" s="1020">
        <v>0</v>
      </c>
      <c r="J74" s="1020">
        <v>0</v>
      </c>
      <c r="K74" s="1020">
        <v>0</v>
      </c>
      <c r="L74" s="1020">
        <v>0</v>
      </c>
      <c r="M74" s="1021">
        <v>0</v>
      </c>
      <c r="N74" s="1022">
        <v>0</v>
      </c>
      <c r="O74" s="1021">
        <v>0</v>
      </c>
      <c r="P74" s="1022">
        <v>0</v>
      </c>
      <c r="Q74" s="1021">
        <v>1</v>
      </c>
      <c r="R74" s="1021">
        <v>0</v>
      </c>
      <c r="S74" s="1021">
        <v>1</v>
      </c>
      <c r="T74" s="1022">
        <v>0</v>
      </c>
      <c r="U74" s="1021">
        <v>100</v>
      </c>
      <c r="V74" s="1022">
        <v>0</v>
      </c>
      <c r="W74" s="69"/>
      <c r="X74" s="69"/>
      <c r="Y74" s="69"/>
      <c r="Z74" s="69"/>
      <c r="AA74" s="69"/>
      <c r="AB74" s="69"/>
    </row>
    <row r="75" spans="1:28" ht="15" x14ac:dyDescent="0.25">
      <c r="A75" s="682" t="s">
        <v>313</v>
      </c>
      <c r="B75" s="1016" t="s">
        <v>449</v>
      </c>
      <c r="C75" s="1016" t="s">
        <v>450</v>
      </c>
      <c r="D75" s="1016" t="s">
        <v>519</v>
      </c>
      <c r="E75" s="1020">
        <v>3</v>
      </c>
      <c r="F75" s="1020">
        <v>0</v>
      </c>
      <c r="G75" s="1020">
        <v>2</v>
      </c>
      <c r="H75" s="1020">
        <v>0</v>
      </c>
      <c r="I75" s="1020">
        <v>1</v>
      </c>
      <c r="J75" s="1020">
        <v>0</v>
      </c>
      <c r="K75" s="1020">
        <v>0</v>
      </c>
      <c r="L75" s="1020">
        <v>0</v>
      </c>
      <c r="M75" s="1021">
        <v>0</v>
      </c>
      <c r="N75" s="1022">
        <v>0</v>
      </c>
      <c r="O75" s="1021">
        <v>0</v>
      </c>
      <c r="P75" s="1022">
        <v>0</v>
      </c>
      <c r="Q75" s="1021">
        <v>6</v>
      </c>
      <c r="R75" s="1021">
        <v>0</v>
      </c>
      <c r="S75" s="1021">
        <v>0</v>
      </c>
      <c r="T75" s="1022">
        <v>0</v>
      </c>
      <c r="U75" s="1021">
        <v>0</v>
      </c>
      <c r="V75" s="1022">
        <v>0</v>
      </c>
      <c r="W75" s="69"/>
      <c r="X75" s="69"/>
      <c r="Y75" s="69"/>
      <c r="Z75" s="69"/>
      <c r="AA75" s="69"/>
      <c r="AB75" s="69"/>
    </row>
    <row r="76" spans="1:28" ht="15" x14ac:dyDescent="0.25">
      <c r="A76" s="682" t="s">
        <v>313</v>
      </c>
      <c r="B76" s="1016" t="s">
        <v>449</v>
      </c>
      <c r="C76" s="1016" t="s">
        <v>450</v>
      </c>
      <c r="D76" s="1016" t="s">
        <v>520</v>
      </c>
      <c r="E76" s="1020">
        <v>1</v>
      </c>
      <c r="F76" s="1020">
        <v>0</v>
      </c>
      <c r="G76" s="1020">
        <v>0</v>
      </c>
      <c r="H76" s="1020">
        <v>0</v>
      </c>
      <c r="I76" s="1020">
        <v>0</v>
      </c>
      <c r="J76" s="1020">
        <v>0</v>
      </c>
      <c r="K76" s="1020">
        <v>0</v>
      </c>
      <c r="L76" s="1020">
        <v>0</v>
      </c>
      <c r="M76" s="1021">
        <v>0</v>
      </c>
      <c r="N76" s="1022">
        <v>0</v>
      </c>
      <c r="O76" s="1021">
        <v>0</v>
      </c>
      <c r="P76" s="1022">
        <v>0</v>
      </c>
      <c r="Q76" s="1021">
        <v>1</v>
      </c>
      <c r="R76" s="1021">
        <v>0</v>
      </c>
      <c r="S76" s="1021">
        <v>0</v>
      </c>
      <c r="T76" s="1022">
        <v>0</v>
      </c>
      <c r="U76" s="1021">
        <v>0</v>
      </c>
      <c r="V76" s="1022">
        <v>0</v>
      </c>
      <c r="W76" s="69"/>
      <c r="X76" s="69"/>
      <c r="Y76" s="69"/>
      <c r="Z76" s="69"/>
      <c r="AA76" s="69"/>
      <c r="AB76" s="69"/>
    </row>
    <row r="77" spans="1:28" ht="15" x14ac:dyDescent="0.25">
      <c r="A77" s="682" t="s">
        <v>313</v>
      </c>
      <c r="B77" s="1016" t="s">
        <v>449</v>
      </c>
      <c r="C77" s="1016" t="s">
        <v>450</v>
      </c>
      <c r="D77" s="1016" t="s">
        <v>521</v>
      </c>
      <c r="E77" s="1020">
        <v>2</v>
      </c>
      <c r="F77" s="1020">
        <v>2</v>
      </c>
      <c r="G77" s="1020">
        <v>2</v>
      </c>
      <c r="H77" s="1020">
        <v>1</v>
      </c>
      <c r="I77" s="1020">
        <v>0</v>
      </c>
      <c r="J77" s="1020">
        <v>0</v>
      </c>
      <c r="K77" s="1020">
        <v>0</v>
      </c>
      <c r="L77" s="1020">
        <v>0</v>
      </c>
      <c r="M77" s="1021">
        <v>0</v>
      </c>
      <c r="N77" s="1022">
        <v>0</v>
      </c>
      <c r="O77" s="1021">
        <v>0</v>
      </c>
      <c r="P77" s="1022">
        <v>0</v>
      </c>
      <c r="Q77" s="1021">
        <v>4</v>
      </c>
      <c r="R77" s="1021">
        <v>3</v>
      </c>
      <c r="S77" s="1021">
        <v>0</v>
      </c>
      <c r="T77" s="1022">
        <v>0</v>
      </c>
      <c r="U77" s="1021">
        <v>0</v>
      </c>
      <c r="V77" s="1022">
        <v>0</v>
      </c>
      <c r="W77" s="69"/>
      <c r="X77" s="69"/>
      <c r="Y77" s="69"/>
      <c r="Z77" s="69"/>
      <c r="AA77" s="69"/>
      <c r="AB77" s="69"/>
    </row>
    <row r="78" spans="1:28" ht="15" x14ac:dyDescent="0.25">
      <c r="A78" s="682" t="s">
        <v>313</v>
      </c>
      <c r="B78" s="1016" t="s">
        <v>449</v>
      </c>
      <c r="C78" s="1016" t="s">
        <v>450</v>
      </c>
      <c r="D78" s="1016" t="s">
        <v>522</v>
      </c>
      <c r="E78" s="1020">
        <v>2</v>
      </c>
      <c r="F78" s="1020">
        <v>1</v>
      </c>
      <c r="G78" s="1020">
        <v>3</v>
      </c>
      <c r="H78" s="1020">
        <v>2</v>
      </c>
      <c r="I78" s="1020">
        <v>3</v>
      </c>
      <c r="J78" s="1020">
        <v>1</v>
      </c>
      <c r="K78" s="1020">
        <v>0</v>
      </c>
      <c r="L78" s="1020">
        <v>0</v>
      </c>
      <c r="M78" s="1021">
        <v>0</v>
      </c>
      <c r="N78" s="1022">
        <v>0</v>
      </c>
      <c r="O78" s="1021">
        <v>0</v>
      </c>
      <c r="P78" s="1022">
        <v>0</v>
      </c>
      <c r="Q78" s="1021">
        <v>8</v>
      </c>
      <c r="R78" s="1021">
        <v>4</v>
      </c>
      <c r="S78" s="1021">
        <v>0</v>
      </c>
      <c r="T78" s="1022">
        <v>0</v>
      </c>
      <c r="U78" s="1021">
        <v>0</v>
      </c>
      <c r="V78" s="1022">
        <v>0</v>
      </c>
      <c r="W78" s="69"/>
      <c r="X78" s="69"/>
      <c r="Y78" s="69"/>
      <c r="Z78" s="69"/>
      <c r="AA78" s="69"/>
      <c r="AB78" s="69"/>
    </row>
    <row r="79" spans="1:28" ht="15" x14ac:dyDescent="0.25">
      <c r="A79" s="682" t="s">
        <v>313</v>
      </c>
      <c r="B79" s="1016" t="s">
        <v>449</v>
      </c>
      <c r="C79" s="1016" t="s">
        <v>450</v>
      </c>
      <c r="D79" s="1016" t="s">
        <v>523</v>
      </c>
      <c r="E79" s="1020">
        <v>1</v>
      </c>
      <c r="F79" s="1020">
        <v>1</v>
      </c>
      <c r="G79" s="1020">
        <v>0</v>
      </c>
      <c r="H79" s="1020">
        <v>0</v>
      </c>
      <c r="I79" s="1020">
        <v>0</v>
      </c>
      <c r="J79" s="1020">
        <v>0</v>
      </c>
      <c r="K79" s="1020">
        <v>0</v>
      </c>
      <c r="L79" s="1020">
        <v>0</v>
      </c>
      <c r="M79" s="1021">
        <v>0</v>
      </c>
      <c r="N79" s="1022">
        <v>0</v>
      </c>
      <c r="O79" s="1021">
        <v>0</v>
      </c>
      <c r="P79" s="1022">
        <v>0</v>
      </c>
      <c r="Q79" s="1021">
        <v>1</v>
      </c>
      <c r="R79" s="1021">
        <v>1</v>
      </c>
      <c r="S79" s="1021">
        <v>0</v>
      </c>
      <c r="T79" s="1022">
        <v>0</v>
      </c>
      <c r="U79" s="1021">
        <v>0</v>
      </c>
      <c r="V79" s="1022">
        <v>0</v>
      </c>
      <c r="W79" s="69"/>
      <c r="X79" s="69"/>
      <c r="Y79" s="69"/>
      <c r="Z79" s="69"/>
      <c r="AA79" s="69"/>
      <c r="AB79" s="69"/>
    </row>
    <row r="80" spans="1:28" ht="15" x14ac:dyDescent="0.25">
      <c r="A80" s="682" t="s">
        <v>313</v>
      </c>
      <c r="B80" s="1016" t="s">
        <v>449</v>
      </c>
      <c r="C80" s="1016" t="s">
        <v>450</v>
      </c>
      <c r="D80" s="1016" t="s">
        <v>524</v>
      </c>
      <c r="E80" s="1020">
        <v>1</v>
      </c>
      <c r="F80" s="1020">
        <v>1</v>
      </c>
      <c r="G80" s="1020">
        <v>0</v>
      </c>
      <c r="H80" s="1020">
        <v>0</v>
      </c>
      <c r="I80" s="1020">
        <v>0</v>
      </c>
      <c r="J80" s="1020">
        <v>0</v>
      </c>
      <c r="K80" s="1020">
        <v>0</v>
      </c>
      <c r="L80" s="1020">
        <v>0</v>
      </c>
      <c r="M80" s="1021">
        <v>0</v>
      </c>
      <c r="N80" s="1022">
        <v>0</v>
      </c>
      <c r="O80" s="1021">
        <v>0</v>
      </c>
      <c r="P80" s="1022">
        <v>0</v>
      </c>
      <c r="Q80" s="1021">
        <v>1</v>
      </c>
      <c r="R80" s="1021">
        <v>1</v>
      </c>
      <c r="S80" s="1021">
        <v>0</v>
      </c>
      <c r="T80" s="1022">
        <v>0</v>
      </c>
      <c r="U80" s="1021">
        <v>0</v>
      </c>
      <c r="V80" s="1022">
        <v>0</v>
      </c>
      <c r="W80" s="69"/>
      <c r="X80" s="69"/>
      <c r="Y80" s="69"/>
      <c r="Z80" s="69"/>
      <c r="AA80" s="69"/>
      <c r="AB80" s="69"/>
    </row>
    <row r="81" spans="1:28" ht="15" x14ac:dyDescent="0.25">
      <c r="A81" s="682" t="s">
        <v>313</v>
      </c>
      <c r="B81" s="1016" t="s">
        <v>449</v>
      </c>
      <c r="C81" s="1016" t="s">
        <v>450</v>
      </c>
      <c r="D81" s="1016" t="s">
        <v>525</v>
      </c>
      <c r="E81" s="1020">
        <v>3</v>
      </c>
      <c r="F81" s="1020">
        <v>2</v>
      </c>
      <c r="G81" s="1020">
        <v>0</v>
      </c>
      <c r="H81" s="1020">
        <v>0</v>
      </c>
      <c r="I81" s="1020">
        <v>0</v>
      </c>
      <c r="J81" s="1020">
        <v>0</v>
      </c>
      <c r="K81" s="1020">
        <v>0</v>
      </c>
      <c r="L81" s="1020">
        <v>0</v>
      </c>
      <c r="M81" s="1021">
        <v>0</v>
      </c>
      <c r="N81" s="1022">
        <v>0</v>
      </c>
      <c r="O81" s="1021">
        <v>0</v>
      </c>
      <c r="P81" s="1022">
        <v>0</v>
      </c>
      <c r="Q81" s="1021">
        <v>3</v>
      </c>
      <c r="R81" s="1021">
        <v>2</v>
      </c>
      <c r="S81" s="1021">
        <v>0</v>
      </c>
      <c r="T81" s="1022">
        <v>0</v>
      </c>
      <c r="U81" s="1021">
        <v>0</v>
      </c>
      <c r="V81" s="1022">
        <v>0</v>
      </c>
      <c r="W81" s="69"/>
      <c r="X81" s="69"/>
      <c r="Y81" s="69"/>
      <c r="Z81" s="69"/>
      <c r="AA81" s="69"/>
      <c r="AB81" s="69"/>
    </row>
    <row r="82" spans="1:28" ht="15" x14ac:dyDescent="0.25">
      <c r="A82" s="682" t="s">
        <v>313</v>
      </c>
      <c r="B82" s="1016" t="s">
        <v>449</v>
      </c>
      <c r="C82" s="1016" t="s">
        <v>450</v>
      </c>
      <c r="D82" s="1016" t="s">
        <v>526</v>
      </c>
      <c r="E82" s="1020">
        <v>1</v>
      </c>
      <c r="F82" s="1020">
        <v>0</v>
      </c>
      <c r="G82" s="1020">
        <v>3</v>
      </c>
      <c r="H82" s="1020">
        <v>1</v>
      </c>
      <c r="I82" s="1020">
        <v>4</v>
      </c>
      <c r="J82" s="1020">
        <v>4</v>
      </c>
      <c r="K82" s="1020">
        <v>0</v>
      </c>
      <c r="L82" s="1020">
        <v>0</v>
      </c>
      <c r="M82" s="1021">
        <v>0</v>
      </c>
      <c r="N82" s="1022">
        <v>0</v>
      </c>
      <c r="O82" s="1021">
        <v>0</v>
      </c>
      <c r="P82" s="1022">
        <v>0</v>
      </c>
      <c r="Q82" s="1021">
        <v>8</v>
      </c>
      <c r="R82" s="1021">
        <v>5</v>
      </c>
      <c r="S82" s="1021">
        <v>0</v>
      </c>
      <c r="T82" s="1022">
        <v>0</v>
      </c>
      <c r="U82" s="1021">
        <v>0</v>
      </c>
      <c r="V82" s="1022">
        <v>0</v>
      </c>
      <c r="W82" s="69"/>
      <c r="X82" s="69"/>
      <c r="Y82" s="69"/>
      <c r="Z82" s="69"/>
      <c r="AA82" s="69"/>
      <c r="AB82" s="69"/>
    </row>
    <row r="83" spans="1:28" ht="15" x14ac:dyDescent="0.25">
      <c r="A83" s="682" t="s">
        <v>313</v>
      </c>
      <c r="B83" s="1016" t="s">
        <v>449</v>
      </c>
      <c r="C83" s="1016" t="s">
        <v>450</v>
      </c>
      <c r="D83" s="1016" t="s">
        <v>527</v>
      </c>
      <c r="E83" s="1020">
        <v>2</v>
      </c>
      <c r="F83" s="1020">
        <v>1</v>
      </c>
      <c r="G83" s="1020">
        <v>0</v>
      </c>
      <c r="H83" s="1020">
        <v>0</v>
      </c>
      <c r="I83" s="1020">
        <v>1</v>
      </c>
      <c r="J83" s="1020">
        <v>1</v>
      </c>
      <c r="K83" s="1020">
        <v>0</v>
      </c>
      <c r="L83" s="1020">
        <v>0</v>
      </c>
      <c r="M83" s="1021">
        <v>0</v>
      </c>
      <c r="N83" s="1022">
        <v>0</v>
      </c>
      <c r="O83" s="1021">
        <v>0</v>
      </c>
      <c r="P83" s="1022">
        <v>0</v>
      </c>
      <c r="Q83" s="1021">
        <v>3</v>
      </c>
      <c r="R83" s="1021">
        <v>2</v>
      </c>
      <c r="S83" s="1021">
        <v>1</v>
      </c>
      <c r="T83" s="1022">
        <v>1</v>
      </c>
      <c r="U83" s="1021">
        <v>33.332999999999998</v>
      </c>
      <c r="V83" s="1022">
        <v>50</v>
      </c>
      <c r="W83" s="69"/>
      <c r="X83" s="69"/>
      <c r="Y83" s="69"/>
      <c r="Z83" s="69"/>
      <c r="AA83" s="69"/>
      <c r="AB83" s="69"/>
    </row>
    <row r="84" spans="1:28" ht="15" x14ac:dyDescent="0.25">
      <c r="A84" s="682" t="s">
        <v>313</v>
      </c>
      <c r="B84" s="1016" t="s">
        <v>449</v>
      </c>
      <c r="C84" s="1016" t="s">
        <v>450</v>
      </c>
      <c r="D84" s="1016" t="s">
        <v>528</v>
      </c>
      <c r="E84" s="1020">
        <v>2</v>
      </c>
      <c r="F84" s="1020">
        <v>1</v>
      </c>
      <c r="G84" s="1020">
        <v>0</v>
      </c>
      <c r="H84" s="1020">
        <v>0</v>
      </c>
      <c r="I84" s="1020">
        <v>1</v>
      </c>
      <c r="J84" s="1020">
        <v>1</v>
      </c>
      <c r="K84" s="1020">
        <v>0</v>
      </c>
      <c r="L84" s="1020">
        <v>0</v>
      </c>
      <c r="M84" s="1021">
        <v>0</v>
      </c>
      <c r="N84" s="1022">
        <v>0</v>
      </c>
      <c r="O84" s="1021">
        <v>0</v>
      </c>
      <c r="P84" s="1022">
        <v>0</v>
      </c>
      <c r="Q84" s="1021">
        <v>3</v>
      </c>
      <c r="R84" s="1021">
        <v>2</v>
      </c>
      <c r="S84" s="1021">
        <v>0</v>
      </c>
      <c r="T84" s="1022">
        <v>0</v>
      </c>
      <c r="U84" s="1021">
        <v>0</v>
      </c>
      <c r="V84" s="1022">
        <v>0</v>
      </c>
      <c r="W84" s="69"/>
      <c r="X84" s="69"/>
      <c r="Y84" s="69"/>
      <c r="Z84" s="69"/>
      <c r="AA84" s="69"/>
      <c r="AB84" s="69"/>
    </row>
    <row r="85" spans="1:28" ht="15" x14ac:dyDescent="0.25">
      <c r="A85" s="682" t="s">
        <v>313</v>
      </c>
      <c r="B85" s="1016" t="s">
        <v>449</v>
      </c>
      <c r="C85" s="1016" t="s">
        <v>450</v>
      </c>
      <c r="D85" s="1016" t="s">
        <v>529</v>
      </c>
      <c r="E85" s="1020">
        <v>0</v>
      </c>
      <c r="F85" s="1020">
        <v>0</v>
      </c>
      <c r="G85" s="1020">
        <v>2</v>
      </c>
      <c r="H85" s="1020">
        <v>1</v>
      </c>
      <c r="I85" s="1020">
        <v>1</v>
      </c>
      <c r="J85" s="1020">
        <v>1</v>
      </c>
      <c r="K85" s="1020">
        <v>0</v>
      </c>
      <c r="L85" s="1020">
        <v>0</v>
      </c>
      <c r="M85" s="1021">
        <v>0</v>
      </c>
      <c r="N85" s="1022">
        <v>0</v>
      </c>
      <c r="O85" s="1021">
        <v>0</v>
      </c>
      <c r="P85" s="1022">
        <v>0</v>
      </c>
      <c r="Q85" s="1021">
        <v>3</v>
      </c>
      <c r="R85" s="1021">
        <v>2</v>
      </c>
      <c r="S85" s="1021">
        <v>1</v>
      </c>
      <c r="T85" s="1022">
        <v>1</v>
      </c>
      <c r="U85" s="1021">
        <v>33.332999999999998</v>
      </c>
      <c r="V85" s="1022">
        <v>50</v>
      </c>
      <c r="W85" s="69"/>
      <c r="X85" s="69"/>
      <c r="Y85" s="69"/>
      <c r="Z85" s="69"/>
      <c r="AA85" s="69"/>
      <c r="AB85" s="69"/>
    </row>
    <row r="86" spans="1:28" ht="15" x14ac:dyDescent="0.25">
      <c r="A86" s="682" t="s">
        <v>313</v>
      </c>
      <c r="B86" s="1016" t="s">
        <v>449</v>
      </c>
      <c r="C86" s="1016" t="s">
        <v>450</v>
      </c>
      <c r="D86" s="1016" t="s">
        <v>530</v>
      </c>
      <c r="E86" s="1020">
        <v>3</v>
      </c>
      <c r="F86" s="1020">
        <v>0</v>
      </c>
      <c r="G86" s="1020">
        <v>4</v>
      </c>
      <c r="H86" s="1020">
        <v>4</v>
      </c>
      <c r="I86" s="1020">
        <v>1</v>
      </c>
      <c r="J86" s="1020">
        <v>1</v>
      </c>
      <c r="K86" s="1020">
        <v>0</v>
      </c>
      <c r="L86" s="1020">
        <v>0</v>
      </c>
      <c r="M86" s="1021">
        <v>0</v>
      </c>
      <c r="N86" s="1022">
        <v>0</v>
      </c>
      <c r="O86" s="1021">
        <v>0</v>
      </c>
      <c r="P86" s="1022">
        <v>0</v>
      </c>
      <c r="Q86" s="1021">
        <v>8</v>
      </c>
      <c r="R86" s="1021">
        <v>5</v>
      </c>
      <c r="S86" s="1021">
        <v>1</v>
      </c>
      <c r="T86" s="1021">
        <v>0</v>
      </c>
      <c r="U86" s="1021">
        <v>12.5</v>
      </c>
      <c r="V86" s="1022">
        <v>0</v>
      </c>
      <c r="W86" s="69"/>
      <c r="X86" s="69"/>
      <c r="Y86" s="69"/>
      <c r="Z86" s="69"/>
      <c r="AA86" s="69"/>
      <c r="AB86" s="69"/>
    </row>
    <row r="87" spans="1:28" ht="15" x14ac:dyDescent="0.25">
      <c r="A87" s="682" t="s">
        <v>313</v>
      </c>
      <c r="B87" s="1016" t="s">
        <v>449</v>
      </c>
      <c r="C87" s="1016" t="s">
        <v>450</v>
      </c>
      <c r="D87" s="1016" t="s">
        <v>531</v>
      </c>
      <c r="E87" s="1020">
        <v>0</v>
      </c>
      <c r="F87" s="1020">
        <v>0</v>
      </c>
      <c r="G87" s="1020">
        <v>2</v>
      </c>
      <c r="H87" s="1020">
        <v>2</v>
      </c>
      <c r="I87" s="1020">
        <v>0</v>
      </c>
      <c r="J87" s="1020">
        <v>0</v>
      </c>
      <c r="K87" s="1020">
        <v>0</v>
      </c>
      <c r="L87" s="1020">
        <v>0</v>
      </c>
      <c r="M87" s="1021">
        <v>0</v>
      </c>
      <c r="N87" s="1022">
        <v>0</v>
      </c>
      <c r="O87" s="1021">
        <v>0</v>
      </c>
      <c r="P87" s="1022">
        <v>0</v>
      </c>
      <c r="Q87" s="1021">
        <v>2</v>
      </c>
      <c r="R87" s="1021">
        <v>2</v>
      </c>
      <c r="S87" s="1021">
        <v>0</v>
      </c>
      <c r="T87" s="1021">
        <v>0</v>
      </c>
      <c r="U87" s="1021">
        <v>0</v>
      </c>
      <c r="V87" s="1022">
        <v>0</v>
      </c>
      <c r="W87" s="69"/>
      <c r="X87" s="69"/>
      <c r="Y87" s="69"/>
      <c r="Z87" s="69"/>
      <c r="AA87" s="69"/>
      <c r="AB87" s="69"/>
    </row>
    <row r="88" spans="1:28" ht="15" x14ac:dyDescent="0.25">
      <c r="A88" s="682" t="s">
        <v>313</v>
      </c>
      <c r="B88" s="1016" t="s">
        <v>449</v>
      </c>
      <c r="C88" s="1016" t="s">
        <v>450</v>
      </c>
      <c r="D88" s="1016" t="s">
        <v>532</v>
      </c>
      <c r="E88" s="1020">
        <v>1</v>
      </c>
      <c r="F88" s="1020">
        <v>1</v>
      </c>
      <c r="G88" s="1020">
        <v>2</v>
      </c>
      <c r="H88" s="1020">
        <v>2</v>
      </c>
      <c r="I88" s="1020">
        <v>1</v>
      </c>
      <c r="J88" s="1020">
        <v>1</v>
      </c>
      <c r="K88" s="1020">
        <v>0</v>
      </c>
      <c r="L88" s="1020">
        <v>0</v>
      </c>
      <c r="M88" s="1021">
        <v>0</v>
      </c>
      <c r="N88" s="1022">
        <v>0</v>
      </c>
      <c r="O88" s="1021">
        <v>0</v>
      </c>
      <c r="P88" s="1022">
        <v>0</v>
      </c>
      <c r="Q88" s="1021">
        <v>4</v>
      </c>
      <c r="R88" s="1021">
        <v>4</v>
      </c>
      <c r="S88" s="1021">
        <v>1</v>
      </c>
      <c r="T88" s="1021">
        <v>1</v>
      </c>
      <c r="U88" s="1021">
        <v>25</v>
      </c>
      <c r="V88" s="1022">
        <v>25</v>
      </c>
      <c r="W88" s="69"/>
      <c r="X88" s="69"/>
      <c r="Y88" s="69"/>
      <c r="Z88" s="69"/>
      <c r="AA88" s="69"/>
      <c r="AB88" s="69"/>
    </row>
    <row r="89" spans="1:28" ht="15" x14ac:dyDescent="0.25">
      <c r="A89" s="682" t="s">
        <v>313</v>
      </c>
      <c r="B89" s="1016" t="s">
        <v>449</v>
      </c>
      <c r="C89" s="1016" t="s">
        <v>450</v>
      </c>
      <c r="D89" s="1016" t="s">
        <v>533</v>
      </c>
      <c r="E89" s="1020">
        <v>2</v>
      </c>
      <c r="F89" s="1020">
        <v>0</v>
      </c>
      <c r="G89" s="1020">
        <v>1</v>
      </c>
      <c r="H89" s="1020">
        <v>1</v>
      </c>
      <c r="I89" s="1020">
        <v>0</v>
      </c>
      <c r="J89" s="1020">
        <v>0</v>
      </c>
      <c r="K89" s="1020">
        <v>0</v>
      </c>
      <c r="L89" s="1020">
        <v>0</v>
      </c>
      <c r="M89" s="1021">
        <v>0</v>
      </c>
      <c r="N89" s="1022">
        <v>0</v>
      </c>
      <c r="O89" s="1021">
        <v>0</v>
      </c>
      <c r="P89" s="1022">
        <v>0</v>
      </c>
      <c r="Q89" s="1021">
        <v>3</v>
      </c>
      <c r="R89" s="1021">
        <v>1</v>
      </c>
      <c r="S89" s="1021">
        <v>0</v>
      </c>
      <c r="T89" s="1021">
        <v>0</v>
      </c>
      <c r="U89" s="1021">
        <v>0</v>
      </c>
      <c r="V89" s="1022">
        <v>0</v>
      </c>
      <c r="W89" s="69"/>
      <c r="X89" s="69"/>
      <c r="Y89" s="69"/>
      <c r="Z89" s="69"/>
      <c r="AA89" s="69"/>
      <c r="AB89" s="69"/>
    </row>
    <row r="90" spans="1:28" ht="15" x14ac:dyDescent="0.25">
      <c r="A90" s="682" t="s">
        <v>313</v>
      </c>
      <c r="B90" s="1016" t="s">
        <v>449</v>
      </c>
      <c r="C90" s="1016" t="s">
        <v>450</v>
      </c>
      <c r="D90" s="1016" t="s">
        <v>534</v>
      </c>
      <c r="E90" s="1020">
        <v>1</v>
      </c>
      <c r="F90" s="1020">
        <v>1</v>
      </c>
      <c r="G90" s="1020">
        <v>0</v>
      </c>
      <c r="H90" s="1020">
        <v>0</v>
      </c>
      <c r="I90" s="1020">
        <v>0</v>
      </c>
      <c r="J90" s="1020">
        <v>0</v>
      </c>
      <c r="K90" s="1020">
        <v>0</v>
      </c>
      <c r="L90" s="1020">
        <v>0</v>
      </c>
      <c r="M90" s="1021">
        <v>0</v>
      </c>
      <c r="N90" s="1022">
        <v>0</v>
      </c>
      <c r="O90" s="1021">
        <v>0</v>
      </c>
      <c r="P90" s="1022">
        <v>0</v>
      </c>
      <c r="Q90" s="1021">
        <v>1</v>
      </c>
      <c r="R90" s="1021">
        <v>1</v>
      </c>
      <c r="S90" s="1021">
        <v>0</v>
      </c>
      <c r="T90" s="1021">
        <v>0</v>
      </c>
      <c r="U90" s="1021">
        <v>0</v>
      </c>
      <c r="V90" s="1022">
        <v>0</v>
      </c>
      <c r="W90" s="69"/>
      <c r="X90" s="69"/>
      <c r="Y90" s="69"/>
      <c r="Z90" s="69"/>
      <c r="AA90" s="69"/>
      <c r="AB90" s="69"/>
    </row>
    <row r="91" spans="1:28" ht="15" x14ac:dyDescent="0.25">
      <c r="A91" s="682" t="s">
        <v>313</v>
      </c>
      <c r="B91" s="1016" t="s">
        <v>449</v>
      </c>
      <c r="C91" s="1016" t="s">
        <v>450</v>
      </c>
      <c r="D91" s="1016" t="s">
        <v>535</v>
      </c>
      <c r="E91" s="1020">
        <v>1</v>
      </c>
      <c r="F91" s="1020">
        <v>1</v>
      </c>
      <c r="G91" s="1020">
        <v>2</v>
      </c>
      <c r="H91" s="1020">
        <v>2</v>
      </c>
      <c r="I91" s="1020">
        <v>1</v>
      </c>
      <c r="J91" s="1020">
        <v>1</v>
      </c>
      <c r="K91" s="1020">
        <v>0</v>
      </c>
      <c r="L91" s="1020">
        <v>0</v>
      </c>
      <c r="M91" s="1021">
        <v>0</v>
      </c>
      <c r="N91" s="1022">
        <v>0</v>
      </c>
      <c r="O91" s="1021">
        <v>0</v>
      </c>
      <c r="P91" s="1022">
        <v>0</v>
      </c>
      <c r="Q91" s="1021">
        <v>4</v>
      </c>
      <c r="R91" s="1021">
        <v>4</v>
      </c>
      <c r="S91" s="1021">
        <v>1</v>
      </c>
      <c r="T91" s="1021">
        <v>1</v>
      </c>
      <c r="U91" s="1021">
        <v>25</v>
      </c>
      <c r="V91" s="1022">
        <v>25</v>
      </c>
      <c r="W91" s="69"/>
      <c r="X91" s="69"/>
      <c r="Y91" s="69"/>
      <c r="Z91" s="69"/>
      <c r="AA91" s="69"/>
      <c r="AB91" s="69"/>
    </row>
    <row r="92" spans="1:28" x14ac:dyDescent="0.2">
      <c r="A92" s="1370" t="s">
        <v>536</v>
      </c>
      <c r="B92" s="1371"/>
      <c r="C92" s="1371"/>
      <c r="D92" s="1372"/>
      <c r="E92" s="692">
        <f t="shared" ref="E92:T92" si="0">SUM(E8:E91)</f>
        <v>298</v>
      </c>
      <c r="F92" s="692">
        <f t="shared" si="0"/>
        <v>132</v>
      </c>
      <c r="G92" s="692">
        <f t="shared" si="0"/>
        <v>196</v>
      </c>
      <c r="H92" s="692">
        <f t="shared" si="0"/>
        <v>111</v>
      </c>
      <c r="I92" s="692">
        <f t="shared" si="0"/>
        <v>175</v>
      </c>
      <c r="J92" s="692">
        <f t="shared" si="0"/>
        <v>98</v>
      </c>
      <c r="K92" s="692">
        <f t="shared" si="0"/>
        <v>0</v>
      </c>
      <c r="L92" s="692">
        <f t="shared" si="0"/>
        <v>0</v>
      </c>
      <c r="M92" s="692">
        <f t="shared" si="0"/>
        <v>0</v>
      </c>
      <c r="N92" s="692">
        <f t="shared" si="0"/>
        <v>0</v>
      </c>
      <c r="O92" s="692">
        <f t="shared" si="0"/>
        <v>0</v>
      </c>
      <c r="P92" s="692">
        <f t="shared" si="0"/>
        <v>0</v>
      </c>
      <c r="Q92" s="692">
        <f t="shared" si="0"/>
        <v>669</v>
      </c>
      <c r="R92" s="692">
        <f t="shared" si="0"/>
        <v>341</v>
      </c>
      <c r="S92" s="692">
        <f t="shared" si="0"/>
        <v>83</v>
      </c>
      <c r="T92" s="692">
        <f t="shared" si="0"/>
        <v>37</v>
      </c>
      <c r="U92" s="693">
        <f t="shared" ref="U92:V98" si="1">S92/Q92*100</f>
        <v>12.406576980568012</v>
      </c>
      <c r="V92" s="693">
        <f t="shared" si="1"/>
        <v>10.850439882697946</v>
      </c>
      <c r="W92" s="69"/>
      <c r="X92" s="69"/>
      <c r="Y92" s="69"/>
      <c r="Z92" s="69"/>
      <c r="AA92" s="69"/>
      <c r="AB92" s="69"/>
    </row>
    <row r="93" spans="1:28" ht="15" x14ac:dyDescent="0.25">
      <c r="A93" s="681" t="s">
        <v>313</v>
      </c>
      <c r="B93" s="1050" t="s">
        <v>449</v>
      </c>
      <c r="C93" s="1050" t="s">
        <v>537</v>
      </c>
      <c r="D93" s="1050" t="s">
        <v>453</v>
      </c>
      <c r="E93" s="1055">
        <v>38</v>
      </c>
      <c r="F93" s="1055">
        <v>4</v>
      </c>
      <c r="G93" s="1055">
        <v>10</v>
      </c>
      <c r="H93" s="1055">
        <v>1</v>
      </c>
      <c r="I93" s="1055">
        <v>11</v>
      </c>
      <c r="J93" s="1055">
        <v>3</v>
      </c>
      <c r="K93" s="1055">
        <v>22</v>
      </c>
      <c r="L93" s="1055">
        <v>3</v>
      </c>
      <c r="M93" s="1059">
        <v>0</v>
      </c>
      <c r="N93" s="1059">
        <v>0</v>
      </c>
      <c r="O93" s="1056">
        <v>0</v>
      </c>
      <c r="P93" s="1056">
        <v>0</v>
      </c>
      <c r="Q93" s="1056">
        <v>81</v>
      </c>
      <c r="R93" s="1056">
        <v>11</v>
      </c>
      <c r="S93" s="1056">
        <v>7</v>
      </c>
      <c r="T93" s="1056">
        <v>0</v>
      </c>
      <c r="U93" s="109">
        <v>8.64</v>
      </c>
      <c r="V93" s="1056">
        <v>0</v>
      </c>
      <c r="W93" s="69"/>
      <c r="X93" s="69"/>
      <c r="Y93" s="69"/>
      <c r="Z93" s="69"/>
      <c r="AA93" s="69"/>
      <c r="AB93" s="69"/>
    </row>
    <row r="94" spans="1:28" ht="15" x14ac:dyDescent="0.25">
      <c r="A94" s="682" t="s">
        <v>313</v>
      </c>
      <c r="B94" s="1016" t="s">
        <v>449</v>
      </c>
      <c r="C94" s="1016" t="s">
        <v>537</v>
      </c>
      <c r="D94" s="1016" t="s">
        <v>347</v>
      </c>
      <c r="E94" s="1020">
        <v>0</v>
      </c>
      <c r="F94" s="1020">
        <v>0</v>
      </c>
      <c r="G94" s="1020">
        <v>0</v>
      </c>
      <c r="H94" s="1020">
        <v>0</v>
      </c>
      <c r="I94" s="1020">
        <v>0</v>
      </c>
      <c r="J94" s="1020">
        <v>0</v>
      </c>
      <c r="K94" s="1020">
        <v>1</v>
      </c>
      <c r="L94" s="1020">
        <v>1</v>
      </c>
      <c r="M94" s="1023">
        <v>0</v>
      </c>
      <c r="N94" s="1023">
        <v>0</v>
      </c>
      <c r="O94" s="1021">
        <v>0</v>
      </c>
      <c r="P94" s="1021">
        <v>0</v>
      </c>
      <c r="Q94" s="1021">
        <v>1</v>
      </c>
      <c r="R94" s="1021">
        <v>1</v>
      </c>
      <c r="S94" s="1021">
        <v>0</v>
      </c>
      <c r="T94" s="1021">
        <v>0</v>
      </c>
      <c r="U94" s="1060">
        <v>0</v>
      </c>
      <c r="V94" s="1021">
        <v>0</v>
      </c>
      <c r="W94" s="69"/>
      <c r="X94" s="69"/>
      <c r="Y94" s="69"/>
      <c r="Z94" s="69"/>
      <c r="AA94" s="69"/>
      <c r="AB94" s="69"/>
    </row>
    <row r="95" spans="1:28" ht="15" x14ac:dyDescent="0.25">
      <c r="A95" s="682" t="s">
        <v>313</v>
      </c>
      <c r="B95" s="1016" t="s">
        <v>449</v>
      </c>
      <c r="C95" s="1016" t="s">
        <v>537</v>
      </c>
      <c r="D95" s="1016" t="s">
        <v>352</v>
      </c>
      <c r="E95" s="1020">
        <v>0</v>
      </c>
      <c r="F95" s="1020">
        <v>0</v>
      </c>
      <c r="G95" s="1020">
        <v>0</v>
      </c>
      <c r="H95" s="1020">
        <v>0</v>
      </c>
      <c r="I95" s="1020">
        <v>0</v>
      </c>
      <c r="J95" s="1020">
        <v>0</v>
      </c>
      <c r="K95" s="1020">
        <v>1</v>
      </c>
      <c r="L95" s="1020">
        <v>0</v>
      </c>
      <c r="M95" s="1023">
        <v>0</v>
      </c>
      <c r="N95" s="1023">
        <v>0</v>
      </c>
      <c r="O95" s="1021">
        <v>0</v>
      </c>
      <c r="P95" s="1021">
        <v>0</v>
      </c>
      <c r="Q95" s="1021">
        <v>1</v>
      </c>
      <c r="R95" s="1021">
        <v>0</v>
      </c>
      <c r="S95" s="1021">
        <v>0</v>
      </c>
      <c r="T95" s="1021">
        <v>0</v>
      </c>
      <c r="U95" s="1060">
        <v>0</v>
      </c>
      <c r="V95" s="1021">
        <v>0</v>
      </c>
      <c r="W95" s="69"/>
      <c r="X95" s="69"/>
      <c r="Y95" s="69"/>
      <c r="Z95" s="69"/>
      <c r="AA95" s="69"/>
      <c r="AB95" s="69"/>
    </row>
    <row r="96" spans="1:28" ht="15" x14ac:dyDescent="0.25">
      <c r="A96" s="682" t="s">
        <v>313</v>
      </c>
      <c r="B96" s="1016" t="s">
        <v>449</v>
      </c>
      <c r="C96" s="1016" t="s">
        <v>537</v>
      </c>
      <c r="D96" s="1016" t="s">
        <v>538</v>
      </c>
      <c r="E96" s="1020">
        <v>0</v>
      </c>
      <c r="F96" s="1020">
        <v>0</v>
      </c>
      <c r="G96" s="1020">
        <v>0</v>
      </c>
      <c r="H96" s="1020">
        <v>0</v>
      </c>
      <c r="I96" s="1020">
        <v>0</v>
      </c>
      <c r="J96" s="1020">
        <v>0</v>
      </c>
      <c r="K96" s="1020">
        <v>6</v>
      </c>
      <c r="L96" s="1020">
        <v>1</v>
      </c>
      <c r="M96" s="1023">
        <v>0</v>
      </c>
      <c r="N96" s="1023">
        <v>0</v>
      </c>
      <c r="O96" s="1021">
        <v>0</v>
      </c>
      <c r="P96" s="1021">
        <v>0</v>
      </c>
      <c r="Q96" s="1021">
        <v>6</v>
      </c>
      <c r="R96" s="1021">
        <v>1</v>
      </c>
      <c r="S96" s="1021">
        <v>1</v>
      </c>
      <c r="T96" s="1021">
        <v>0</v>
      </c>
      <c r="U96" s="1060">
        <v>16.670000000000002</v>
      </c>
      <c r="V96" s="1021">
        <v>0</v>
      </c>
      <c r="W96" s="69"/>
      <c r="X96" s="69"/>
      <c r="Y96" s="69"/>
      <c r="Z96" s="69"/>
      <c r="AA96" s="69"/>
      <c r="AB96" s="69"/>
    </row>
    <row r="97" spans="1:28" x14ac:dyDescent="0.2">
      <c r="A97" s="1370" t="s">
        <v>539</v>
      </c>
      <c r="B97" s="1371"/>
      <c r="C97" s="1371"/>
      <c r="D97" s="1372"/>
      <c r="E97" s="692">
        <f t="shared" ref="E97:T97" si="2">SUM(E93:E96)</f>
        <v>38</v>
      </c>
      <c r="F97" s="692">
        <f t="shared" si="2"/>
        <v>4</v>
      </c>
      <c r="G97" s="692">
        <f t="shared" si="2"/>
        <v>10</v>
      </c>
      <c r="H97" s="692">
        <f t="shared" si="2"/>
        <v>1</v>
      </c>
      <c r="I97" s="692">
        <f t="shared" si="2"/>
        <v>11</v>
      </c>
      <c r="J97" s="692">
        <f t="shared" si="2"/>
        <v>3</v>
      </c>
      <c r="K97" s="692">
        <f t="shared" si="2"/>
        <v>30</v>
      </c>
      <c r="L97" s="692">
        <f t="shared" si="2"/>
        <v>5</v>
      </c>
      <c r="M97" s="692">
        <f t="shared" si="2"/>
        <v>0</v>
      </c>
      <c r="N97" s="692">
        <f t="shared" si="2"/>
        <v>0</v>
      </c>
      <c r="O97" s="692">
        <f t="shared" si="2"/>
        <v>0</v>
      </c>
      <c r="P97" s="692">
        <f t="shared" si="2"/>
        <v>0</v>
      </c>
      <c r="Q97" s="692">
        <f t="shared" si="2"/>
        <v>89</v>
      </c>
      <c r="R97" s="692">
        <f t="shared" si="2"/>
        <v>13</v>
      </c>
      <c r="S97" s="692">
        <f t="shared" si="2"/>
        <v>8</v>
      </c>
      <c r="T97" s="692">
        <f t="shared" si="2"/>
        <v>0</v>
      </c>
      <c r="U97" s="694">
        <f t="shared" si="1"/>
        <v>8.9887640449438209</v>
      </c>
      <c r="V97" s="694">
        <f t="shared" si="1"/>
        <v>0</v>
      </c>
      <c r="W97" s="69"/>
      <c r="X97" s="69"/>
      <c r="Y97" s="69"/>
      <c r="Z97" s="69"/>
      <c r="AA97" s="69"/>
      <c r="AB97" s="69"/>
    </row>
    <row r="98" spans="1:28" x14ac:dyDescent="0.2">
      <c r="A98" s="1373" t="s">
        <v>540</v>
      </c>
      <c r="B98" s="1374"/>
      <c r="C98" s="1374"/>
      <c r="D98" s="1375"/>
      <c r="E98" s="695">
        <f t="shared" ref="E98:T98" si="3">E92+E97</f>
        <v>336</v>
      </c>
      <c r="F98" s="695">
        <f t="shared" si="3"/>
        <v>136</v>
      </c>
      <c r="G98" s="695">
        <f t="shared" si="3"/>
        <v>206</v>
      </c>
      <c r="H98" s="695">
        <f t="shared" si="3"/>
        <v>112</v>
      </c>
      <c r="I98" s="695">
        <f t="shared" si="3"/>
        <v>186</v>
      </c>
      <c r="J98" s="695">
        <f t="shared" si="3"/>
        <v>101</v>
      </c>
      <c r="K98" s="695">
        <f t="shared" si="3"/>
        <v>30</v>
      </c>
      <c r="L98" s="695">
        <f t="shared" si="3"/>
        <v>5</v>
      </c>
      <c r="M98" s="695">
        <f t="shared" si="3"/>
        <v>0</v>
      </c>
      <c r="N98" s="695">
        <f t="shared" si="3"/>
        <v>0</v>
      </c>
      <c r="O98" s="695">
        <f t="shared" si="3"/>
        <v>0</v>
      </c>
      <c r="P98" s="695">
        <f t="shared" si="3"/>
        <v>0</v>
      </c>
      <c r="Q98" s="695">
        <f t="shared" si="3"/>
        <v>758</v>
      </c>
      <c r="R98" s="695">
        <f t="shared" si="3"/>
        <v>354</v>
      </c>
      <c r="S98" s="695">
        <f t="shared" si="3"/>
        <v>91</v>
      </c>
      <c r="T98" s="695">
        <f t="shared" si="3"/>
        <v>37</v>
      </c>
      <c r="U98" s="696">
        <f t="shared" si="1"/>
        <v>12.005277044854882</v>
      </c>
      <c r="V98" s="696">
        <f t="shared" si="1"/>
        <v>10.451977401129943</v>
      </c>
      <c r="W98" s="69"/>
      <c r="X98" s="69"/>
      <c r="Y98" s="69"/>
      <c r="Z98" s="69"/>
      <c r="AA98" s="69"/>
      <c r="AB98" s="69"/>
    </row>
    <row r="99" spans="1:28" ht="15" x14ac:dyDescent="0.25">
      <c r="A99" s="681" t="s">
        <v>541</v>
      </c>
      <c r="B99" s="1050" t="s">
        <v>542</v>
      </c>
      <c r="C99" s="1050" t="s">
        <v>450</v>
      </c>
      <c r="D99" s="1050" t="s">
        <v>453</v>
      </c>
      <c r="E99" s="1055">
        <v>46</v>
      </c>
      <c r="F99" s="1055">
        <v>5</v>
      </c>
      <c r="G99" s="1055">
        <v>41</v>
      </c>
      <c r="H99" s="1055">
        <v>5</v>
      </c>
      <c r="I99" s="1059">
        <v>0</v>
      </c>
      <c r="J99" s="1056">
        <v>0</v>
      </c>
      <c r="K99" s="1056">
        <v>0</v>
      </c>
      <c r="L99" s="1056">
        <v>0</v>
      </c>
      <c r="M99" s="1056">
        <v>0</v>
      </c>
      <c r="N99" s="1056">
        <v>0</v>
      </c>
      <c r="O99" s="1056">
        <v>0</v>
      </c>
      <c r="P99" s="1056">
        <v>0</v>
      </c>
      <c r="Q99" s="1056">
        <v>87</v>
      </c>
      <c r="R99" s="1056">
        <v>10</v>
      </c>
      <c r="S99" s="1056">
        <v>5</v>
      </c>
      <c r="T99" s="1056">
        <v>1</v>
      </c>
      <c r="U99" s="1056">
        <v>5.75</v>
      </c>
      <c r="V99" s="1056">
        <v>10</v>
      </c>
      <c r="W99" s="69"/>
      <c r="X99" s="69"/>
      <c r="Y99" s="69"/>
      <c r="Z99" s="69"/>
      <c r="AA99" s="69"/>
      <c r="AB99" s="69"/>
    </row>
    <row r="100" spans="1:28" ht="15" x14ac:dyDescent="0.25">
      <c r="A100" s="682" t="s">
        <v>541</v>
      </c>
      <c r="B100" s="1016" t="s">
        <v>542</v>
      </c>
      <c r="C100" s="1016" t="s">
        <v>450</v>
      </c>
      <c r="D100" s="1016" t="s">
        <v>347</v>
      </c>
      <c r="E100" s="1020">
        <v>26</v>
      </c>
      <c r="F100" s="1020">
        <v>21</v>
      </c>
      <c r="G100" s="1020">
        <v>20</v>
      </c>
      <c r="H100" s="1020">
        <v>19</v>
      </c>
      <c r="I100" s="1023">
        <v>0</v>
      </c>
      <c r="J100" s="1021">
        <v>0</v>
      </c>
      <c r="K100" s="1021">
        <v>0</v>
      </c>
      <c r="L100" s="1021">
        <v>0</v>
      </c>
      <c r="M100" s="1021">
        <v>0</v>
      </c>
      <c r="N100" s="1021">
        <v>0</v>
      </c>
      <c r="O100" s="1021">
        <v>0</v>
      </c>
      <c r="P100" s="1021">
        <v>0</v>
      </c>
      <c r="Q100" s="1021">
        <v>46</v>
      </c>
      <c r="R100" s="1021">
        <v>40</v>
      </c>
      <c r="S100" s="1021">
        <v>4</v>
      </c>
      <c r="T100" s="1021">
        <v>2</v>
      </c>
      <c r="U100" s="1021">
        <v>8.6999999999999993</v>
      </c>
      <c r="V100" s="1021">
        <v>5</v>
      </c>
      <c r="W100" s="69"/>
      <c r="X100" s="69"/>
      <c r="Y100" s="69"/>
      <c r="Z100" s="69"/>
      <c r="AA100" s="69"/>
      <c r="AB100" s="69"/>
    </row>
    <row r="101" spans="1:28" ht="15" x14ac:dyDescent="0.25">
      <c r="A101" s="682" t="s">
        <v>541</v>
      </c>
      <c r="B101" s="1016" t="s">
        <v>542</v>
      </c>
      <c r="C101" s="1016" t="s">
        <v>450</v>
      </c>
      <c r="D101" s="1016" t="s">
        <v>543</v>
      </c>
      <c r="E101" s="1020">
        <v>11</v>
      </c>
      <c r="F101" s="1020">
        <v>7</v>
      </c>
      <c r="G101" s="1020">
        <v>14</v>
      </c>
      <c r="H101" s="1020">
        <v>7</v>
      </c>
      <c r="I101" s="1023">
        <v>0</v>
      </c>
      <c r="J101" s="1021">
        <v>0</v>
      </c>
      <c r="K101" s="1021">
        <v>0</v>
      </c>
      <c r="L101" s="1021">
        <v>0</v>
      </c>
      <c r="M101" s="1021">
        <v>0</v>
      </c>
      <c r="N101" s="1021">
        <v>0</v>
      </c>
      <c r="O101" s="1021">
        <v>0</v>
      </c>
      <c r="P101" s="1021">
        <v>0</v>
      </c>
      <c r="Q101" s="1021">
        <v>25</v>
      </c>
      <c r="R101" s="1021">
        <v>14</v>
      </c>
      <c r="S101" s="1021">
        <v>1</v>
      </c>
      <c r="T101" s="1021">
        <v>1</v>
      </c>
      <c r="U101" s="1021">
        <v>4</v>
      </c>
      <c r="V101" s="1021">
        <v>7.14</v>
      </c>
      <c r="W101" s="69"/>
      <c r="X101" s="69"/>
      <c r="Y101" s="69"/>
      <c r="Z101" s="69"/>
      <c r="AA101" s="69"/>
      <c r="AB101" s="69"/>
    </row>
    <row r="102" spans="1:28" ht="15" x14ac:dyDescent="0.25">
      <c r="A102" s="682" t="s">
        <v>541</v>
      </c>
      <c r="B102" s="1016" t="s">
        <v>542</v>
      </c>
      <c r="C102" s="1016" t="s">
        <v>450</v>
      </c>
      <c r="D102" s="1016" t="s">
        <v>544</v>
      </c>
      <c r="E102" s="1020">
        <v>0</v>
      </c>
      <c r="F102" s="1020">
        <v>0</v>
      </c>
      <c r="G102" s="1020">
        <v>1</v>
      </c>
      <c r="H102" s="1020">
        <v>1</v>
      </c>
      <c r="I102" s="1023">
        <v>0</v>
      </c>
      <c r="J102" s="1021">
        <v>0</v>
      </c>
      <c r="K102" s="1021">
        <v>0</v>
      </c>
      <c r="L102" s="1021">
        <v>0</v>
      </c>
      <c r="M102" s="1021">
        <v>0</v>
      </c>
      <c r="N102" s="1021">
        <v>0</v>
      </c>
      <c r="O102" s="1021">
        <v>0</v>
      </c>
      <c r="P102" s="1021">
        <v>0</v>
      </c>
      <c r="Q102" s="1021">
        <v>1</v>
      </c>
      <c r="R102" s="1021">
        <v>1</v>
      </c>
      <c r="S102" s="1021">
        <v>1</v>
      </c>
      <c r="T102" s="1021">
        <v>1</v>
      </c>
      <c r="U102" s="1021">
        <v>100</v>
      </c>
      <c r="V102" s="1021">
        <v>100</v>
      </c>
      <c r="W102" s="69"/>
      <c r="X102" s="69"/>
      <c r="Y102" s="69"/>
      <c r="Z102" s="69"/>
      <c r="AA102" s="69"/>
      <c r="AB102" s="69"/>
    </row>
    <row r="103" spans="1:28" ht="15" x14ac:dyDescent="0.25">
      <c r="A103" s="682" t="s">
        <v>541</v>
      </c>
      <c r="B103" s="1016" t="s">
        <v>542</v>
      </c>
      <c r="C103" s="1016" t="s">
        <v>450</v>
      </c>
      <c r="D103" s="1016" t="s">
        <v>545</v>
      </c>
      <c r="E103" s="1020">
        <v>0</v>
      </c>
      <c r="F103" s="1020">
        <v>0</v>
      </c>
      <c r="G103" s="1020">
        <v>1</v>
      </c>
      <c r="H103" s="1020">
        <v>1</v>
      </c>
      <c r="I103" s="1023">
        <v>0</v>
      </c>
      <c r="J103" s="1021">
        <v>0</v>
      </c>
      <c r="K103" s="1021">
        <v>0</v>
      </c>
      <c r="L103" s="1021">
        <v>0</v>
      </c>
      <c r="M103" s="1021">
        <v>0</v>
      </c>
      <c r="N103" s="1021">
        <v>0</v>
      </c>
      <c r="O103" s="1021">
        <v>0</v>
      </c>
      <c r="P103" s="1021">
        <v>0</v>
      </c>
      <c r="Q103" s="1021">
        <v>1</v>
      </c>
      <c r="R103" s="1021">
        <v>1</v>
      </c>
      <c r="S103" s="1021">
        <v>0</v>
      </c>
      <c r="T103" s="1021">
        <v>0</v>
      </c>
      <c r="U103" s="1021">
        <v>0</v>
      </c>
      <c r="V103" s="1021">
        <v>0</v>
      </c>
      <c r="W103" s="69"/>
      <c r="X103" s="69"/>
      <c r="Y103" s="69"/>
      <c r="Z103" s="69"/>
      <c r="AA103" s="69"/>
      <c r="AB103" s="69"/>
    </row>
    <row r="104" spans="1:28" ht="15" x14ac:dyDescent="0.25">
      <c r="A104" s="682" t="s">
        <v>541</v>
      </c>
      <c r="B104" s="1016" t="s">
        <v>542</v>
      </c>
      <c r="C104" s="1016" t="s">
        <v>450</v>
      </c>
      <c r="D104" s="1016" t="s">
        <v>456</v>
      </c>
      <c r="E104" s="1020">
        <v>1</v>
      </c>
      <c r="F104" s="1020">
        <v>0</v>
      </c>
      <c r="G104" s="1020">
        <v>5</v>
      </c>
      <c r="H104" s="1020">
        <v>2</v>
      </c>
      <c r="I104" s="1023">
        <v>0</v>
      </c>
      <c r="J104" s="1021">
        <v>0</v>
      </c>
      <c r="K104" s="1021">
        <v>0</v>
      </c>
      <c r="L104" s="1021">
        <v>0</v>
      </c>
      <c r="M104" s="1021">
        <v>0</v>
      </c>
      <c r="N104" s="1021">
        <v>0</v>
      </c>
      <c r="O104" s="1021">
        <v>0</v>
      </c>
      <c r="P104" s="1021">
        <v>0</v>
      </c>
      <c r="Q104" s="1021">
        <v>6</v>
      </c>
      <c r="R104" s="1021">
        <v>2</v>
      </c>
      <c r="S104" s="1021">
        <v>0</v>
      </c>
      <c r="T104" s="1021">
        <v>0</v>
      </c>
      <c r="U104" s="1021">
        <v>0</v>
      </c>
      <c r="V104" s="1021">
        <v>0</v>
      </c>
      <c r="W104" s="69"/>
      <c r="X104" s="69"/>
      <c r="Y104" s="69"/>
      <c r="Z104" s="69"/>
      <c r="AA104" s="69"/>
      <c r="AB104" s="69"/>
    </row>
    <row r="105" spans="1:28" ht="15" x14ac:dyDescent="0.25">
      <c r="A105" s="682" t="s">
        <v>541</v>
      </c>
      <c r="B105" s="1016" t="s">
        <v>542</v>
      </c>
      <c r="C105" s="1016" t="s">
        <v>450</v>
      </c>
      <c r="D105" s="1016" t="s">
        <v>457</v>
      </c>
      <c r="E105" s="1020">
        <v>2</v>
      </c>
      <c r="F105" s="1020">
        <v>0</v>
      </c>
      <c r="G105" s="1020">
        <v>2</v>
      </c>
      <c r="H105" s="1020">
        <v>0</v>
      </c>
      <c r="I105" s="1023">
        <v>0</v>
      </c>
      <c r="J105" s="1021">
        <v>0</v>
      </c>
      <c r="K105" s="1021">
        <v>0</v>
      </c>
      <c r="L105" s="1021">
        <v>0</v>
      </c>
      <c r="M105" s="1021">
        <v>0</v>
      </c>
      <c r="N105" s="1021">
        <v>0</v>
      </c>
      <c r="O105" s="1021">
        <v>0</v>
      </c>
      <c r="P105" s="1021">
        <v>0</v>
      </c>
      <c r="Q105" s="1021">
        <v>4</v>
      </c>
      <c r="R105" s="1021">
        <v>0</v>
      </c>
      <c r="S105" s="1021">
        <v>0</v>
      </c>
      <c r="T105" s="1021">
        <v>0</v>
      </c>
      <c r="U105" s="1021">
        <v>0</v>
      </c>
      <c r="V105" s="1021">
        <v>0</v>
      </c>
      <c r="W105" s="69"/>
      <c r="X105" s="69"/>
      <c r="Y105" s="69"/>
      <c r="Z105" s="69"/>
      <c r="AA105" s="69"/>
      <c r="AB105" s="69"/>
    </row>
    <row r="106" spans="1:28" ht="15" x14ac:dyDescent="0.25">
      <c r="A106" s="682" t="s">
        <v>541</v>
      </c>
      <c r="B106" s="1016" t="s">
        <v>542</v>
      </c>
      <c r="C106" s="1016" t="s">
        <v>450</v>
      </c>
      <c r="D106" s="1016" t="s">
        <v>458</v>
      </c>
      <c r="E106" s="1020">
        <v>6</v>
      </c>
      <c r="F106" s="1020">
        <v>6</v>
      </c>
      <c r="G106" s="1020">
        <v>2</v>
      </c>
      <c r="H106" s="1020">
        <v>2</v>
      </c>
      <c r="I106" s="1023">
        <v>0</v>
      </c>
      <c r="J106" s="1021">
        <v>0</v>
      </c>
      <c r="K106" s="1021">
        <v>0</v>
      </c>
      <c r="L106" s="1021">
        <v>0</v>
      </c>
      <c r="M106" s="1021">
        <v>0</v>
      </c>
      <c r="N106" s="1021">
        <v>0</v>
      </c>
      <c r="O106" s="1021">
        <v>0</v>
      </c>
      <c r="P106" s="1021">
        <v>0</v>
      </c>
      <c r="Q106" s="1021">
        <v>8</v>
      </c>
      <c r="R106" s="1021">
        <v>8</v>
      </c>
      <c r="S106" s="1021">
        <v>0</v>
      </c>
      <c r="T106" s="1021">
        <v>0</v>
      </c>
      <c r="U106" s="1021">
        <v>0</v>
      </c>
      <c r="V106" s="1021">
        <v>0</v>
      </c>
      <c r="W106" s="69"/>
      <c r="X106" s="69"/>
      <c r="Y106" s="69"/>
      <c r="Z106" s="69"/>
      <c r="AA106" s="69"/>
      <c r="AB106" s="69"/>
    </row>
    <row r="107" spans="1:28" ht="15" x14ac:dyDescent="0.25">
      <c r="A107" s="682" t="s">
        <v>541</v>
      </c>
      <c r="B107" s="1016" t="s">
        <v>542</v>
      </c>
      <c r="C107" s="1016" t="s">
        <v>450</v>
      </c>
      <c r="D107" s="1016" t="s">
        <v>460</v>
      </c>
      <c r="E107" s="1020">
        <v>2</v>
      </c>
      <c r="F107" s="1020">
        <v>2</v>
      </c>
      <c r="G107" s="1020">
        <v>0</v>
      </c>
      <c r="H107" s="1020">
        <v>0</v>
      </c>
      <c r="I107" s="1023">
        <v>0</v>
      </c>
      <c r="J107" s="1021">
        <v>0</v>
      </c>
      <c r="K107" s="1021">
        <v>0</v>
      </c>
      <c r="L107" s="1021">
        <v>0</v>
      </c>
      <c r="M107" s="1021">
        <v>0</v>
      </c>
      <c r="N107" s="1021">
        <v>0</v>
      </c>
      <c r="O107" s="1021">
        <v>0</v>
      </c>
      <c r="P107" s="1021">
        <v>0</v>
      </c>
      <c r="Q107" s="1021">
        <v>2</v>
      </c>
      <c r="R107" s="1021">
        <v>2</v>
      </c>
      <c r="S107" s="1021">
        <v>0</v>
      </c>
      <c r="T107" s="1021">
        <v>0</v>
      </c>
      <c r="U107" s="1021">
        <v>0</v>
      </c>
      <c r="V107" s="1021">
        <v>0</v>
      </c>
      <c r="W107" s="69"/>
      <c r="X107" s="69"/>
      <c r="Y107" s="69"/>
      <c r="Z107" s="69"/>
      <c r="AA107" s="69"/>
      <c r="AB107" s="69"/>
    </row>
    <row r="108" spans="1:28" ht="15" x14ac:dyDescent="0.25">
      <c r="A108" s="682" t="s">
        <v>541</v>
      </c>
      <c r="B108" s="1016" t="s">
        <v>542</v>
      </c>
      <c r="C108" s="1016" t="s">
        <v>450</v>
      </c>
      <c r="D108" s="1016" t="s">
        <v>461</v>
      </c>
      <c r="E108" s="1020">
        <v>1</v>
      </c>
      <c r="F108" s="1020">
        <v>0</v>
      </c>
      <c r="G108" s="1020">
        <v>0</v>
      </c>
      <c r="H108" s="1020">
        <v>0</v>
      </c>
      <c r="I108" s="1023">
        <v>0</v>
      </c>
      <c r="J108" s="1021">
        <v>0</v>
      </c>
      <c r="K108" s="1021">
        <v>0</v>
      </c>
      <c r="L108" s="1021">
        <v>0</v>
      </c>
      <c r="M108" s="1021">
        <v>0</v>
      </c>
      <c r="N108" s="1021">
        <v>0</v>
      </c>
      <c r="O108" s="1021">
        <v>0</v>
      </c>
      <c r="P108" s="1021">
        <v>0</v>
      </c>
      <c r="Q108" s="1021">
        <v>1</v>
      </c>
      <c r="R108" s="1021">
        <v>0</v>
      </c>
      <c r="S108" s="1021">
        <v>0</v>
      </c>
      <c r="T108" s="1021">
        <v>0</v>
      </c>
      <c r="U108" s="1021">
        <v>0</v>
      </c>
      <c r="V108" s="1021">
        <v>0</v>
      </c>
      <c r="W108" s="69"/>
      <c r="X108" s="69"/>
      <c r="Y108" s="69"/>
      <c r="Z108" s="69"/>
      <c r="AA108" s="69"/>
      <c r="AB108" s="69"/>
    </row>
    <row r="109" spans="1:28" ht="15" x14ac:dyDescent="0.25">
      <c r="A109" s="682" t="s">
        <v>541</v>
      </c>
      <c r="B109" s="1016" t="s">
        <v>542</v>
      </c>
      <c r="C109" s="1016" t="s">
        <v>450</v>
      </c>
      <c r="D109" s="1016" t="s">
        <v>462</v>
      </c>
      <c r="E109" s="1020">
        <v>4</v>
      </c>
      <c r="F109" s="1020">
        <v>4</v>
      </c>
      <c r="G109" s="1020">
        <v>6</v>
      </c>
      <c r="H109" s="1020">
        <v>4</v>
      </c>
      <c r="I109" s="1023">
        <v>0</v>
      </c>
      <c r="J109" s="1021">
        <v>0</v>
      </c>
      <c r="K109" s="1021">
        <v>0</v>
      </c>
      <c r="L109" s="1021">
        <v>0</v>
      </c>
      <c r="M109" s="1021">
        <v>0</v>
      </c>
      <c r="N109" s="1021">
        <v>0</v>
      </c>
      <c r="O109" s="1021">
        <v>0</v>
      </c>
      <c r="P109" s="1021">
        <v>0</v>
      </c>
      <c r="Q109" s="1021">
        <v>10</v>
      </c>
      <c r="R109" s="1021">
        <v>8</v>
      </c>
      <c r="S109" s="1021">
        <v>0</v>
      </c>
      <c r="T109" s="1021">
        <v>0</v>
      </c>
      <c r="U109" s="1021">
        <v>0</v>
      </c>
      <c r="V109" s="1021">
        <v>0</v>
      </c>
      <c r="W109" s="69"/>
      <c r="X109" s="69"/>
      <c r="Y109" s="69"/>
      <c r="Z109" s="69"/>
      <c r="AA109" s="69"/>
      <c r="AB109" s="69"/>
    </row>
    <row r="110" spans="1:28" ht="15" x14ac:dyDescent="0.25">
      <c r="A110" s="682" t="s">
        <v>541</v>
      </c>
      <c r="B110" s="1016" t="s">
        <v>542</v>
      </c>
      <c r="C110" s="1016" t="s">
        <v>450</v>
      </c>
      <c r="D110" s="1016" t="s">
        <v>463</v>
      </c>
      <c r="E110" s="1020">
        <v>3</v>
      </c>
      <c r="F110" s="1020">
        <v>0</v>
      </c>
      <c r="G110" s="1020">
        <v>0</v>
      </c>
      <c r="H110" s="1020">
        <v>0</v>
      </c>
      <c r="I110" s="1023">
        <v>0</v>
      </c>
      <c r="J110" s="1021">
        <v>0</v>
      </c>
      <c r="K110" s="1021">
        <v>0</v>
      </c>
      <c r="L110" s="1021">
        <v>0</v>
      </c>
      <c r="M110" s="1021">
        <v>0</v>
      </c>
      <c r="N110" s="1021">
        <v>0</v>
      </c>
      <c r="O110" s="1021">
        <v>0</v>
      </c>
      <c r="P110" s="1021">
        <v>0</v>
      </c>
      <c r="Q110" s="1021">
        <v>3</v>
      </c>
      <c r="R110" s="1021">
        <v>0</v>
      </c>
      <c r="S110" s="1021">
        <v>0</v>
      </c>
      <c r="T110" s="1021">
        <v>0</v>
      </c>
      <c r="U110" s="1021">
        <v>0</v>
      </c>
      <c r="V110" s="1021">
        <v>0</v>
      </c>
      <c r="W110" s="69"/>
      <c r="X110" s="69"/>
      <c r="Y110" s="69"/>
      <c r="Z110" s="69"/>
      <c r="AA110" s="69"/>
      <c r="AB110" s="69"/>
    </row>
    <row r="111" spans="1:28" ht="15" x14ac:dyDescent="0.25">
      <c r="A111" s="682" t="s">
        <v>541</v>
      </c>
      <c r="B111" s="1016" t="s">
        <v>542</v>
      </c>
      <c r="C111" s="1016" t="s">
        <v>450</v>
      </c>
      <c r="D111" s="1016" t="s">
        <v>465</v>
      </c>
      <c r="E111" s="1020">
        <v>9</v>
      </c>
      <c r="F111" s="1020">
        <v>7</v>
      </c>
      <c r="G111" s="1020">
        <v>7</v>
      </c>
      <c r="H111" s="1020">
        <v>7</v>
      </c>
      <c r="I111" s="1023">
        <v>0</v>
      </c>
      <c r="J111" s="1021">
        <v>0</v>
      </c>
      <c r="K111" s="1021">
        <v>0</v>
      </c>
      <c r="L111" s="1021">
        <v>0</v>
      </c>
      <c r="M111" s="1021">
        <v>0</v>
      </c>
      <c r="N111" s="1021">
        <v>0</v>
      </c>
      <c r="O111" s="1021">
        <v>0</v>
      </c>
      <c r="P111" s="1021">
        <v>0</v>
      </c>
      <c r="Q111" s="1021">
        <v>16</v>
      </c>
      <c r="R111" s="1021">
        <v>14</v>
      </c>
      <c r="S111" s="1021">
        <v>0</v>
      </c>
      <c r="T111" s="1021">
        <v>0</v>
      </c>
      <c r="U111" s="1021">
        <v>0</v>
      </c>
      <c r="V111" s="1021">
        <v>0</v>
      </c>
      <c r="W111" s="69"/>
      <c r="X111" s="69"/>
      <c r="Y111" s="69"/>
      <c r="Z111" s="69"/>
      <c r="AA111" s="69"/>
      <c r="AB111" s="69"/>
    </row>
    <row r="112" spans="1:28" ht="15" x14ac:dyDescent="0.25">
      <c r="A112" s="682" t="s">
        <v>541</v>
      </c>
      <c r="B112" s="1016" t="s">
        <v>542</v>
      </c>
      <c r="C112" s="1016" t="s">
        <v>450</v>
      </c>
      <c r="D112" s="1016" t="s">
        <v>468</v>
      </c>
      <c r="E112" s="1020">
        <v>1</v>
      </c>
      <c r="F112" s="1020">
        <v>1</v>
      </c>
      <c r="G112" s="1020">
        <v>0</v>
      </c>
      <c r="H112" s="1020">
        <v>0</v>
      </c>
      <c r="I112" s="1023">
        <v>0</v>
      </c>
      <c r="J112" s="1021">
        <v>0</v>
      </c>
      <c r="K112" s="1021">
        <v>0</v>
      </c>
      <c r="L112" s="1021">
        <v>0</v>
      </c>
      <c r="M112" s="1021">
        <v>0</v>
      </c>
      <c r="N112" s="1021">
        <v>0</v>
      </c>
      <c r="O112" s="1021">
        <v>0</v>
      </c>
      <c r="P112" s="1021">
        <v>0</v>
      </c>
      <c r="Q112" s="1021">
        <v>1</v>
      </c>
      <c r="R112" s="1021">
        <v>1</v>
      </c>
      <c r="S112" s="1021">
        <v>0</v>
      </c>
      <c r="T112" s="1021">
        <v>0</v>
      </c>
      <c r="U112" s="1021">
        <v>0</v>
      </c>
      <c r="V112" s="1021">
        <v>0</v>
      </c>
      <c r="W112" s="69"/>
      <c r="X112" s="69"/>
      <c r="Y112" s="69"/>
      <c r="Z112" s="69"/>
      <c r="AA112" s="69"/>
      <c r="AB112" s="69"/>
    </row>
    <row r="113" spans="1:28" ht="15" x14ac:dyDescent="0.25">
      <c r="A113" s="682" t="s">
        <v>541</v>
      </c>
      <c r="B113" s="1016" t="s">
        <v>542</v>
      </c>
      <c r="C113" s="1016" t="s">
        <v>450</v>
      </c>
      <c r="D113" s="1016" t="s">
        <v>470</v>
      </c>
      <c r="E113" s="1020">
        <v>3</v>
      </c>
      <c r="F113" s="1020">
        <v>3</v>
      </c>
      <c r="G113" s="1020">
        <v>1</v>
      </c>
      <c r="H113" s="1020">
        <v>1</v>
      </c>
      <c r="I113" s="1023">
        <v>0</v>
      </c>
      <c r="J113" s="1021">
        <v>0</v>
      </c>
      <c r="K113" s="1021">
        <v>0</v>
      </c>
      <c r="L113" s="1021">
        <v>0</v>
      </c>
      <c r="M113" s="1021">
        <v>0</v>
      </c>
      <c r="N113" s="1021">
        <v>0</v>
      </c>
      <c r="O113" s="1021">
        <v>0</v>
      </c>
      <c r="P113" s="1021">
        <v>0</v>
      </c>
      <c r="Q113" s="1021">
        <v>4</v>
      </c>
      <c r="R113" s="1021">
        <v>4</v>
      </c>
      <c r="S113" s="1021">
        <v>0</v>
      </c>
      <c r="T113" s="1021">
        <v>0</v>
      </c>
      <c r="U113" s="1021">
        <v>0</v>
      </c>
      <c r="V113" s="1021">
        <v>0</v>
      </c>
      <c r="W113" s="69"/>
      <c r="X113" s="69"/>
      <c r="Y113" s="69"/>
      <c r="Z113" s="69"/>
      <c r="AA113" s="69"/>
      <c r="AB113" s="69"/>
    </row>
    <row r="114" spans="1:28" ht="15" x14ac:dyDescent="0.25">
      <c r="A114" s="682" t="s">
        <v>541</v>
      </c>
      <c r="B114" s="1016" t="s">
        <v>542</v>
      </c>
      <c r="C114" s="1016" t="s">
        <v>450</v>
      </c>
      <c r="D114" s="1016" t="s">
        <v>471</v>
      </c>
      <c r="E114" s="1020">
        <v>1</v>
      </c>
      <c r="F114" s="1020">
        <v>1</v>
      </c>
      <c r="G114" s="1020">
        <v>0</v>
      </c>
      <c r="H114" s="1020">
        <v>0</v>
      </c>
      <c r="I114" s="1023">
        <v>0</v>
      </c>
      <c r="J114" s="1021">
        <v>0</v>
      </c>
      <c r="K114" s="1021">
        <v>0</v>
      </c>
      <c r="L114" s="1021">
        <v>0</v>
      </c>
      <c r="M114" s="1021">
        <v>0</v>
      </c>
      <c r="N114" s="1021">
        <v>0</v>
      </c>
      <c r="O114" s="1021">
        <v>0</v>
      </c>
      <c r="P114" s="1021">
        <v>0</v>
      </c>
      <c r="Q114" s="1021">
        <v>1</v>
      </c>
      <c r="R114" s="1021">
        <v>1</v>
      </c>
      <c r="S114" s="1021">
        <v>0</v>
      </c>
      <c r="T114" s="1021">
        <v>0</v>
      </c>
      <c r="U114" s="1021">
        <v>0</v>
      </c>
      <c r="V114" s="1021">
        <v>0</v>
      </c>
      <c r="W114" s="69"/>
      <c r="X114" s="69"/>
      <c r="Y114" s="69"/>
      <c r="Z114" s="69"/>
      <c r="AA114" s="69"/>
      <c r="AB114" s="69"/>
    </row>
    <row r="115" spans="1:28" ht="15" x14ac:dyDescent="0.25">
      <c r="A115" s="682" t="s">
        <v>541</v>
      </c>
      <c r="B115" s="1016" t="s">
        <v>542</v>
      </c>
      <c r="C115" s="1016" t="s">
        <v>450</v>
      </c>
      <c r="D115" s="1016" t="s">
        <v>472</v>
      </c>
      <c r="E115" s="1020">
        <v>5</v>
      </c>
      <c r="F115" s="1020">
        <v>5</v>
      </c>
      <c r="G115" s="1020">
        <v>6</v>
      </c>
      <c r="H115" s="1020">
        <v>6</v>
      </c>
      <c r="I115" s="1023">
        <v>0</v>
      </c>
      <c r="J115" s="1021">
        <v>0</v>
      </c>
      <c r="K115" s="1021">
        <v>0</v>
      </c>
      <c r="L115" s="1021">
        <v>0</v>
      </c>
      <c r="M115" s="1021">
        <v>0</v>
      </c>
      <c r="N115" s="1021">
        <v>0</v>
      </c>
      <c r="O115" s="1021">
        <v>0</v>
      </c>
      <c r="P115" s="1021">
        <v>0</v>
      </c>
      <c r="Q115" s="1021">
        <v>11</v>
      </c>
      <c r="R115" s="1021">
        <v>11</v>
      </c>
      <c r="S115" s="1021">
        <v>0</v>
      </c>
      <c r="T115" s="1021">
        <v>0</v>
      </c>
      <c r="U115" s="1021">
        <v>0</v>
      </c>
      <c r="V115" s="1021">
        <v>0</v>
      </c>
      <c r="W115" s="69"/>
      <c r="X115" s="69"/>
      <c r="Y115" s="69"/>
      <c r="Z115" s="69"/>
      <c r="AA115" s="69"/>
      <c r="AB115" s="69"/>
    </row>
    <row r="116" spans="1:28" ht="15" x14ac:dyDescent="0.25">
      <c r="A116" s="682" t="s">
        <v>541</v>
      </c>
      <c r="B116" s="1016" t="s">
        <v>542</v>
      </c>
      <c r="C116" s="1016" t="s">
        <v>450</v>
      </c>
      <c r="D116" s="1016" t="s">
        <v>473</v>
      </c>
      <c r="E116" s="1020">
        <v>0</v>
      </c>
      <c r="F116" s="1020">
        <v>0</v>
      </c>
      <c r="G116" s="1020">
        <v>1</v>
      </c>
      <c r="H116" s="1020">
        <v>0</v>
      </c>
      <c r="I116" s="1023">
        <v>0</v>
      </c>
      <c r="J116" s="1021">
        <v>0</v>
      </c>
      <c r="K116" s="1021">
        <v>0</v>
      </c>
      <c r="L116" s="1021">
        <v>0</v>
      </c>
      <c r="M116" s="1021">
        <v>0</v>
      </c>
      <c r="N116" s="1021">
        <v>0</v>
      </c>
      <c r="O116" s="1021">
        <v>0</v>
      </c>
      <c r="P116" s="1021">
        <v>0</v>
      </c>
      <c r="Q116" s="1021">
        <v>1</v>
      </c>
      <c r="R116" s="1021">
        <v>0</v>
      </c>
      <c r="S116" s="1021">
        <v>0</v>
      </c>
      <c r="T116" s="1021">
        <v>0</v>
      </c>
      <c r="U116" s="1021">
        <v>0</v>
      </c>
      <c r="V116" s="1021">
        <v>0</v>
      </c>
      <c r="W116" s="69"/>
      <c r="X116" s="69"/>
      <c r="Y116" s="69"/>
      <c r="Z116" s="69"/>
      <c r="AA116" s="69"/>
      <c r="AB116" s="69"/>
    </row>
    <row r="117" spans="1:28" ht="15" x14ac:dyDescent="0.25">
      <c r="A117" s="682" t="s">
        <v>541</v>
      </c>
      <c r="B117" s="1016" t="s">
        <v>542</v>
      </c>
      <c r="C117" s="1016" t="s">
        <v>450</v>
      </c>
      <c r="D117" s="1016" t="s">
        <v>475</v>
      </c>
      <c r="E117" s="1020">
        <v>3</v>
      </c>
      <c r="F117" s="1020">
        <v>3</v>
      </c>
      <c r="G117" s="1020">
        <v>3</v>
      </c>
      <c r="H117" s="1020">
        <v>3</v>
      </c>
      <c r="I117" s="1023">
        <v>0</v>
      </c>
      <c r="J117" s="1021">
        <v>0</v>
      </c>
      <c r="K117" s="1021">
        <v>0</v>
      </c>
      <c r="L117" s="1021">
        <v>0</v>
      </c>
      <c r="M117" s="1021">
        <v>0</v>
      </c>
      <c r="N117" s="1021">
        <v>0</v>
      </c>
      <c r="O117" s="1021">
        <v>0</v>
      </c>
      <c r="P117" s="1021">
        <v>0</v>
      </c>
      <c r="Q117" s="1021">
        <v>6</v>
      </c>
      <c r="R117" s="1021">
        <v>6</v>
      </c>
      <c r="S117" s="1021">
        <v>0</v>
      </c>
      <c r="T117" s="1021">
        <v>0</v>
      </c>
      <c r="U117" s="1021">
        <v>0</v>
      </c>
      <c r="V117" s="1021">
        <v>0</v>
      </c>
      <c r="W117" s="69"/>
      <c r="X117" s="69"/>
      <c r="Y117" s="69"/>
      <c r="Z117" s="69"/>
      <c r="AA117" s="69"/>
      <c r="AB117" s="69"/>
    </row>
    <row r="118" spans="1:28" ht="15" x14ac:dyDescent="0.25">
      <c r="A118" s="682" t="s">
        <v>541</v>
      </c>
      <c r="B118" s="1016" t="s">
        <v>542</v>
      </c>
      <c r="C118" s="1016" t="s">
        <v>450</v>
      </c>
      <c r="D118" s="1016" t="s">
        <v>476</v>
      </c>
      <c r="E118" s="1020">
        <v>1</v>
      </c>
      <c r="F118" s="1020">
        <v>1</v>
      </c>
      <c r="G118" s="1020">
        <v>1</v>
      </c>
      <c r="H118" s="1020">
        <v>1</v>
      </c>
      <c r="I118" s="1023">
        <v>0</v>
      </c>
      <c r="J118" s="1021">
        <v>0</v>
      </c>
      <c r="K118" s="1021">
        <v>0</v>
      </c>
      <c r="L118" s="1021">
        <v>0</v>
      </c>
      <c r="M118" s="1021">
        <v>0</v>
      </c>
      <c r="N118" s="1021">
        <v>0</v>
      </c>
      <c r="O118" s="1021">
        <v>0</v>
      </c>
      <c r="P118" s="1021">
        <v>0</v>
      </c>
      <c r="Q118" s="1021">
        <v>2</v>
      </c>
      <c r="R118" s="1021">
        <v>2</v>
      </c>
      <c r="S118" s="1021">
        <v>0</v>
      </c>
      <c r="T118" s="1021">
        <v>0</v>
      </c>
      <c r="U118" s="1021">
        <v>0</v>
      </c>
      <c r="V118" s="1021">
        <v>0</v>
      </c>
      <c r="W118" s="69"/>
      <c r="X118" s="69"/>
      <c r="Y118" s="69"/>
      <c r="Z118" s="69"/>
      <c r="AA118" s="69"/>
      <c r="AB118" s="69"/>
    </row>
    <row r="119" spans="1:28" ht="15" x14ac:dyDescent="0.25">
      <c r="A119" s="682" t="s">
        <v>541</v>
      </c>
      <c r="B119" s="1016" t="s">
        <v>542</v>
      </c>
      <c r="C119" s="1016" t="s">
        <v>450</v>
      </c>
      <c r="D119" s="1016" t="s">
        <v>477</v>
      </c>
      <c r="E119" s="1020">
        <v>3</v>
      </c>
      <c r="F119" s="1020">
        <v>3</v>
      </c>
      <c r="G119" s="1020">
        <v>2</v>
      </c>
      <c r="H119" s="1020">
        <v>2</v>
      </c>
      <c r="I119" s="1023">
        <v>0</v>
      </c>
      <c r="J119" s="1021">
        <v>0</v>
      </c>
      <c r="K119" s="1021">
        <v>0</v>
      </c>
      <c r="L119" s="1021">
        <v>0</v>
      </c>
      <c r="M119" s="1021">
        <v>0</v>
      </c>
      <c r="N119" s="1021">
        <v>0</v>
      </c>
      <c r="O119" s="1021">
        <v>0</v>
      </c>
      <c r="P119" s="1021">
        <v>0</v>
      </c>
      <c r="Q119" s="1021">
        <v>5</v>
      </c>
      <c r="R119" s="1021">
        <v>5</v>
      </c>
      <c r="S119" s="1021">
        <v>0</v>
      </c>
      <c r="T119" s="1021">
        <v>0</v>
      </c>
      <c r="U119" s="1021">
        <v>0</v>
      </c>
      <c r="V119" s="1021">
        <v>0</v>
      </c>
      <c r="W119" s="69"/>
      <c r="X119" s="69"/>
      <c r="Y119" s="69"/>
      <c r="Z119" s="69"/>
      <c r="AA119" s="69"/>
      <c r="AB119" s="69"/>
    </row>
    <row r="120" spans="1:28" ht="15" x14ac:dyDescent="0.25">
      <c r="A120" s="682" t="s">
        <v>541</v>
      </c>
      <c r="B120" s="1016" t="s">
        <v>542</v>
      </c>
      <c r="C120" s="1016" t="s">
        <v>450</v>
      </c>
      <c r="D120" s="1016" t="s">
        <v>546</v>
      </c>
      <c r="E120" s="1020">
        <v>0</v>
      </c>
      <c r="F120" s="1020">
        <v>0</v>
      </c>
      <c r="G120" s="1020">
        <v>1</v>
      </c>
      <c r="H120" s="1020">
        <v>1</v>
      </c>
      <c r="I120" s="1023">
        <v>0</v>
      </c>
      <c r="J120" s="1021">
        <v>0</v>
      </c>
      <c r="K120" s="1021">
        <v>0</v>
      </c>
      <c r="L120" s="1021">
        <v>0</v>
      </c>
      <c r="M120" s="1021">
        <v>0</v>
      </c>
      <c r="N120" s="1021">
        <v>0</v>
      </c>
      <c r="O120" s="1021">
        <v>0</v>
      </c>
      <c r="P120" s="1021">
        <v>0</v>
      </c>
      <c r="Q120" s="1021">
        <v>1</v>
      </c>
      <c r="R120" s="1021">
        <v>1</v>
      </c>
      <c r="S120" s="1021">
        <v>0</v>
      </c>
      <c r="T120" s="1021">
        <v>0</v>
      </c>
      <c r="U120" s="1021">
        <v>0</v>
      </c>
      <c r="V120" s="1021">
        <v>0</v>
      </c>
      <c r="W120" s="69"/>
      <c r="X120" s="69"/>
      <c r="Y120" s="69"/>
      <c r="Z120" s="69"/>
      <c r="AA120" s="69"/>
      <c r="AB120" s="69"/>
    </row>
    <row r="121" spans="1:28" ht="15" x14ac:dyDescent="0.25">
      <c r="A121" s="682" t="s">
        <v>541</v>
      </c>
      <c r="B121" s="1016" t="s">
        <v>542</v>
      </c>
      <c r="C121" s="1016" t="s">
        <v>450</v>
      </c>
      <c r="D121" s="1016" t="s">
        <v>547</v>
      </c>
      <c r="E121" s="1020">
        <v>0</v>
      </c>
      <c r="F121" s="1020">
        <v>0</v>
      </c>
      <c r="G121" s="1020">
        <v>1</v>
      </c>
      <c r="H121" s="1020">
        <v>1</v>
      </c>
      <c r="I121" s="1023">
        <v>0</v>
      </c>
      <c r="J121" s="1021">
        <v>0</v>
      </c>
      <c r="K121" s="1021">
        <v>0</v>
      </c>
      <c r="L121" s="1021">
        <v>0</v>
      </c>
      <c r="M121" s="1021">
        <v>0</v>
      </c>
      <c r="N121" s="1021">
        <v>0</v>
      </c>
      <c r="O121" s="1021">
        <v>0</v>
      </c>
      <c r="P121" s="1021">
        <v>0</v>
      </c>
      <c r="Q121" s="1021">
        <v>1</v>
      </c>
      <c r="R121" s="1021">
        <v>1</v>
      </c>
      <c r="S121" s="1021">
        <v>0</v>
      </c>
      <c r="T121" s="1021">
        <v>0</v>
      </c>
      <c r="U121" s="1021">
        <v>0</v>
      </c>
      <c r="V121" s="1021">
        <v>0</v>
      </c>
      <c r="W121" s="69"/>
      <c r="X121" s="69"/>
      <c r="Y121" s="69"/>
      <c r="Z121" s="69"/>
      <c r="AA121" s="69"/>
      <c r="AB121" s="69"/>
    </row>
    <row r="122" spans="1:28" ht="15" x14ac:dyDescent="0.25">
      <c r="A122" s="682" t="s">
        <v>541</v>
      </c>
      <c r="B122" s="1016" t="s">
        <v>542</v>
      </c>
      <c r="C122" s="1016" t="s">
        <v>450</v>
      </c>
      <c r="D122" s="1016" t="s">
        <v>548</v>
      </c>
      <c r="E122" s="1020">
        <v>0</v>
      </c>
      <c r="F122" s="1020">
        <v>0</v>
      </c>
      <c r="G122" s="1020">
        <v>1</v>
      </c>
      <c r="H122" s="1020">
        <v>1</v>
      </c>
      <c r="I122" s="1023">
        <v>0</v>
      </c>
      <c r="J122" s="1021">
        <v>0</v>
      </c>
      <c r="K122" s="1021">
        <v>0</v>
      </c>
      <c r="L122" s="1021">
        <v>0</v>
      </c>
      <c r="M122" s="1021">
        <v>0</v>
      </c>
      <c r="N122" s="1021">
        <v>0</v>
      </c>
      <c r="O122" s="1021">
        <v>0</v>
      </c>
      <c r="P122" s="1021">
        <v>0</v>
      </c>
      <c r="Q122" s="1021">
        <v>1</v>
      </c>
      <c r="R122" s="1021">
        <v>1</v>
      </c>
      <c r="S122" s="1021">
        <v>0</v>
      </c>
      <c r="T122" s="1021">
        <v>0</v>
      </c>
      <c r="U122" s="1021">
        <v>0</v>
      </c>
      <c r="V122" s="1021">
        <v>0</v>
      </c>
      <c r="W122" s="69"/>
      <c r="X122" s="69"/>
      <c r="Y122" s="69"/>
      <c r="Z122" s="69"/>
      <c r="AA122" s="69"/>
      <c r="AB122" s="69"/>
    </row>
    <row r="123" spans="1:28" ht="15" x14ac:dyDescent="0.25">
      <c r="A123" s="682" t="s">
        <v>541</v>
      </c>
      <c r="B123" s="1016" t="s">
        <v>542</v>
      </c>
      <c r="C123" s="1016" t="s">
        <v>450</v>
      </c>
      <c r="D123" s="1016" t="s">
        <v>480</v>
      </c>
      <c r="E123" s="1020">
        <v>4</v>
      </c>
      <c r="F123" s="1020">
        <v>3</v>
      </c>
      <c r="G123" s="1020">
        <v>1</v>
      </c>
      <c r="H123" s="1020">
        <v>1</v>
      </c>
      <c r="I123" s="1023">
        <v>0</v>
      </c>
      <c r="J123" s="1021">
        <v>0</v>
      </c>
      <c r="K123" s="1021">
        <v>0</v>
      </c>
      <c r="L123" s="1021">
        <v>0</v>
      </c>
      <c r="M123" s="1021">
        <v>0</v>
      </c>
      <c r="N123" s="1021">
        <v>0</v>
      </c>
      <c r="O123" s="1021">
        <v>0</v>
      </c>
      <c r="P123" s="1021">
        <v>0</v>
      </c>
      <c r="Q123" s="1021">
        <v>5</v>
      </c>
      <c r="R123" s="1021">
        <v>4</v>
      </c>
      <c r="S123" s="1021">
        <v>0</v>
      </c>
      <c r="T123" s="1021">
        <v>0</v>
      </c>
      <c r="U123" s="1021">
        <v>0</v>
      </c>
      <c r="V123" s="1021">
        <v>0</v>
      </c>
      <c r="W123" s="69"/>
      <c r="X123" s="69"/>
      <c r="Y123" s="69"/>
      <c r="Z123" s="69"/>
      <c r="AA123" s="69"/>
      <c r="AB123" s="69"/>
    </row>
    <row r="124" spans="1:28" ht="15" x14ac:dyDescent="0.25">
      <c r="A124" s="682" t="s">
        <v>541</v>
      </c>
      <c r="B124" s="1016" t="s">
        <v>542</v>
      </c>
      <c r="C124" s="1016" t="s">
        <v>450</v>
      </c>
      <c r="D124" s="1016" t="s">
        <v>481</v>
      </c>
      <c r="E124" s="1020">
        <v>1</v>
      </c>
      <c r="F124" s="1020">
        <v>0</v>
      </c>
      <c r="G124" s="1020">
        <v>2</v>
      </c>
      <c r="H124" s="1020">
        <v>2</v>
      </c>
      <c r="I124" s="1023">
        <v>0</v>
      </c>
      <c r="J124" s="1021">
        <v>0</v>
      </c>
      <c r="K124" s="1021">
        <v>0</v>
      </c>
      <c r="L124" s="1021">
        <v>0</v>
      </c>
      <c r="M124" s="1021">
        <v>0</v>
      </c>
      <c r="N124" s="1021">
        <v>0</v>
      </c>
      <c r="O124" s="1021">
        <v>0</v>
      </c>
      <c r="P124" s="1021">
        <v>0</v>
      </c>
      <c r="Q124" s="1021">
        <v>3</v>
      </c>
      <c r="R124" s="1021">
        <v>2</v>
      </c>
      <c r="S124" s="1021">
        <v>0</v>
      </c>
      <c r="T124" s="1021">
        <v>0</v>
      </c>
      <c r="U124" s="1021">
        <v>0</v>
      </c>
      <c r="V124" s="1021">
        <v>0</v>
      </c>
      <c r="W124" s="69"/>
      <c r="X124" s="69"/>
      <c r="Y124" s="69"/>
      <c r="Z124" s="69"/>
      <c r="AA124" s="69"/>
      <c r="AB124" s="69"/>
    </row>
    <row r="125" spans="1:28" ht="15" x14ac:dyDescent="0.25">
      <c r="A125" s="682" t="s">
        <v>541</v>
      </c>
      <c r="B125" s="1016" t="s">
        <v>542</v>
      </c>
      <c r="C125" s="1016" t="s">
        <v>450</v>
      </c>
      <c r="D125" s="1016" t="s">
        <v>482</v>
      </c>
      <c r="E125" s="1020">
        <v>2</v>
      </c>
      <c r="F125" s="1020">
        <v>2</v>
      </c>
      <c r="G125" s="1020">
        <v>1</v>
      </c>
      <c r="H125" s="1020">
        <v>0</v>
      </c>
      <c r="I125" s="1023">
        <v>0</v>
      </c>
      <c r="J125" s="1021">
        <v>0</v>
      </c>
      <c r="K125" s="1021">
        <v>0</v>
      </c>
      <c r="L125" s="1021">
        <v>0</v>
      </c>
      <c r="M125" s="1021">
        <v>0</v>
      </c>
      <c r="N125" s="1021">
        <v>0</v>
      </c>
      <c r="O125" s="1021">
        <v>0</v>
      </c>
      <c r="P125" s="1021">
        <v>0</v>
      </c>
      <c r="Q125" s="1021">
        <v>3</v>
      </c>
      <c r="R125" s="1021">
        <v>2</v>
      </c>
      <c r="S125" s="1021">
        <v>0</v>
      </c>
      <c r="T125" s="1021">
        <v>0</v>
      </c>
      <c r="U125" s="1021">
        <v>0</v>
      </c>
      <c r="V125" s="1021">
        <v>0</v>
      </c>
      <c r="W125" s="69"/>
      <c r="X125" s="69"/>
      <c r="Y125" s="69"/>
      <c r="Z125" s="69"/>
      <c r="AA125" s="69"/>
      <c r="AB125" s="69"/>
    </row>
    <row r="126" spans="1:28" ht="15" x14ac:dyDescent="0.25">
      <c r="A126" s="682" t="s">
        <v>541</v>
      </c>
      <c r="B126" s="1016" t="s">
        <v>542</v>
      </c>
      <c r="C126" s="1016" t="s">
        <v>450</v>
      </c>
      <c r="D126" s="1016" t="s">
        <v>483</v>
      </c>
      <c r="E126" s="1020">
        <v>1</v>
      </c>
      <c r="F126" s="1020">
        <v>0</v>
      </c>
      <c r="G126" s="1020">
        <v>0</v>
      </c>
      <c r="H126" s="1020">
        <v>0</v>
      </c>
      <c r="I126" s="1023">
        <v>0</v>
      </c>
      <c r="J126" s="1021">
        <v>0</v>
      </c>
      <c r="K126" s="1021">
        <v>0</v>
      </c>
      <c r="L126" s="1021">
        <v>0</v>
      </c>
      <c r="M126" s="1021">
        <v>0</v>
      </c>
      <c r="N126" s="1021">
        <v>0</v>
      </c>
      <c r="O126" s="1021">
        <v>0</v>
      </c>
      <c r="P126" s="1021">
        <v>0</v>
      </c>
      <c r="Q126" s="1021">
        <v>1</v>
      </c>
      <c r="R126" s="1021">
        <v>0</v>
      </c>
      <c r="S126" s="1021">
        <v>0</v>
      </c>
      <c r="T126" s="1021">
        <v>0</v>
      </c>
      <c r="U126" s="1021">
        <v>0</v>
      </c>
      <c r="V126" s="1021">
        <v>0</v>
      </c>
      <c r="W126" s="69"/>
      <c r="X126" s="69"/>
      <c r="Y126" s="69"/>
      <c r="Z126" s="69"/>
      <c r="AA126" s="69"/>
      <c r="AB126" s="69"/>
    </row>
    <row r="127" spans="1:28" ht="15" x14ac:dyDescent="0.25">
      <c r="A127" s="682" t="s">
        <v>541</v>
      </c>
      <c r="B127" s="1016" t="s">
        <v>542</v>
      </c>
      <c r="C127" s="1016" t="s">
        <v>450</v>
      </c>
      <c r="D127" s="1016" t="s">
        <v>484</v>
      </c>
      <c r="E127" s="1020">
        <v>2</v>
      </c>
      <c r="F127" s="1020">
        <v>2</v>
      </c>
      <c r="G127" s="1020">
        <v>0</v>
      </c>
      <c r="H127" s="1020">
        <v>0</v>
      </c>
      <c r="I127" s="1023">
        <v>0</v>
      </c>
      <c r="J127" s="1021">
        <v>0</v>
      </c>
      <c r="K127" s="1021">
        <v>0</v>
      </c>
      <c r="L127" s="1021">
        <v>0</v>
      </c>
      <c r="M127" s="1021">
        <v>0</v>
      </c>
      <c r="N127" s="1021">
        <v>0</v>
      </c>
      <c r="O127" s="1021">
        <v>0</v>
      </c>
      <c r="P127" s="1021">
        <v>0</v>
      </c>
      <c r="Q127" s="1021">
        <v>2</v>
      </c>
      <c r="R127" s="1021">
        <v>2</v>
      </c>
      <c r="S127" s="1021">
        <v>0</v>
      </c>
      <c r="T127" s="1021">
        <v>0</v>
      </c>
      <c r="U127" s="1021">
        <v>0</v>
      </c>
      <c r="V127" s="1021">
        <v>0</v>
      </c>
      <c r="W127" s="69"/>
      <c r="X127" s="69"/>
      <c r="Y127" s="69"/>
      <c r="Z127" s="69"/>
      <c r="AA127" s="69"/>
      <c r="AB127" s="69"/>
    </row>
    <row r="128" spans="1:28" ht="15" x14ac:dyDescent="0.25">
      <c r="A128" s="682" t="s">
        <v>541</v>
      </c>
      <c r="B128" s="1016" t="s">
        <v>542</v>
      </c>
      <c r="C128" s="1016" t="s">
        <v>450</v>
      </c>
      <c r="D128" s="1016" t="s">
        <v>488</v>
      </c>
      <c r="E128" s="1020">
        <v>1</v>
      </c>
      <c r="F128" s="1020">
        <v>1</v>
      </c>
      <c r="G128" s="1020">
        <v>0</v>
      </c>
      <c r="H128" s="1020">
        <v>0</v>
      </c>
      <c r="I128" s="1023">
        <v>0</v>
      </c>
      <c r="J128" s="1021">
        <v>0</v>
      </c>
      <c r="K128" s="1021">
        <v>0</v>
      </c>
      <c r="L128" s="1021">
        <v>0</v>
      </c>
      <c r="M128" s="1021">
        <v>0</v>
      </c>
      <c r="N128" s="1021">
        <v>0</v>
      </c>
      <c r="O128" s="1021">
        <v>0</v>
      </c>
      <c r="P128" s="1021">
        <v>0</v>
      </c>
      <c r="Q128" s="1021">
        <v>1</v>
      </c>
      <c r="R128" s="1021">
        <v>1</v>
      </c>
      <c r="S128" s="1021">
        <v>0</v>
      </c>
      <c r="T128" s="1021">
        <v>0</v>
      </c>
      <c r="U128" s="1021">
        <v>0</v>
      </c>
      <c r="V128" s="1021">
        <v>0</v>
      </c>
      <c r="W128" s="69"/>
      <c r="X128" s="69"/>
      <c r="Y128" s="69"/>
      <c r="Z128" s="69"/>
      <c r="AA128" s="69"/>
      <c r="AB128" s="69"/>
    </row>
    <row r="129" spans="1:28" ht="15" x14ac:dyDescent="0.25">
      <c r="A129" s="682" t="s">
        <v>541</v>
      </c>
      <c r="B129" s="1016" t="s">
        <v>542</v>
      </c>
      <c r="C129" s="1016" t="s">
        <v>450</v>
      </c>
      <c r="D129" s="1016" t="s">
        <v>489</v>
      </c>
      <c r="E129" s="1020">
        <v>1</v>
      </c>
      <c r="F129" s="1020">
        <v>1</v>
      </c>
      <c r="G129" s="1020">
        <v>1</v>
      </c>
      <c r="H129" s="1020">
        <v>1</v>
      </c>
      <c r="I129" s="1023">
        <v>0</v>
      </c>
      <c r="J129" s="1021">
        <v>0</v>
      </c>
      <c r="K129" s="1021">
        <v>0</v>
      </c>
      <c r="L129" s="1021">
        <v>0</v>
      </c>
      <c r="M129" s="1021">
        <v>0</v>
      </c>
      <c r="N129" s="1021">
        <v>0</v>
      </c>
      <c r="O129" s="1021">
        <v>0</v>
      </c>
      <c r="P129" s="1021">
        <v>0</v>
      </c>
      <c r="Q129" s="1021">
        <v>2</v>
      </c>
      <c r="R129" s="1021">
        <v>2</v>
      </c>
      <c r="S129" s="1021">
        <v>1</v>
      </c>
      <c r="T129" s="1021">
        <v>1</v>
      </c>
      <c r="U129" s="1021">
        <v>50</v>
      </c>
      <c r="V129" s="1021">
        <v>50</v>
      </c>
      <c r="W129" s="69"/>
      <c r="X129" s="69"/>
      <c r="Y129" s="69"/>
      <c r="Z129" s="69"/>
      <c r="AA129" s="69"/>
      <c r="AB129" s="69"/>
    </row>
    <row r="130" spans="1:28" ht="15" x14ac:dyDescent="0.25">
      <c r="A130" s="682" t="s">
        <v>541</v>
      </c>
      <c r="B130" s="1016" t="s">
        <v>542</v>
      </c>
      <c r="C130" s="1016" t="s">
        <v>450</v>
      </c>
      <c r="D130" s="1016" t="s">
        <v>495</v>
      </c>
      <c r="E130" s="1020">
        <v>0</v>
      </c>
      <c r="F130" s="1020">
        <v>0</v>
      </c>
      <c r="G130" s="1020">
        <v>2</v>
      </c>
      <c r="H130" s="1020">
        <v>2</v>
      </c>
      <c r="I130" s="1023">
        <v>0</v>
      </c>
      <c r="J130" s="1021">
        <v>0</v>
      </c>
      <c r="K130" s="1021">
        <v>0</v>
      </c>
      <c r="L130" s="1021">
        <v>0</v>
      </c>
      <c r="M130" s="1021">
        <v>0</v>
      </c>
      <c r="N130" s="1021">
        <v>0</v>
      </c>
      <c r="O130" s="1021">
        <v>0</v>
      </c>
      <c r="P130" s="1021">
        <v>0</v>
      </c>
      <c r="Q130" s="1021">
        <v>2</v>
      </c>
      <c r="R130" s="1021">
        <v>2</v>
      </c>
      <c r="S130" s="1021">
        <v>0</v>
      </c>
      <c r="T130" s="1021">
        <v>0</v>
      </c>
      <c r="U130" s="1021">
        <v>0</v>
      </c>
      <c r="V130" s="1021">
        <v>0</v>
      </c>
      <c r="W130" s="69"/>
      <c r="X130" s="69"/>
      <c r="Y130" s="69"/>
      <c r="Z130" s="69"/>
      <c r="AA130" s="69"/>
      <c r="AB130" s="69"/>
    </row>
    <row r="131" spans="1:28" ht="15" x14ac:dyDescent="0.25">
      <c r="A131" s="682" t="s">
        <v>541</v>
      </c>
      <c r="B131" s="1016" t="s">
        <v>542</v>
      </c>
      <c r="C131" s="1016" t="s">
        <v>450</v>
      </c>
      <c r="D131" s="1016" t="s">
        <v>498</v>
      </c>
      <c r="E131" s="1020">
        <v>1</v>
      </c>
      <c r="F131" s="1020">
        <v>0</v>
      </c>
      <c r="G131" s="1020">
        <v>1</v>
      </c>
      <c r="H131" s="1020">
        <v>1</v>
      </c>
      <c r="I131" s="1023">
        <v>0</v>
      </c>
      <c r="J131" s="1021">
        <v>0</v>
      </c>
      <c r="K131" s="1021">
        <v>0</v>
      </c>
      <c r="L131" s="1021">
        <v>0</v>
      </c>
      <c r="M131" s="1021">
        <v>0</v>
      </c>
      <c r="N131" s="1021">
        <v>0</v>
      </c>
      <c r="O131" s="1021">
        <v>0</v>
      </c>
      <c r="P131" s="1021">
        <v>0</v>
      </c>
      <c r="Q131" s="1021">
        <v>2</v>
      </c>
      <c r="R131" s="1021">
        <v>1</v>
      </c>
      <c r="S131" s="1021">
        <v>0</v>
      </c>
      <c r="T131" s="1021">
        <v>0</v>
      </c>
      <c r="U131" s="1021">
        <v>0</v>
      </c>
      <c r="V131" s="1021">
        <v>0</v>
      </c>
      <c r="W131" s="69"/>
      <c r="X131" s="69"/>
      <c r="Y131" s="69"/>
      <c r="Z131" s="69"/>
      <c r="AA131" s="69"/>
      <c r="AB131" s="69"/>
    </row>
    <row r="132" spans="1:28" ht="15" x14ac:dyDescent="0.25">
      <c r="A132" s="682" t="s">
        <v>541</v>
      </c>
      <c r="B132" s="1016" t="s">
        <v>542</v>
      </c>
      <c r="C132" s="1016" t="s">
        <v>450</v>
      </c>
      <c r="D132" s="1016" t="s">
        <v>499</v>
      </c>
      <c r="E132" s="1020">
        <v>0</v>
      </c>
      <c r="F132" s="1020">
        <v>0</v>
      </c>
      <c r="G132" s="1020">
        <v>4</v>
      </c>
      <c r="H132" s="1020">
        <v>4</v>
      </c>
      <c r="I132" s="1023">
        <v>0</v>
      </c>
      <c r="J132" s="1021">
        <v>0</v>
      </c>
      <c r="K132" s="1021">
        <v>0</v>
      </c>
      <c r="L132" s="1021">
        <v>0</v>
      </c>
      <c r="M132" s="1021">
        <v>0</v>
      </c>
      <c r="N132" s="1021">
        <v>0</v>
      </c>
      <c r="O132" s="1021">
        <v>0</v>
      </c>
      <c r="P132" s="1021">
        <v>0</v>
      </c>
      <c r="Q132" s="1021">
        <v>4</v>
      </c>
      <c r="R132" s="1021">
        <v>4</v>
      </c>
      <c r="S132" s="1021">
        <v>0</v>
      </c>
      <c r="T132" s="1021">
        <v>0</v>
      </c>
      <c r="U132" s="1021">
        <v>0</v>
      </c>
      <c r="V132" s="1021">
        <v>0</v>
      </c>
      <c r="W132" s="69"/>
      <c r="X132" s="69"/>
      <c r="Y132" s="69"/>
      <c r="Z132" s="69"/>
      <c r="AA132" s="69"/>
      <c r="AB132" s="69"/>
    </row>
    <row r="133" spans="1:28" ht="15" x14ac:dyDescent="0.25">
      <c r="A133" s="682" t="s">
        <v>541</v>
      </c>
      <c r="B133" s="1016" t="s">
        <v>542</v>
      </c>
      <c r="C133" s="1016" t="s">
        <v>450</v>
      </c>
      <c r="D133" s="1016" t="s">
        <v>500</v>
      </c>
      <c r="E133" s="1020">
        <v>8</v>
      </c>
      <c r="F133" s="1020">
        <v>1</v>
      </c>
      <c r="G133" s="1020">
        <v>0</v>
      </c>
      <c r="H133" s="1020">
        <v>0</v>
      </c>
      <c r="I133" s="1023">
        <v>0</v>
      </c>
      <c r="J133" s="1021">
        <v>0</v>
      </c>
      <c r="K133" s="1021">
        <v>0</v>
      </c>
      <c r="L133" s="1021">
        <v>0</v>
      </c>
      <c r="M133" s="1021">
        <v>0</v>
      </c>
      <c r="N133" s="1021">
        <v>0</v>
      </c>
      <c r="O133" s="1021">
        <v>0</v>
      </c>
      <c r="P133" s="1021">
        <v>0</v>
      </c>
      <c r="Q133" s="1021">
        <v>8</v>
      </c>
      <c r="R133" s="1021">
        <v>1</v>
      </c>
      <c r="S133" s="1021">
        <v>0</v>
      </c>
      <c r="T133" s="1021">
        <v>0</v>
      </c>
      <c r="U133" s="1021">
        <v>0</v>
      </c>
      <c r="V133" s="1021">
        <v>0</v>
      </c>
      <c r="W133" s="69"/>
      <c r="X133" s="69"/>
      <c r="Y133" s="69"/>
      <c r="Z133" s="69"/>
      <c r="AA133" s="69"/>
      <c r="AB133" s="69"/>
    </row>
    <row r="134" spans="1:28" ht="15" x14ac:dyDescent="0.25">
      <c r="A134" s="682" t="s">
        <v>541</v>
      </c>
      <c r="B134" s="1016" t="s">
        <v>542</v>
      </c>
      <c r="C134" s="1016" t="s">
        <v>450</v>
      </c>
      <c r="D134" s="1016" t="s">
        <v>503</v>
      </c>
      <c r="E134" s="1020">
        <v>1</v>
      </c>
      <c r="F134" s="1020">
        <v>1</v>
      </c>
      <c r="G134" s="1020">
        <v>0</v>
      </c>
      <c r="H134" s="1020">
        <v>0</v>
      </c>
      <c r="I134" s="1023">
        <v>0</v>
      </c>
      <c r="J134" s="1021">
        <v>0</v>
      </c>
      <c r="K134" s="1021">
        <v>0</v>
      </c>
      <c r="L134" s="1021">
        <v>0</v>
      </c>
      <c r="M134" s="1021">
        <v>0</v>
      </c>
      <c r="N134" s="1021">
        <v>0</v>
      </c>
      <c r="O134" s="1021">
        <v>0</v>
      </c>
      <c r="P134" s="1021">
        <v>0</v>
      </c>
      <c r="Q134" s="1021">
        <v>1</v>
      </c>
      <c r="R134" s="1021">
        <v>1</v>
      </c>
      <c r="S134" s="1021">
        <v>0</v>
      </c>
      <c r="T134" s="1021">
        <v>0</v>
      </c>
      <c r="U134" s="1021">
        <v>0</v>
      </c>
      <c r="V134" s="1021">
        <v>0</v>
      </c>
      <c r="W134" s="69"/>
      <c r="X134" s="69"/>
      <c r="Y134" s="69"/>
      <c r="Z134" s="69"/>
      <c r="AA134" s="69"/>
      <c r="AB134" s="69"/>
    </row>
    <row r="135" spans="1:28" ht="15" x14ac:dyDescent="0.25">
      <c r="A135" s="682" t="s">
        <v>541</v>
      </c>
      <c r="B135" s="1016" t="s">
        <v>542</v>
      </c>
      <c r="C135" s="1016" t="s">
        <v>450</v>
      </c>
      <c r="D135" s="1016" t="s">
        <v>504</v>
      </c>
      <c r="E135" s="1020">
        <v>0</v>
      </c>
      <c r="F135" s="1020">
        <v>0</v>
      </c>
      <c r="G135" s="1020">
        <v>1</v>
      </c>
      <c r="H135" s="1020">
        <v>1</v>
      </c>
      <c r="I135" s="1023">
        <v>0</v>
      </c>
      <c r="J135" s="1021">
        <v>0</v>
      </c>
      <c r="K135" s="1021">
        <v>0</v>
      </c>
      <c r="L135" s="1021">
        <v>0</v>
      </c>
      <c r="M135" s="1021">
        <v>0</v>
      </c>
      <c r="N135" s="1021">
        <v>0</v>
      </c>
      <c r="O135" s="1021">
        <v>0</v>
      </c>
      <c r="P135" s="1021">
        <v>0</v>
      </c>
      <c r="Q135" s="1021">
        <v>1</v>
      </c>
      <c r="R135" s="1021">
        <v>1</v>
      </c>
      <c r="S135" s="1021">
        <v>1</v>
      </c>
      <c r="T135" s="1021">
        <v>1</v>
      </c>
      <c r="U135" s="1021">
        <v>100</v>
      </c>
      <c r="V135" s="1021">
        <v>100</v>
      </c>
      <c r="W135" s="69"/>
      <c r="X135" s="69"/>
      <c r="Y135" s="69"/>
      <c r="Z135" s="69"/>
      <c r="AA135" s="69"/>
      <c r="AB135" s="69"/>
    </row>
    <row r="136" spans="1:28" ht="15" x14ac:dyDescent="0.25">
      <c r="A136" s="682" t="s">
        <v>541</v>
      </c>
      <c r="B136" s="1016" t="s">
        <v>542</v>
      </c>
      <c r="C136" s="1016" t="s">
        <v>450</v>
      </c>
      <c r="D136" s="1016" t="s">
        <v>507</v>
      </c>
      <c r="E136" s="1020">
        <v>1</v>
      </c>
      <c r="F136" s="1020">
        <v>1</v>
      </c>
      <c r="G136" s="1020">
        <v>3</v>
      </c>
      <c r="H136" s="1020">
        <v>3</v>
      </c>
      <c r="I136" s="1023">
        <v>0</v>
      </c>
      <c r="J136" s="1021">
        <v>0</v>
      </c>
      <c r="K136" s="1021">
        <v>0</v>
      </c>
      <c r="L136" s="1021">
        <v>0</v>
      </c>
      <c r="M136" s="1021">
        <v>0</v>
      </c>
      <c r="N136" s="1021">
        <v>0</v>
      </c>
      <c r="O136" s="1021">
        <v>0</v>
      </c>
      <c r="P136" s="1021">
        <v>0</v>
      </c>
      <c r="Q136" s="1021">
        <v>4</v>
      </c>
      <c r="R136" s="1021">
        <v>4</v>
      </c>
      <c r="S136" s="1021">
        <v>0</v>
      </c>
      <c r="T136" s="1021">
        <v>0</v>
      </c>
      <c r="U136" s="1021">
        <v>0</v>
      </c>
      <c r="V136" s="1021">
        <v>0</v>
      </c>
      <c r="W136" s="69"/>
      <c r="X136" s="69"/>
      <c r="Y136" s="69"/>
      <c r="Z136" s="69"/>
      <c r="AA136" s="69"/>
      <c r="AB136" s="69"/>
    </row>
    <row r="137" spans="1:28" ht="15" x14ac:dyDescent="0.25">
      <c r="A137" s="682" t="s">
        <v>541</v>
      </c>
      <c r="B137" s="1016" t="s">
        <v>542</v>
      </c>
      <c r="C137" s="1016" t="s">
        <v>450</v>
      </c>
      <c r="D137" s="1016" t="s">
        <v>549</v>
      </c>
      <c r="E137" s="1020">
        <v>0</v>
      </c>
      <c r="F137" s="1020">
        <v>0</v>
      </c>
      <c r="G137" s="1020">
        <v>1</v>
      </c>
      <c r="H137" s="1020">
        <v>0</v>
      </c>
      <c r="I137" s="1023">
        <v>0</v>
      </c>
      <c r="J137" s="1021">
        <v>0</v>
      </c>
      <c r="K137" s="1021">
        <v>0</v>
      </c>
      <c r="L137" s="1021">
        <v>0</v>
      </c>
      <c r="M137" s="1021">
        <v>0</v>
      </c>
      <c r="N137" s="1021">
        <v>0</v>
      </c>
      <c r="O137" s="1021">
        <v>0</v>
      </c>
      <c r="P137" s="1021">
        <v>0</v>
      </c>
      <c r="Q137" s="1021">
        <v>1</v>
      </c>
      <c r="R137" s="1021">
        <v>0</v>
      </c>
      <c r="S137" s="1021">
        <v>0</v>
      </c>
      <c r="T137" s="1021">
        <v>0</v>
      </c>
      <c r="U137" s="1021">
        <v>0</v>
      </c>
      <c r="V137" s="1021">
        <v>0</v>
      </c>
      <c r="W137" s="69"/>
      <c r="X137" s="69"/>
      <c r="Y137" s="69"/>
      <c r="Z137" s="69"/>
      <c r="AA137" s="69"/>
      <c r="AB137" s="69"/>
    </row>
    <row r="138" spans="1:28" ht="15" x14ac:dyDescent="0.25">
      <c r="A138" s="682" t="s">
        <v>541</v>
      </c>
      <c r="B138" s="1016" t="s">
        <v>542</v>
      </c>
      <c r="C138" s="1016" t="s">
        <v>450</v>
      </c>
      <c r="D138" s="1016" t="s">
        <v>508</v>
      </c>
      <c r="E138" s="1020">
        <v>4</v>
      </c>
      <c r="F138" s="1020">
        <v>2</v>
      </c>
      <c r="G138" s="1020">
        <v>1</v>
      </c>
      <c r="H138" s="1020">
        <v>0</v>
      </c>
      <c r="I138" s="1023">
        <v>0</v>
      </c>
      <c r="J138" s="1021">
        <v>0</v>
      </c>
      <c r="K138" s="1021">
        <v>0</v>
      </c>
      <c r="L138" s="1021">
        <v>0</v>
      </c>
      <c r="M138" s="1021">
        <v>0</v>
      </c>
      <c r="N138" s="1021">
        <v>0</v>
      </c>
      <c r="O138" s="1021">
        <v>0</v>
      </c>
      <c r="P138" s="1021">
        <v>0</v>
      </c>
      <c r="Q138" s="1021">
        <v>5</v>
      </c>
      <c r="R138" s="1021">
        <v>2</v>
      </c>
      <c r="S138" s="1021">
        <v>0</v>
      </c>
      <c r="T138" s="1021">
        <v>0</v>
      </c>
      <c r="U138" s="1021">
        <v>0</v>
      </c>
      <c r="V138" s="1021">
        <v>0</v>
      </c>
      <c r="W138" s="69"/>
      <c r="X138" s="69"/>
      <c r="Y138" s="69"/>
      <c r="Z138" s="69"/>
      <c r="AA138" s="69"/>
      <c r="AB138" s="69"/>
    </row>
    <row r="139" spans="1:28" ht="15" x14ac:dyDescent="0.25">
      <c r="A139" s="682" t="s">
        <v>541</v>
      </c>
      <c r="B139" s="1016" t="s">
        <v>542</v>
      </c>
      <c r="C139" s="1016" t="s">
        <v>450</v>
      </c>
      <c r="D139" s="1016" t="s">
        <v>550</v>
      </c>
      <c r="E139" s="1020">
        <v>1</v>
      </c>
      <c r="F139" s="1020">
        <v>1</v>
      </c>
      <c r="G139" s="1020">
        <v>0</v>
      </c>
      <c r="H139" s="1020">
        <v>0</v>
      </c>
      <c r="I139" s="1023">
        <v>0</v>
      </c>
      <c r="J139" s="1021">
        <v>0</v>
      </c>
      <c r="K139" s="1021">
        <v>0</v>
      </c>
      <c r="L139" s="1021">
        <v>0</v>
      </c>
      <c r="M139" s="1021">
        <v>0</v>
      </c>
      <c r="N139" s="1021">
        <v>0</v>
      </c>
      <c r="O139" s="1021">
        <v>0</v>
      </c>
      <c r="P139" s="1021">
        <v>0</v>
      </c>
      <c r="Q139" s="1021">
        <v>1</v>
      </c>
      <c r="R139" s="1021">
        <v>1</v>
      </c>
      <c r="S139" s="1021">
        <v>0</v>
      </c>
      <c r="T139" s="1021">
        <v>0</v>
      </c>
      <c r="U139" s="1021">
        <v>0</v>
      </c>
      <c r="V139" s="1021">
        <v>0</v>
      </c>
      <c r="W139" s="69"/>
      <c r="X139" s="69"/>
      <c r="Y139" s="69"/>
      <c r="Z139" s="69"/>
      <c r="AA139" s="69"/>
      <c r="AB139" s="69"/>
    </row>
    <row r="140" spans="1:28" ht="15" x14ac:dyDescent="0.25">
      <c r="A140" s="682" t="s">
        <v>541</v>
      </c>
      <c r="B140" s="1016" t="s">
        <v>542</v>
      </c>
      <c r="C140" s="1016" t="s">
        <v>450</v>
      </c>
      <c r="D140" s="1016" t="s">
        <v>551</v>
      </c>
      <c r="E140" s="1020">
        <v>1</v>
      </c>
      <c r="F140" s="1020">
        <v>1</v>
      </c>
      <c r="G140" s="1020">
        <v>0</v>
      </c>
      <c r="H140" s="1020">
        <v>0</v>
      </c>
      <c r="I140" s="1023">
        <v>0</v>
      </c>
      <c r="J140" s="1021">
        <v>0</v>
      </c>
      <c r="K140" s="1021">
        <v>0</v>
      </c>
      <c r="L140" s="1021">
        <v>0</v>
      </c>
      <c r="M140" s="1021">
        <v>0</v>
      </c>
      <c r="N140" s="1021">
        <v>0</v>
      </c>
      <c r="O140" s="1021">
        <v>0</v>
      </c>
      <c r="P140" s="1021">
        <v>0</v>
      </c>
      <c r="Q140" s="1021">
        <v>1</v>
      </c>
      <c r="R140" s="1021">
        <v>1</v>
      </c>
      <c r="S140" s="1021">
        <v>0</v>
      </c>
      <c r="T140" s="1021">
        <v>0</v>
      </c>
      <c r="U140" s="1021">
        <v>0</v>
      </c>
      <c r="V140" s="1021">
        <v>0</v>
      </c>
      <c r="W140" s="69"/>
      <c r="X140" s="69"/>
      <c r="Y140" s="69"/>
      <c r="Z140" s="69"/>
      <c r="AA140" s="69"/>
      <c r="AB140" s="69"/>
    </row>
    <row r="141" spans="1:28" ht="15" x14ac:dyDescent="0.25">
      <c r="A141" s="682" t="s">
        <v>541</v>
      </c>
      <c r="B141" s="1016" t="s">
        <v>542</v>
      </c>
      <c r="C141" s="1016" t="s">
        <v>450</v>
      </c>
      <c r="D141" s="1016" t="s">
        <v>513</v>
      </c>
      <c r="E141" s="1020">
        <v>0</v>
      </c>
      <c r="F141" s="1020">
        <v>0</v>
      </c>
      <c r="G141" s="1020">
        <v>1</v>
      </c>
      <c r="H141" s="1020">
        <v>0</v>
      </c>
      <c r="I141" s="1023">
        <v>0</v>
      </c>
      <c r="J141" s="1021">
        <v>0</v>
      </c>
      <c r="K141" s="1021">
        <v>0</v>
      </c>
      <c r="L141" s="1021">
        <v>0</v>
      </c>
      <c r="M141" s="1021">
        <v>0</v>
      </c>
      <c r="N141" s="1021">
        <v>0</v>
      </c>
      <c r="O141" s="1021">
        <v>0</v>
      </c>
      <c r="P141" s="1021">
        <v>0</v>
      </c>
      <c r="Q141" s="1021">
        <v>1</v>
      </c>
      <c r="R141" s="1021">
        <v>0</v>
      </c>
      <c r="S141" s="1021">
        <v>0</v>
      </c>
      <c r="T141" s="1021">
        <v>0</v>
      </c>
      <c r="U141" s="1021">
        <v>0</v>
      </c>
      <c r="V141" s="1021">
        <v>0</v>
      </c>
      <c r="W141" s="69"/>
      <c r="X141" s="69"/>
      <c r="Y141" s="69"/>
      <c r="Z141" s="69"/>
      <c r="AA141" s="69"/>
      <c r="AB141" s="69"/>
    </row>
    <row r="142" spans="1:28" ht="15" x14ac:dyDescent="0.25">
      <c r="A142" s="682" t="s">
        <v>541</v>
      </c>
      <c r="B142" s="1016" t="s">
        <v>542</v>
      </c>
      <c r="C142" s="1016" t="s">
        <v>450</v>
      </c>
      <c r="D142" s="1016" t="s">
        <v>514</v>
      </c>
      <c r="E142" s="1020">
        <v>2</v>
      </c>
      <c r="F142" s="1020">
        <v>1</v>
      </c>
      <c r="G142" s="1020">
        <v>1</v>
      </c>
      <c r="H142" s="1020">
        <v>0</v>
      </c>
      <c r="I142" s="1023">
        <v>0</v>
      </c>
      <c r="J142" s="1021">
        <v>0</v>
      </c>
      <c r="K142" s="1021">
        <v>0</v>
      </c>
      <c r="L142" s="1021">
        <v>0</v>
      </c>
      <c r="M142" s="1021">
        <v>0</v>
      </c>
      <c r="N142" s="1021">
        <v>0</v>
      </c>
      <c r="O142" s="1021">
        <v>0</v>
      </c>
      <c r="P142" s="1021">
        <v>0</v>
      </c>
      <c r="Q142" s="1021">
        <v>3</v>
      </c>
      <c r="R142" s="1021">
        <v>1</v>
      </c>
      <c r="S142" s="1021">
        <v>0</v>
      </c>
      <c r="T142" s="1021">
        <v>0</v>
      </c>
      <c r="U142" s="1021">
        <v>0</v>
      </c>
      <c r="V142" s="1021">
        <v>0</v>
      </c>
      <c r="W142" s="69"/>
      <c r="X142" s="69"/>
      <c r="Y142" s="69"/>
      <c r="Z142" s="69"/>
      <c r="AA142" s="69"/>
      <c r="AB142" s="69"/>
    </row>
    <row r="143" spans="1:28" ht="15" x14ac:dyDescent="0.25">
      <c r="A143" s="682" t="s">
        <v>541</v>
      </c>
      <c r="B143" s="1016" t="s">
        <v>542</v>
      </c>
      <c r="C143" s="1016" t="s">
        <v>450</v>
      </c>
      <c r="D143" s="1016" t="s">
        <v>519</v>
      </c>
      <c r="E143" s="1020">
        <v>2</v>
      </c>
      <c r="F143" s="1020">
        <v>0</v>
      </c>
      <c r="G143" s="1020">
        <v>0</v>
      </c>
      <c r="H143" s="1020">
        <v>0</v>
      </c>
      <c r="I143" s="1023">
        <v>0</v>
      </c>
      <c r="J143" s="1021">
        <v>0</v>
      </c>
      <c r="K143" s="1021">
        <v>0</v>
      </c>
      <c r="L143" s="1021">
        <v>0</v>
      </c>
      <c r="M143" s="1021">
        <v>0</v>
      </c>
      <c r="N143" s="1021">
        <v>0</v>
      </c>
      <c r="O143" s="1021">
        <v>0</v>
      </c>
      <c r="P143" s="1021">
        <v>0</v>
      </c>
      <c r="Q143" s="1021">
        <v>2</v>
      </c>
      <c r="R143" s="1021">
        <v>0</v>
      </c>
      <c r="S143" s="1021">
        <v>0</v>
      </c>
      <c r="T143" s="1021">
        <v>0</v>
      </c>
      <c r="U143" s="1021">
        <v>0</v>
      </c>
      <c r="V143" s="1021">
        <v>0</v>
      </c>
      <c r="W143" s="69"/>
      <c r="X143" s="69"/>
      <c r="Y143" s="69"/>
      <c r="Z143" s="69"/>
      <c r="AA143" s="69"/>
      <c r="AB143" s="69"/>
    </row>
    <row r="144" spans="1:28" ht="15" x14ac:dyDescent="0.25">
      <c r="A144" s="682" t="s">
        <v>541</v>
      </c>
      <c r="B144" s="1016" t="s">
        <v>542</v>
      </c>
      <c r="C144" s="1016" t="s">
        <v>450</v>
      </c>
      <c r="D144" s="1016" t="s">
        <v>521</v>
      </c>
      <c r="E144" s="1020">
        <v>1</v>
      </c>
      <c r="F144" s="1020">
        <v>1</v>
      </c>
      <c r="G144" s="1020">
        <v>0</v>
      </c>
      <c r="H144" s="1020">
        <v>0</v>
      </c>
      <c r="I144" s="1023">
        <v>0</v>
      </c>
      <c r="J144" s="1021">
        <v>0</v>
      </c>
      <c r="K144" s="1021">
        <v>0</v>
      </c>
      <c r="L144" s="1021">
        <v>0</v>
      </c>
      <c r="M144" s="1021">
        <v>0</v>
      </c>
      <c r="N144" s="1021">
        <v>0</v>
      </c>
      <c r="O144" s="1021">
        <v>0</v>
      </c>
      <c r="P144" s="1021">
        <v>0</v>
      </c>
      <c r="Q144" s="1021">
        <v>1</v>
      </c>
      <c r="R144" s="1021">
        <v>1</v>
      </c>
      <c r="S144" s="1021">
        <v>0</v>
      </c>
      <c r="T144" s="1021">
        <v>0</v>
      </c>
      <c r="U144" s="1021">
        <v>0</v>
      </c>
      <c r="V144" s="1021">
        <v>0</v>
      </c>
      <c r="W144" s="69"/>
      <c r="X144" s="69"/>
      <c r="Y144" s="69"/>
      <c r="Z144" s="69"/>
      <c r="AA144" s="69"/>
      <c r="AB144" s="69"/>
    </row>
    <row r="145" spans="1:28" ht="15" x14ac:dyDescent="0.25">
      <c r="A145" s="682" t="s">
        <v>541</v>
      </c>
      <c r="B145" s="1016" t="s">
        <v>542</v>
      </c>
      <c r="C145" s="1016" t="s">
        <v>450</v>
      </c>
      <c r="D145" s="1016" t="s">
        <v>522</v>
      </c>
      <c r="E145" s="1020">
        <v>1</v>
      </c>
      <c r="F145" s="1020">
        <v>1</v>
      </c>
      <c r="G145" s="1020">
        <v>1</v>
      </c>
      <c r="H145" s="1020">
        <v>1</v>
      </c>
      <c r="I145" s="1023">
        <v>0</v>
      </c>
      <c r="J145" s="1021">
        <v>0</v>
      </c>
      <c r="K145" s="1021">
        <v>0</v>
      </c>
      <c r="L145" s="1021">
        <v>0</v>
      </c>
      <c r="M145" s="1021">
        <v>0</v>
      </c>
      <c r="N145" s="1021">
        <v>0</v>
      </c>
      <c r="O145" s="1021">
        <v>0</v>
      </c>
      <c r="P145" s="1021">
        <v>0</v>
      </c>
      <c r="Q145" s="1021">
        <v>2</v>
      </c>
      <c r="R145" s="1021">
        <v>2</v>
      </c>
      <c r="S145" s="1021">
        <v>0</v>
      </c>
      <c r="T145" s="1021">
        <v>0</v>
      </c>
      <c r="U145" s="1021">
        <v>0</v>
      </c>
      <c r="V145" s="1021">
        <v>0</v>
      </c>
      <c r="W145" s="69"/>
      <c r="X145" s="69"/>
      <c r="Y145" s="69"/>
      <c r="Z145" s="69"/>
      <c r="AA145" s="69"/>
      <c r="AB145" s="69"/>
    </row>
    <row r="146" spans="1:28" ht="15" x14ac:dyDescent="0.25">
      <c r="A146" s="682" t="s">
        <v>541</v>
      </c>
      <c r="B146" s="1016" t="s">
        <v>542</v>
      </c>
      <c r="C146" s="1016" t="s">
        <v>450</v>
      </c>
      <c r="D146" s="1016" t="s">
        <v>525</v>
      </c>
      <c r="E146" s="1020">
        <v>1</v>
      </c>
      <c r="F146" s="1020">
        <v>1</v>
      </c>
      <c r="G146" s="1020">
        <v>4</v>
      </c>
      <c r="H146" s="1020">
        <v>2</v>
      </c>
      <c r="I146" s="1023">
        <v>0</v>
      </c>
      <c r="J146" s="1021">
        <v>0</v>
      </c>
      <c r="K146" s="1021">
        <v>0</v>
      </c>
      <c r="L146" s="1021">
        <v>0</v>
      </c>
      <c r="M146" s="1021">
        <v>0</v>
      </c>
      <c r="N146" s="1021">
        <v>0</v>
      </c>
      <c r="O146" s="1021">
        <v>0</v>
      </c>
      <c r="P146" s="1021">
        <v>0</v>
      </c>
      <c r="Q146" s="1021">
        <v>5</v>
      </c>
      <c r="R146" s="1021">
        <v>3</v>
      </c>
      <c r="S146" s="1021">
        <v>1</v>
      </c>
      <c r="T146" s="1021">
        <v>0</v>
      </c>
      <c r="U146" s="1021">
        <v>20</v>
      </c>
      <c r="V146" s="1021">
        <v>0</v>
      </c>
      <c r="W146" s="69"/>
      <c r="X146" s="69"/>
      <c r="Y146" s="69"/>
      <c r="Z146" s="69"/>
      <c r="AA146" s="69"/>
      <c r="AB146" s="69"/>
    </row>
    <row r="147" spans="1:28" ht="15" x14ac:dyDescent="0.25">
      <c r="A147" s="682" t="s">
        <v>541</v>
      </c>
      <c r="B147" s="1016" t="s">
        <v>542</v>
      </c>
      <c r="C147" s="1016" t="s">
        <v>450</v>
      </c>
      <c r="D147" s="1016" t="s">
        <v>526</v>
      </c>
      <c r="E147" s="1020">
        <v>5</v>
      </c>
      <c r="F147" s="1020">
        <v>4</v>
      </c>
      <c r="G147" s="1020">
        <v>1</v>
      </c>
      <c r="H147" s="1020">
        <v>1</v>
      </c>
      <c r="I147" s="1023">
        <v>0</v>
      </c>
      <c r="J147" s="1021">
        <v>0</v>
      </c>
      <c r="K147" s="1021">
        <v>0</v>
      </c>
      <c r="L147" s="1021">
        <v>0</v>
      </c>
      <c r="M147" s="1021">
        <v>0</v>
      </c>
      <c r="N147" s="1021">
        <v>0</v>
      </c>
      <c r="O147" s="1021">
        <v>0</v>
      </c>
      <c r="P147" s="1021">
        <v>0</v>
      </c>
      <c r="Q147" s="1021">
        <v>6</v>
      </c>
      <c r="R147" s="1021">
        <v>5</v>
      </c>
      <c r="S147" s="1021">
        <v>0</v>
      </c>
      <c r="T147" s="1021">
        <v>0</v>
      </c>
      <c r="U147" s="1021">
        <v>0</v>
      </c>
      <c r="V147" s="1021">
        <v>0</v>
      </c>
      <c r="W147" s="69"/>
      <c r="X147" s="69"/>
      <c r="Y147" s="69"/>
      <c r="Z147" s="69"/>
      <c r="AA147" s="69"/>
      <c r="AB147" s="69"/>
    </row>
    <row r="148" spans="1:28" ht="15" x14ac:dyDescent="0.25">
      <c r="A148" s="682" t="s">
        <v>541</v>
      </c>
      <c r="B148" s="1016" t="s">
        <v>542</v>
      </c>
      <c r="C148" s="1016" t="s">
        <v>450</v>
      </c>
      <c r="D148" s="1016" t="s">
        <v>527</v>
      </c>
      <c r="E148" s="1020">
        <v>2</v>
      </c>
      <c r="F148" s="1020">
        <v>1</v>
      </c>
      <c r="G148" s="1020">
        <v>0</v>
      </c>
      <c r="H148" s="1020">
        <v>0</v>
      </c>
      <c r="I148" s="1023">
        <v>0</v>
      </c>
      <c r="J148" s="1021">
        <v>0</v>
      </c>
      <c r="K148" s="1021">
        <v>0</v>
      </c>
      <c r="L148" s="1021">
        <v>0</v>
      </c>
      <c r="M148" s="1021">
        <v>0</v>
      </c>
      <c r="N148" s="1021">
        <v>0</v>
      </c>
      <c r="O148" s="1021">
        <v>0</v>
      </c>
      <c r="P148" s="1021">
        <v>0</v>
      </c>
      <c r="Q148" s="1021">
        <v>2</v>
      </c>
      <c r="R148" s="1021">
        <v>1</v>
      </c>
      <c r="S148" s="1021">
        <v>0</v>
      </c>
      <c r="T148" s="1021">
        <v>0</v>
      </c>
      <c r="U148" s="1021">
        <v>0</v>
      </c>
      <c r="V148" s="1021">
        <v>0</v>
      </c>
      <c r="W148" s="69"/>
      <c r="X148" s="69"/>
      <c r="Y148" s="69"/>
      <c r="Z148" s="69"/>
      <c r="AA148" s="69"/>
      <c r="AB148" s="69"/>
    </row>
    <row r="149" spans="1:28" ht="15" x14ac:dyDescent="0.25">
      <c r="A149" s="682" t="s">
        <v>541</v>
      </c>
      <c r="B149" s="1016" t="s">
        <v>542</v>
      </c>
      <c r="C149" s="1016" t="s">
        <v>450</v>
      </c>
      <c r="D149" s="1016" t="s">
        <v>528</v>
      </c>
      <c r="E149" s="1020">
        <v>0</v>
      </c>
      <c r="F149" s="1020">
        <v>0</v>
      </c>
      <c r="G149" s="1020">
        <v>1</v>
      </c>
      <c r="H149" s="1020">
        <v>1</v>
      </c>
      <c r="I149" s="1023">
        <v>0</v>
      </c>
      <c r="J149" s="1021">
        <v>0</v>
      </c>
      <c r="K149" s="1021">
        <v>0</v>
      </c>
      <c r="L149" s="1021">
        <v>0</v>
      </c>
      <c r="M149" s="1021">
        <v>0</v>
      </c>
      <c r="N149" s="1021">
        <v>0</v>
      </c>
      <c r="O149" s="1021">
        <v>0</v>
      </c>
      <c r="P149" s="1021">
        <v>0</v>
      </c>
      <c r="Q149" s="1021">
        <v>1</v>
      </c>
      <c r="R149" s="1021">
        <v>1</v>
      </c>
      <c r="S149" s="1021">
        <v>1</v>
      </c>
      <c r="T149" s="1021">
        <v>1</v>
      </c>
      <c r="U149" s="1021">
        <v>100</v>
      </c>
      <c r="V149" s="1021">
        <v>100</v>
      </c>
      <c r="W149" s="69"/>
      <c r="X149" s="69"/>
      <c r="Y149" s="69"/>
      <c r="Z149" s="69"/>
      <c r="AA149" s="69"/>
      <c r="AB149" s="69"/>
    </row>
    <row r="150" spans="1:28" ht="15" x14ac:dyDescent="0.25">
      <c r="A150" s="682" t="s">
        <v>541</v>
      </c>
      <c r="B150" s="1016" t="s">
        <v>542</v>
      </c>
      <c r="C150" s="1016" t="s">
        <v>450</v>
      </c>
      <c r="D150" s="1016" t="s">
        <v>529</v>
      </c>
      <c r="E150" s="1020">
        <v>0</v>
      </c>
      <c r="F150" s="1020">
        <v>0</v>
      </c>
      <c r="G150" s="1020">
        <v>1</v>
      </c>
      <c r="H150" s="1020">
        <v>0</v>
      </c>
      <c r="I150" s="1023">
        <v>0</v>
      </c>
      <c r="J150" s="1021">
        <v>0</v>
      </c>
      <c r="K150" s="1021">
        <v>0</v>
      </c>
      <c r="L150" s="1021">
        <v>0</v>
      </c>
      <c r="M150" s="1021">
        <v>0</v>
      </c>
      <c r="N150" s="1021">
        <v>0</v>
      </c>
      <c r="O150" s="1021">
        <v>0</v>
      </c>
      <c r="P150" s="1021">
        <v>0</v>
      </c>
      <c r="Q150" s="1021">
        <v>1</v>
      </c>
      <c r="R150" s="1021">
        <v>0</v>
      </c>
      <c r="S150" s="1021">
        <v>0</v>
      </c>
      <c r="T150" s="1021">
        <v>0</v>
      </c>
      <c r="U150" s="1021">
        <v>0</v>
      </c>
      <c r="V150" s="1021">
        <v>0</v>
      </c>
      <c r="W150" s="69"/>
      <c r="X150" s="69"/>
      <c r="Y150" s="69"/>
      <c r="Z150" s="69"/>
      <c r="AA150" s="69"/>
      <c r="AB150" s="69"/>
    </row>
    <row r="151" spans="1:28" ht="15" x14ac:dyDescent="0.25">
      <c r="A151" s="682" t="s">
        <v>541</v>
      </c>
      <c r="B151" s="1016" t="s">
        <v>542</v>
      </c>
      <c r="C151" s="1016" t="s">
        <v>450</v>
      </c>
      <c r="D151" s="1016" t="s">
        <v>530</v>
      </c>
      <c r="E151" s="1020">
        <v>2</v>
      </c>
      <c r="F151" s="1020">
        <v>0</v>
      </c>
      <c r="G151" s="1020">
        <v>4</v>
      </c>
      <c r="H151" s="1020">
        <v>2</v>
      </c>
      <c r="I151" s="1023">
        <v>0</v>
      </c>
      <c r="J151" s="1021">
        <v>0</v>
      </c>
      <c r="K151" s="1021">
        <v>0</v>
      </c>
      <c r="L151" s="1021">
        <v>0</v>
      </c>
      <c r="M151" s="1021">
        <v>0</v>
      </c>
      <c r="N151" s="1021">
        <v>0</v>
      </c>
      <c r="O151" s="1021">
        <v>0</v>
      </c>
      <c r="P151" s="1021">
        <v>0</v>
      </c>
      <c r="Q151" s="1021">
        <v>6</v>
      </c>
      <c r="R151" s="1021">
        <v>2</v>
      </c>
      <c r="S151" s="1021">
        <v>0</v>
      </c>
      <c r="T151" s="1021">
        <v>0</v>
      </c>
      <c r="U151" s="1021">
        <v>0</v>
      </c>
      <c r="V151" s="1021">
        <v>0</v>
      </c>
      <c r="W151" s="69"/>
      <c r="X151" s="69"/>
      <c r="Y151" s="69"/>
      <c r="Z151" s="69"/>
      <c r="AA151" s="69"/>
      <c r="AB151" s="69"/>
    </row>
    <row r="152" spans="1:28" ht="15" x14ac:dyDescent="0.25">
      <c r="A152" s="682" t="s">
        <v>541</v>
      </c>
      <c r="B152" s="1016" t="s">
        <v>542</v>
      </c>
      <c r="C152" s="1016" t="s">
        <v>450</v>
      </c>
      <c r="D152" s="1016" t="s">
        <v>531</v>
      </c>
      <c r="E152" s="1020">
        <v>0</v>
      </c>
      <c r="F152" s="1020">
        <v>0</v>
      </c>
      <c r="G152" s="1020">
        <v>1</v>
      </c>
      <c r="H152" s="1020">
        <v>0</v>
      </c>
      <c r="I152" s="1023">
        <v>0</v>
      </c>
      <c r="J152" s="1021">
        <v>0</v>
      </c>
      <c r="K152" s="1021">
        <v>0</v>
      </c>
      <c r="L152" s="1021">
        <v>0</v>
      </c>
      <c r="M152" s="1021">
        <v>0</v>
      </c>
      <c r="N152" s="1021">
        <v>0</v>
      </c>
      <c r="O152" s="1021">
        <v>0</v>
      </c>
      <c r="P152" s="1021">
        <v>0</v>
      </c>
      <c r="Q152" s="1021">
        <v>1</v>
      </c>
      <c r="R152" s="1021">
        <v>0</v>
      </c>
      <c r="S152" s="1021">
        <v>0</v>
      </c>
      <c r="T152" s="1021">
        <v>0</v>
      </c>
      <c r="U152" s="1021">
        <v>0</v>
      </c>
      <c r="V152" s="1021">
        <v>0</v>
      </c>
      <c r="W152" s="69"/>
      <c r="X152" s="69"/>
      <c r="Y152" s="69"/>
      <c r="Z152" s="69"/>
      <c r="AA152" s="69"/>
      <c r="AB152" s="69"/>
    </row>
    <row r="153" spans="1:28" ht="15" x14ac:dyDescent="0.25">
      <c r="A153" s="682" t="s">
        <v>541</v>
      </c>
      <c r="B153" s="1016" t="s">
        <v>542</v>
      </c>
      <c r="C153" s="1016" t="s">
        <v>450</v>
      </c>
      <c r="D153" s="1016" t="s">
        <v>552</v>
      </c>
      <c r="E153" s="1020">
        <v>1</v>
      </c>
      <c r="F153" s="1020">
        <v>1</v>
      </c>
      <c r="G153" s="1020">
        <v>0</v>
      </c>
      <c r="H153" s="1020">
        <v>0</v>
      </c>
      <c r="I153" s="1023">
        <v>0</v>
      </c>
      <c r="J153" s="1021">
        <v>0</v>
      </c>
      <c r="K153" s="1021">
        <v>0</v>
      </c>
      <c r="L153" s="1021">
        <v>0</v>
      </c>
      <c r="M153" s="1021">
        <v>0</v>
      </c>
      <c r="N153" s="1021">
        <v>0</v>
      </c>
      <c r="O153" s="1021">
        <v>0</v>
      </c>
      <c r="P153" s="1021">
        <v>0</v>
      </c>
      <c r="Q153" s="1021">
        <v>1</v>
      </c>
      <c r="R153" s="1021">
        <v>1</v>
      </c>
      <c r="S153" s="1021">
        <v>0</v>
      </c>
      <c r="T153" s="1021">
        <v>0</v>
      </c>
      <c r="U153" s="1021">
        <v>0</v>
      </c>
      <c r="V153" s="1021">
        <v>0</v>
      </c>
      <c r="W153" s="69"/>
      <c r="X153" s="69"/>
      <c r="Y153" s="69"/>
      <c r="Z153" s="69"/>
      <c r="AA153" s="69"/>
      <c r="AB153" s="69"/>
    </row>
    <row r="154" spans="1:28" ht="15" x14ac:dyDescent="0.25">
      <c r="A154" s="682" t="s">
        <v>541</v>
      </c>
      <c r="B154" s="1016" t="s">
        <v>542</v>
      </c>
      <c r="C154" s="1016" t="s">
        <v>450</v>
      </c>
      <c r="D154" s="1016" t="s">
        <v>553</v>
      </c>
      <c r="E154" s="1020">
        <v>1</v>
      </c>
      <c r="F154" s="1020">
        <v>1</v>
      </c>
      <c r="G154" s="1020">
        <v>0</v>
      </c>
      <c r="H154" s="1020">
        <v>0</v>
      </c>
      <c r="I154" s="1023">
        <v>0</v>
      </c>
      <c r="J154" s="1021">
        <v>0</v>
      </c>
      <c r="K154" s="1021">
        <v>0</v>
      </c>
      <c r="L154" s="1021">
        <v>0</v>
      </c>
      <c r="M154" s="1021">
        <v>0</v>
      </c>
      <c r="N154" s="1021">
        <v>0</v>
      </c>
      <c r="O154" s="1021">
        <v>0</v>
      </c>
      <c r="P154" s="1021">
        <v>0</v>
      </c>
      <c r="Q154" s="1021">
        <v>1</v>
      </c>
      <c r="R154" s="1021">
        <v>1</v>
      </c>
      <c r="S154" s="1021">
        <v>0</v>
      </c>
      <c r="T154" s="1021">
        <v>0</v>
      </c>
      <c r="U154" s="1021">
        <v>0</v>
      </c>
      <c r="V154" s="1021">
        <v>0</v>
      </c>
      <c r="W154" s="69"/>
      <c r="X154" s="69"/>
      <c r="Y154" s="69"/>
      <c r="Z154" s="69"/>
      <c r="AA154" s="69"/>
      <c r="AB154" s="69"/>
    </row>
    <row r="155" spans="1:28" ht="15" x14ac:dyDescent="0.25">
      <c r="A155" s="682" t="s">
        <v>541</v>
      </c>
      <c r="B155" s="1016" t="s">
        <v>542</v>
      </c>
      <c r="C155" s="1016" t="s">
        <v>450</v>
      </c>
      <c r="D155" s="1016" t="s">
        <v>533</v>
      </c>
      <c r="E155" s="1020">
        <v>1</v>
      </c>
      <c r="F155" s="1020">
        <v>1</v>
      </c>
      <c r="G155" s="1020">
        <v>0</v>
      </c>
      <c r="H155" s="1020">
        <v>0</v>
      </c>
      <c r="I155" s="1023">
        <v>0</v>
      </c>
      <c r="J155" s="1021">
        <v>0</v>
      </c>
      <c r="K155" s="1021">
        <v>0</v>
      </c>
      <c r="L155" s="1021">
        <v>0</v>
      </c>
      <c r="M155" s="1021">
        <v>0</v>
      </c>
      <c r="N155" s="1021">
        <v>0</v>
      </c>
      <c r="O155" s="1021">
        <v>0</v>
      </c>
      <c r="P155" s="1021">
        <v>0</v>
      </c>
      <c r="Q155" s="1021">
        <v>1</v>
      </c>
      <c r="R155" s="1021">
        <v>1</v>
      </c>
      <c r="S155" s="1021">
        <v>0</v>
      </c>
      <c r="T155" s="1021">
        <v>0</v>
      </c>
      <c r="U155" s="1021">
        <v>0</v>
      </c>
      <c r="V155" s="1021">
        <v>0</v>
      </c>
      <c r="W155" s="69"/>
      <c r="X155" s="69"/>
      <c r="Y155" s="69"/>
      <c r="Z155" s="69"/>
      <c r="AA155" s="69"/>
      <c r="AB155" s="69"/>
    </row>
    <row r="156" spans="1:28" ht="15" x14ac:dyDescent="0.25">
      <c r="A156" s="682" t="s">
        <v>541</v>
      </c>
      <c r="B156" s="1016" t="s">
        <v>542</v>
      </c>
      <c r="C156" s="1016" t="s">
        <v>450</v>
      </c>
      <c r="D156" s="1016" t="s">
        <v>534</v>
      </c>
      <c r="E156" s="1020">
        <v>1</v>
      </c>
      <c r="F156" s="1020">
        <v>1</v>
      </c>
      <c r="G156" s="1020">
        <v>0</v>
      </c>
      <c r="H156" s="1020">
        <v>0</v>
      </c>
      <c r="I156" s="1023">
        <v>0</v>
      </c>
      <c r="J156" s="1021">
        <v>0</v>
      </c>
      <c r="K156" s="1021">
        <v>0</v>
      </c>
      <c r="L156" s="1021">
        <v>0</v>
      </c>
      <c r="M156" s="1021">
        <v>0</v>
      </c>
      <c r="N156" s="1021">
        <v>0</v>
      </c>
      <c r="O156" s="1021">
        <v>0</v>
      </c>
      <c r="P156" s="1021">
        <v>0</v>
      </c>
      <c r="Q156" s="1021">
        <v>1</v>
      </c>
      <c r="R156" s="1021">
        <v>1</v>
      </c>
      <c r="S156" s="1021">
        <v>0</v>
      </c>
      <c r="T156" s="1021">
        <v>0</v>
      </c>
      <c r="U156" s="1021">
        <v>0</v>
      </c>
      <c r="V156" s="1021">
        <v>0</v>
      </c>
      <c r="W156" s="69"/>
      <c r="X156" s="69"/>
      <c r="Y156" s="69"/>
      <c r="Z156" s="69"/>
      <c r="AA156" s="69"/>
      <c r="AB156" s="69"/>
    </row>
    <row r="157" spans="1:28" ht="15" x14ac:dyDescent="0.25">
      <c r="A157" s="682" t="s">
        <v>541</v>
      </c>
      <c r="B157" s="1016" t="s">
        <v>542</v>
      </c>
      <c r="C157" s="1016" t="s">
        <v>450</v>
      </c>
      <c r="D157" s="1016" t="s">
        <v>535</v>
      </c>
      <c r="E157" s="1020">
        <v>1</v>
      </c>
      <c r="F157" s="1020">
        <v>1</v>
      </c>
      <c r="G157" s="1020">
        <v>1</v>
      </c>
      <c r="H157" s="1020">
        <v>1</v>
      </c>
      <c r="I157" s="1023">
        <v>0</v>
      </c>
      <c r="J157" s="1021">
        <v>0</v>
      </c>
      <c r="K157" s="1021">
        <v>0</v>
      </c>
      <c r="L157" s="1021">
        <v>0</v>
      </c>
      <c r="M157" s="1021">
        <v>0</v>
      </c>
      <c r="N157" s="1021">
        <v>0</v>
      </c>
      <c r="O157" s="1021">
        <v>0</v>
      </c>
      <c r="P157" s="1021">
        <v>0</v>
      </c>
      <c r="Q157" s="1021">
        <v>2</v>
      </c>
      <c r="R157" s="1021">
        <v>2</v>
      </c>
      <c r="S157" s="1021">
        <v>0</v>
      </c>
      <c r="T157" s="1021">
        <v>0</v>
      </c>
      <c r="U157" s="1021">
        <v>0</v>
      </c>
      <c r="V157" s="1021">
        <v>0</v>
      </c>
      <c r="W157" s="69"/>
      <c r="X157" s="69"/>
      <c r="Y157" s="69"/>
      <c r="Z157" s="69"/>
      <c r="AA157" s="69"/>
      <c r="AB157" s="69"/>
    </row>
    <row r="158" spans="1:28" x14ac:dyDescent="0.2">
      <c r="A158" s="1370" t="s">
        <v>554</v>
      </c>
      <c r="B158" s="1371"/>
      <c r="C158" s="1371"/>
      <c r="D158" s="1372"/>
      <c r="E158" s="692">
        <f t="shared" ref="E158:T158" si="4">SUM(E99:E157)</f>
        <v>178</v>
      </c>
      <c r="F158" s="692">
        <f t="shared" si="4"/>
        <v>99</v>
      </c>
      <c r="G158" s="692">
        <f t="shared" si="4"/>
        <v>150</v>
      </c>
      <c r="H158" s="692">
        <f t="shared" si="4"/>
        <v>87</v>
      </c>
      <c r="I158" s="692">
        <f t="shared" si="4"/>
        <v>0</v>
      </c>
      <c r="J158" s="692">
        <f t="shared" si="4"/>
        <v>0</v>
      </c>
      <c r="K158" s="692">
        <f t="shared" si="4"/>
        <v>0</v>
      </c>
      <c r="L158" s="692">
        <f t="shared" si="4"/>
        <v>0</v>
      </c>
      <c r="M158" s="692">
        <f t="shared" si="4"/>
        <v>0</v>
      </c>
      <c r="N158" s="692">
        <f t="shared" si="4"/>
        <v>0</v>
      </c>
      <c r="O158" s="692">
        <f t="shared" si="4"/>
        <v>0</v>
      </c>
      <c r="P158" s="692">
        <f t="shared" si="4"/>
        <v>0</v>
      </c>
      <c r="Q158" s="692">
        <f t="shared" si="4"/>
        <v>328</v>
      </c>
      <c r="R158" s="692">
        <f t="shared" si="4"/>
        <v>186</v>
      </c>
      <c r="S158" s="692">
        <f t="shared" si="4"/>
        <v>15</v>
      </c>
      <c r="T158" s="692">
        <f t="shared" si="4"/>
        <v>8</v>
      </c>
      <c r="U158" s="694">
        <f>S158/Q158*100</f>
        <v>4.5731707317073171</v>
      </c>
      <c r="V158" s="694">
        <f>T158/R158*100</f>
        <v>4.3010752688172049</v>
      </c>
      <c r="W158" s="69"/>
      <c r="X158" s="69"/>
      <c r="Y158" s="69"/>
      <c r="Z158" s="69"/>
      <c r="AA158" s="69"/>
      <c r="AB158" s="69"/>
    </row>
    <row r="159" spans="1:28" ht="15" x14ac:dyDescent="0.25">
      <c r="A159" s="681" t="s">
        <v>541</v>
      </c>
      <c r="B159" s="1050" t="s">
        <v>542</v>
      </c>
      <c r="C159" s="1050" t="s">
        <v>537</v>
      </c>
      <c r="D159" s="1050" t="s">
        <v>453</v>
      </c>
      <c r="E159" s="1055">
        <v>16</v>
      </c>
      <c r="F159" s="1055">
        <v>0</v>
      </c>
      <c r="G159" s="1055">
        <v>0</v>
      </c>
      <c r="H159" s="1055">
        <v>0</v>
      </c>
      <c r="I159" s="1059">
        <v>0</v>
      </c>
      <c r="J159" s="1059">
        <v>0</v>
      </c>
      <c r="K159" s="1056">
        <v>0</v>
      </c>
      <c r="L159" s="1056">
        <v>0</v>
      </c>
      <c r="M159" s="1056">
        <v>0</v>
      </c>
      <c r="N159" s="1056">
        <v>0</v>
      </c>
      <c r="O159" s="1056">
        <v>0</v>
      </c>
      <c r="P159" s="1056">
        <v>0</v>
      </c>
      <c r="Q159" s="1056">
        <v>10</v>
      </c>
      <c r="R159" s="1056">
        <v>0</v>
      </c>
      <c r="S159" s="1056">
        <v>0</v>
      </c>
      <c r="T159" s="1056">
        <v>0</v>
      </c>
      <c r="U159" s="1056">
        <v>0</v>
      </c>
      <c r="V159" s="1056">
        <v>0</v>
      </c>
      <c r="W159" s="69"/>
      <c r="X159" s="69"/>
      <c r="Y159" s="69"/>
      <c r="Z159" s="69"/>
      <c r="AA159" s="69"/>
      <c r="AB159" s="69"/>
    </row>
    <row r="160" spans="1:28" x14ac:dyDescent="0.2">
      <c r="A160" s="1370" t="s">
        <v>555</v>
      </c>
      <c r="B160" s="1371"/>
      <c r="C160" s="1371"/>
      <c r="D160" s="1372"/>
      <c r="E160" s="692">
        <f t="shared" ref="E160:T160" si="5">SUM(E159)</f>
        <v>16</v>
      </c>
      <c r="F160" s="692">
        <f t="shared" si="5"/>
        <v>0</v>
      </c>
      <c r="G160" s="692">
        <f t="shared" si="5"/>
        <v>0</v>
      </c>
      <c r="H160" s="692">
        <f t="shared" si="5"/>
        <v>0</v>
      </c>
      <c r="I160" s="692">
        <f t="shared" si="5"/>
        <v>0</v>
      </c>
      <c r="J160" s="692">
        <f t="shared" si="5"/>
        <v>0</v>
      </c>
      <c r="K160" s="692">
        <f t="shared" si="5"/>
        <v>0</v>
      </c>
      <c r="L160" s="692">
        <f t="shared" si="5"/>
        <v>0</v>
      </c>
      <c r="M160" s="692">
        <f t="shared" si="5"/>
        <v>0</v>
      </c>
      <c r="N160" s="692">
        <f t="shared" si="5"/>
        <v>0</v>
      </c>
      <c r="O160" s="692">
        <f t="shared" si="5"/>
        <v>0</v>
      </c>
      <c r="P160" s="692">
        <f t="shared" si="5"/>
        <v>0</v>
      </c>
      <c r="Q160" s="692">
        <f t="shared" si="5"/>
        <v>10</v>
      </c>
      <c r="R160" s="692">
        <f t="shared" si="5"/>
        <v>0</v>
      </c>
      <c r="S160" s="692">
        <f t="shared" si="5"/>
        <v>0</v>
      </c>
      <c r="T160" s="692">
        <f t="shared" si="5"/>
        <v>0</v>
      </c>
      <c r="U160" s="694">
        <f>S160/Q160*100</f>
        <v>0</v>
      </c>
      <c r="V160" s="697">
        <v>0</v>
      </c>
      <c r="W160" s="69"/>
      <c r="X160" s="69"/>
      <c r="Y160" s="69"/>
      <c r="Z160" s="69"/>
      <c r="AA160" s="69"/>
      <c r="AB160" s="69"/>
    </row>
    <row r="161" spans="1:28" x14ac:dyDescent="0.2">
      <c r="A161" s="1373" t="s">
        <v>556</v>
      </c>
      <c r="B161" s="1374"/>
      <c r="C161" s="1374"/>
      <c r="D161" s="1375"/>
      <c r="E161" s="695">
        <f t="shared" ref="E161:T161" si="6">E158+E160</f>
        <v>194</v>
      </c>
      <c r="F161" s="695">
        <f t="shared" si="6"/>
        <v>99</v>
      </c>
      <c r="G161" s="695">
        <f t="shared" si="6"/>
        <v>150</v>
      </c>
      <c r="H161" s="695">
        <f t="shared" si="6"/>
        <v>87</v>
      </c>
      <c r="I161" s="695">
        <f t="shared" si="6"/>
        <v>0</v>
      </c>
      <c r="J161" s="695">
        <f t="shared" si="6"/>
        <v>0</v>
      </c>
      <c r="K161" s="695">
        <f t="shared" si="6"/>
        <v>0</v>
      </c>
      <c r="L161" s="695">
        <f t="shared" si="6"/>
        <v>0</v>
      </c>
      <c r="M161" s="695">
        <f t="shared" si="6"/>
        <v>0</v>
      </c>
      <c r="N161" s="695">
        <f t="shared" si="6"/>
        <v>0</v>
      </c>
      <c r="O161" s="695">
        <f t="shared" si="6"/>
        <v>0</v>
      </c>
      <c r="P161" s="695">
        <f t="shared" si="6"/>
        <v>0</v>
      </c>
      <c r="Q161" s="695">
        <f t="shared" si="6"/>
        <v>338</v>
      </c>
      <c r="R161" s="695">
        <f t="shared" si="6"/>
        <v>186</v>
      </c>
      <c r="S161" s="698">
        <f t="shared" si="6"/>
        <v>15</v>
      </c>
      <c r="T161" s="698">
        <f t="shared" si="6"/>
        <v>8</v>
      </c>
      <c r="U161" s="696">
        <f t="shared" ref="U161:V161" si="7">S161/Q161*100</f>
        <v>4.4378698224852071</v>
      </c>
      <c r="V161" s="696">
        <f t="shared" si="7"/>
        <v>4.3010752688172049</v>
      </c>
      <c r="W161" s="69"/>
      <c r="X161" s="69"/>
      <c r="Y161" s="69"/>
      <c r="Z161" s="69"/>
      <c r="AA161" s="69"/>
      <c r="AB161" s="69"/>
    </row>
    <row r="162" spans="1:28" ht="15" x14ac:dyDescent="0.25">
      <c r="A162" s="681" t="s">
        <v>541</v>
      </c>
      <c r="B162" s="1050" t="s">
        <v>557</v>
      </c>
      <c r="C162" s="1050" t="s">
        <v>450</v>
      </c>
      <c r="D162" s="1050" t="s">
        <v>453</v>
      </c>
      <c r="E162" s="1055">
        <v>4</v>
      </c>
      <c r="F162" s="1055">
        <v>2</v>
      </c>
      <c r="G162" s="1055">
        <v>4</v>
      </c>
      <c r="H162" s="1055">
        <v>3</v>
      </c>
      <c r="I162" s="1055">
        <v>0</v>
      </c>
      <c r="J162" s="1055">
        <v>0</v>
      </c>
      <c r="K162" s="1055">
        <v>0</v>
      </c>
      <c r="L162" s="1055">
        <v>0</v>
      </c>
      <c r="M162" s="1056">
        <v>0</v>
      </c>
      <c r="N162" s="1056">
        <v>0</v>
      </c>
      <c r="O162" s="1056">
        <v>0</v>
      </c>
      <c r="P162" s="1056">
        <v>0</v>
      </c>
      <c r="Q162" s="1056">
        <v>8</v>
      </c>
      <c r="R162" s="1056">
        <v>5</v>
      </c>
      <c r="S162" s="1056">
        <v>0</v>
      </c>
      <c r="T162" s="1056">
        <v>0</v>
      </c>
      <c r="U162" s="1056">
        <v>0</v>
      </c>
      <c r="V162" s="1056">
        <v>0</v>
      </c>
      <c r="W162" s="69"/>
      <c r="X162" s="69"/>
      <c r="Y162" s="69"/>
      <c r="Z162" s="69"/>
      <c r="AA162" s="69"/>
      <c r="AB162" s="69"/>
    </row>
    <row r="163" spans="1:28" ht="15" x14ac:dyDescent="0.25">
      <c r="A163" s="682" t="s">
        <v>541</v>
      </c>
      <c r="B163" s="1016" t="s">
        <v>557</v>
      </c>
      <c r="C163" s="1016" t="s">
        <v>450</v>
      </c>
      <c r="D163" s="1016" t="s">
        <v>558</v>
      </c>
      <c r="E163" s="1020">
        <v>2</v>
      </c>
      <c r="F163" s="1020">
        <v>1</v>
      </c>
      <c r="G163" s="1020">
        <v>1</v>
      </c>
      <c r="H163" s="1020">
        <v>1</v>
      </c>
      <c r="I163" s="1020">
        <v>2</v>
      </c>
      <c r="J163" s="1020">
        <v>2</v>
      </c>
      <c r="K163" s="1020">
        <v>3</v>
      </c>
      <c r="L163" s="1020">
        <v>2</v>
      </c>
      <c r="M163" s="1021">
        <v>0</v>
      </c>
      <c r="N163" s="1021">
        <v>0</v>
      </c>
      <c r="O163" s="1021">
        <v>0</v>
      </c>
      <c r="P163" s="1021">
        <v>0</v>
      </c>
      <c r="Q163" s="1021">
        <v>8</v>
      </c>
      <c r="R163" s="1021">
        <v>6</v>
      </c>
      <c r="S163" s="1021">
        <v>0</v>
      </c>
      <c r="T163" s="1021">
        <v>0</v>
      </c>
      <c r="U163" s="1021">
        <v>0</v>
      </c>
      <c r="V163" s="1021">
        <v>0</v>
      </c>
      <c r="W163" s="69"/>
      <c r="X163" s="69"/>
      <c r="Y163" s="69"/>
      <c r="Z163" s="69"/>
      <c r="AA163" s="69"/>
      <c r="AB163" s="69"/>
    </row>
    <row r="164" spans="1:28" ht="15" x14ac:dyDescent="0.25">
      <c r="A164" s="682" t="s">
        <v>541</v>
      </c>
      <c r="B164" s="1016" t="s">
        <v>557</v>
      </c>
      <c r="C164" s="1016" t="s">
        <v>450</v>
      </c>
      <c r="D164" s="1016" t="s">
        <v>544</v>
      </c>
      <c r="E164" s="1020">
        <v>6</v>
      </c>
      <c r="F164" s="1020">
        <v>5</v>
      </c>
      <c r="G164" s="1020">
        <v>5</v>
      </c>
      <c r="H164" s="1020">
        <v>4</v>
      </c>
      <c r="I164" s="1020">
        <v>5</v>
      </c>
      <c r="J164" s="1020">
        <v>3</v>
      </c>
      <c r="K164" s="1020">
        <v>5</v>
      </c>
      <c r="L164" s="1020">
        <v>1</v>
      </c>
      <c r="M164" s="1021">
        <v>0</v>
      </c>
      <c r="N164" s="1021">
        <v>0</v>
      </c>
      <c r="O164" s="1021">
        <v>0</v>
      </c>
      <c r="P164" s="1021">
        <v>0</v>
      </c>
      <c r="Q164" s="1021">
        <v>21</v>
      </c>
      <c r="R164" s="1021">
        <v>13</v>
      </c>
      <c r="S164" s="1021">
        <v>0</v>
      </c>
      <c r="T164" s="1021">
        <v>0</v>
      </c>
      <c r="U164" s="1021">
        <v>0</v>
      </c>
      <c r="V164" s="1021">
        <v>0</v>
      </c>
      <c r="W164" s="69"/>
      <c r="X164" s="69"/>
      <c r="Y164" s="69"/>
      <c r="Z164" s="69"/>
      <c r="AA164" s="69"/>
      <c r="AB164" s="69"/>
    </row>
    <row r="165" spans="1:28" ht="15" x14ac:dyDescent="0.25">
      <c r="A165" s="682" t="s">
        <v>541</v>
      </c>
      <c r="B165" s="1016" t="s">
        <v>557</v>
      </c>
      <c r="C165" s="1016" t="s">
        <v>450</v>
      </c>
      <c r="D165" s="1016" t="s">
        <v>545</v>
      </c>
      <c r="E165" s="1020">
        <v>1</v>
      </c>
      <c r="F165" s="1020">
        <v>0</v>
      </c>
      <c r="G165" s="1020">
        <v>0</v>
      </c>
      <c r="H165" s="1020">
        <v>0</v>
      </c>
      <c r="I165" s="1020">
        <v>3</v>
      </c>
      <c r="J165" s="1020">
        <v>0</v>
      </c>
      <c r="K165" s="1020">
        <v>0</v>
      </c>
      <c r="L165" s="1020">
        <v>0</v>
      </c>
      <c r="M165" s="1021">
        <v>0</v>
      </c>
      <c r="N165" s="1021">
        <v>0</v>
      </c>
      <c r="O165" s="1021">
        <v>0</v>
      </c>
      <c r="P165" s="1021">
        <v>0</v>
      </c>
      <c r="Q165" s="1021">
        <v>4</v>
      </c>
      <c r="R165" s="1021">
        <v>0</v>
      </c>
      <c r="S165" s="1021">
        <v>0</v>
      </c>
      <c r="T165" s="1021">
        <v>0</v>
      </c>
      <c r="U165" s="1021">
        <v>0</v>
      </c>
      <c r="V165" s="1021">
        <v>0</v>
      </c>
      <c r="W165" s="69"/>
      <c r="X165" s="69"/>
      <c r="Y165" s="69"/>
      <c r="Z165" s="69"/>
      <c r="AA165" s="69"/>
      <c r="AB165" s="69"/>
    </row>
    <row r="166" spans="1:28" ht="15" x14ac:dyDescent="0.25">
      <c r="A166" s="682" t="s">
        <v>541</v>
      </c>
      <c r="B166" s="1016" t="s">
        <v>557</v>
      </c>
      <c r="C166" s="1016" t="s">
        <v>450</v>
      </c>
      <c r="D166" s="1016" t="s">
        <v>559</v>
      </c>
      <c r="E166" s="1020">
        <v>0</v>
      </c>
      <c r="F166" s="1020">
        <v>0</v>
      </c>
      <c r="G166" s="1020">
        <v>1</v>
      </c>
      <c r="H166" s="1020">
        <v>0</v>
      </c>
      <c r="I166" s="1020">
        <v>0</v>
      </c>
      <c r="J166" s="1020">
        <v>0</v>
      </c>
      <c r="K166" s="1020">
        <v>0</v>
      </c>
      <c r="L166" s="1020">
        <v>0</v>
      </c>
      <c r="M166" s="1021">
        <v>0</v>
      </c>
      <c r="N166" s="1021">
        <v>0</v>
      </c>
      <c r="O166" s="1021">
        <v>0</v>
      </c>
      <c r="P166" s="1021">
        <v>0</v>
      </c>
      <c r="Q166" s="1021">
        <v>1</v>
      </c>
      <c r="R166" s="1021">
        <v>0</v>
      </c>
      <c r="S166" s="1021">
        <v>0</v>
      </c>
      <c r="T166" s="1021">
        <v>0</v>
      </c>
      <c r="U166" s="1021">
        <v>0</v>
      </c>
      <c r="V166" s="1021">
        <v>0</v>
      </c>
      <c r="W166" s="69"/>
      <c r="X166" s="69"/>
      <c r="Y166" s="69"/>
      <c r="Z166" s="69"/>
      <c r="AA166" s="69"/>
      <c r="AB166" s="69"/>
    </row>
    <row r="167" spans="1:28" ht="15" x14ac:dyDescent="0.25">
      <c r="A167" s="682" t="s">
        <v>541</v>
      </c>
      <c r="B167" s="1016" t="s">
        <v>557</v>
      </c>
      <c r="C167" s="1016" t="s">
        <v>450</v>
      </c>
      <c r="D167" s="1016" t="s">
        <v>560</v>
      </c>
      <c r="E167" s="1020">
        <v>0</v>
      </c>
      <c r="F167" s="1020">
        <v>0</v>
      </c>
      <c r="G167" s="1020">
        <v>1</v>
      </c>
      <c r="H167" s="1020">
        <v>0</v>
      </c>
      <c r="I167" s="1020">
        <v>0</v>
      </c>
      <c r="J167" s="1020">
        <v>0</v>
      </c>
      <c r="K167" s="1020">
        <v>2</v>
      </c>
      <c r="L167" s="1020">
        <v>1</v>
      </c>
      <c r="M167" s="1021">
        <v>0</v>
      </c>
      <c r="N167" s="1021">
        <v>0</v>
      </c>
      <c r="O167" s="1021">
        <v>0</v>
      </c>
      <c r="P167" s="1021">
        <v>0</v>
      </c>
      <c r="Q167" s="1021">
        <v>3</v>
      </c>
      <c r="R167" s="1021">
        <v>1</v>
      </c>
      <c r="S167" s="1021">
        <v>0</v>
      </c>
      <c r="T167" s="1021">
        <v>0</v>
      </c>
      <c r="U167" s="1021">
        <v>0</v>
      </c>
      <c r="V167" s="1021">
        <v>0</v>
      </c>
      <c r="W167" s="69"/>
      <c r="X167" s="69"/>
      <c r="Y167" s="69"/>
      <c r="Z167" s="69"/>
      <c r="AA167" s="69"/>
      <c r="AB167" s="69"/>
    </row>
    <row r="168" spans="1:28" ht="15" x14ac:dyDescent="0.25">
      <c r="A168" s="682" t="s">
        <v>541</v>
      </c>
      <c r="B168" s="1016" t="s">
        <v>557</v>
      </c>
      <c r="C168" s="1016" t="s">
        <v>450</v>
      </c>
      <c r="D168" s="1016" t="s">
        <v>561</v>
      </c>
      <c r="E168" s="1020">
        <v>1</v>
      </c>
      <c r="F168" s="1020">
        <v>1</v>
      </c>
      <c r="G168" s="1020">
        <v>1</v>
      </c>
      <c r="H168" s="1020">
        <v>1</v>
      </c>
      <c r="I168" s="1020">
        <v>0</v>
      </c>
      <c r="J168" s="1020">
        <v>0</v>
      </c>
      <c r="K168" s="1020">
        <v>1</v>
      </c>
      <c r="L168" s="1020">
        <v>1</v>
      </c>
      <c r="M168" s="1021">
        <v>0</v>
      </c>
      <c r="N168" s="1021">
        <v>0</v>
      </c>
      <c r="O168" s="1021">
        <v>0</v>
      </c>
      <c r="P168" s="1021">
        <v>0</v>
      </c>
      <c r="Q168" s="1021">
        <v>3</v>
      </c>
      <c r="R168" s="1021">
        <v>3</v>
      </c>
      <c r="S168" s="1021">
        <v>0</v>
      </c>
      <c r="T168" s="1021">
        <v>0</v>
      </c>
      <c r="U168" s="1021">
        <v>0</v>
      </c>
      <c r="V168" s="1021">
        <v>0</v>
      </c>
      <c r="W168" s="69"/>
      <c r="X168" s="69"/>
      <c r="Y168" s="69"/>
      <c r="Z168" s="69"/>
      <c r="AA168" s="69"/>
      <c r="AB168" s="69"/>
    </row>
    <row r="169" spans="1:28" x14ac:dyDescent="0.2">
      <c r="A169" s="1370" t="s">
        <v>562</v>
      </c>
      <c r="B169" s="1371"/>
      <c r="C169" s="1371"/>
      <c r="D169" s="1372"/>
      <c r="E169" s="692">
        <f t="shared" ref="E169:T169" si="8">SUM(E162:E168)</f>
        <v>14</v>
      </c>
      <c r="F169" s="692">
        <f t="shared" si="8"/>
        <v>9</v>
      </c>
      <c r="G169" s="692">
        <f t="shared" si="8"/>
        <v>13</v>
      </c>
      <c r="H169" s="692">
        <f t="shared" si="8"/>
        <v>9</v>
      </c>
      <c r="I169" s="692">
        <f t="shared" si="8"/>
        <v>10</v>
      </c>
      <c r="J169" s="692">
        <f t="shared" si="8"/>
        <v>5</v>
      </c>
      <c r="K169" s="692">
        <f t="shared" si="8"/>
        <v>11</v>
      </c>
      <c r="L169" s="692">
        <f t="shared" si="8"/>
        <v>5</v>
      </c>
      <c r="M169" s="692">
        <f t="shared" si="8"/>
        <v>0</v>
      </c>
      <c r="N169" s="692">
        <f t="shared" si="8"/>
        <v>0</v>
      </c>
      <c r="O169" s="692">
        <f t="shared" si="8"/>
        <v>0</v>
      </c>
      <c r="P169" s="692">
        <f t="shared" si="8"/>
        <v>0</v>
      </c>
      <c r="Q169" s="692">
        <f t="shared" si="8"/>
        <v>48</v>
      </c>
      <c r="R169" s="692">
        <f t="shared" si="8"/>
        <v>28</v>
      </c>
      <c r="S169" s="692">
        <f t="shared" si="8"/>
        <v>0</v>
      </c>
      <c r="T169" s="692">
        <f t="shared" si="8"/>
        <v>0</v>
      </c>
      <c r="U169" s="694">
        <f t="shared" ref="U169:V176" si="9">S169/Q169*100</f>
        <v>0</v>
      </c>
      <c r="V169" s="694">
        <f t="shared" si="9"/>
        <v>0</v>
      </c>
      <c r="W169" s="69"/>
      <c r="X169" s="69"/>
      <c r="Y169" s="69"/>
      <c r="Z169" s="69"/>
      <c r="AA169" s="69"/>
      <c r="AB169" s="69"/>
    </row>
    <row r="170" spans="1:28" ht="15" x14ac:dyDescent="0.25">
      <c r="A170" s="681" t="s">
        <v>541</v>
      </c>
      <c r="B170" s="1050" t="s">
        <v>557</v>
      </c>
      <c r="C170" s="1050" t="s">
        <v>537</v>
      </c>
      <c r="D170" s="1050" t="s">
        <v>558</v>
      </c>
      <c r="E170" s="1055">
        <v>0</v>
      </c>
      <c r="F170" s="1055">
        <v>0</v>
      </c>
      <c r="G170" s="1055">
        <v>0</v>
      </c>
      <c r="H170" s="1055">
        <v>0</v>
      </c>
      <c r="I170" s="1055">
        <v>1</v>
      </c>
      <c r="J170" s="1055">
        <v>1</v>
      </c>
      <c r="K170" s="1055">
        <v>0</v>
      </c>
      <c r="L170" s="1055">
        <v>0</v>
      </c>
      <c r="M170" s="1059">
        <v>0</v>
      </c>
      <c r="N170" s="1056">
        <v>0</v>
      </c>
      <c r="O170" s="1056">
        <v>0</v>
      </c>
      <c r="P170" s="1056">
        <v>0</v>
      </c>
      <c r="Q170" s="1056">
        <v>1</v>
      </c>
      <c r="R170" s="1056">
        <v>1</v>
      </c>
      <c r="S170" s="1056">
        <v>0</v>
      </c>
      <c r="T170" s="1056">
        <v>0</v>
      </c>
      <c r="U170" s="1056">
        <v>0</v>
      </c>
      <c r="V170" s="1056">
        <v>0</v>
      </c>
      <c r="W170" s="69"/>
      <c r="X170" s="69"/>
      <c r="Y170" s="69"/>
      <c r="Z170" s="69"/>
      <c r="AA170" s="69"/>
      <c r="AB170" s="69"/>
    </row>
    <row r="171" spans="1:28" ht="15" x14ac:dyDescent="0.25">
      <c r="A171" s="682" t="s">
        <v>541</v>
      </c>
      <c r="B171" s="1016" t="s">
        <v>557</v>
      </c>
      <c r="C171" s="1016" t="s">
        <v>537</v>
      </c>
      <c r="D171" s="1016" t="s">
        <v>544</v>
      </c>
      <c r="E171" s="1020">
        <v>2</v>
      </c>
      <c r="F171" s="1020">
        <v>0</v>
      </c>
      <c r="G171" s="1020">
        <v>0</v>
      </c>
      <c r="H171" s="1020">
        <v>0</v>
      </c>
      <c r="I171" s="1020">
        <v>0</v>
      </c>
      <c r="J171" s="1020">
        <v>0</v>
      </c>
      <c r="K171" s="1020">
        <v>2</v>
      </c>
      <c r="L171" s="1020">
        <v>2</v>
      </c>
      <c r="M171" s="1023">
        <v>0</v>
      </c>
      <c r="N171" s="1021">
        <v>0</v>
      </c>
      <c r="O171" s="1021">
        <v>0</v>
      </c>
      <c r="P171" s="1021">
        <v>0</v>
      </c>
      <c r="Q171" s="1021">
        <v>4</v>
      </c>
      <c r="R171" s="1021">
        <v>2</v>
      </c>
      <c r="S171" s="1021">
        <v>0</v>
      </c>
      <c r="T171" s="1021">
        <v>0</v>
      </c>
      <c r="U171" s="1021">
        <v>0</v>
      </c>
      <c r="V171" s="1021">
        <v>0</v>
      </c>
      <c r="W171" s="69"/>
      <c r="X171" s="69"/>
      <c r="Y171" s="69"/>
      <c r="Z171" s="69"/>
      <c r="AA171" s="69"/>
      <c r="AB171" s="69"/>
    </row>
    <row r="172" spans="1:28" ht="15" x14ac:dyDescent="0.25">
      <c r="A172" s="682" t="s">
        <v>541</v>
      </c>
      <c r="B172" s="1016" t="s">
        <v>557</v>
      </c>
      <c r="C172" s="1016" t="s">
        <v>537</v>
      </c>
      <c r="D172" s="1016" t="s">
        <v>559</v>
      </c>
      <c r="E172" s="1020">
        <v>0</v>
      </c>
      <c r="F172" s="1020">
        <v>0</v>
      </c>
      <c r="G172" s="1020">
        <v>0</v>
      </c>
      <c r="H172" s="1020">
        <v>0</v>
      </c>
      <c r="I172" s="1020">
        <v>0</v>
      </c>
      <c r="J172" s="1020">
        <v>0</v>
      </c>
      <c r="K172" s="1020">
        <v>1</v>
      </c>
      <c r="L172" s="1020">
        <v>1</v>
      </c>
      <c r="M172" s="1023">
        <v>0</v>
      </c>
      <c r="N172" s="1021">
        <v>0</v>
      </c>
      <c r="O172" s="1021">
        <v>0</v>
      </c>
      <c r="P172" s="1021">
        <v>0</v>
      </c>
      <c r="Q172" s="1021">
        <v>1</v>
      </c>
      <c r="R172" s="1021">
        <v>1</v>
      </c>
      <c r="S172" s="1021">
        <v>0</v>
      </c>
      <c r="T172" s="1021">
        <v>0</v>
      </c>
      <c r="U172" s="1021">
        <v>0</v>
      </c>
      <c r="V172" s="1021">
        <v>0</v>
      </c>
      <c r="W172" s="69"/>
      <c r="X172" s="69"/>
      <c r="Y172" s="69"/>
      <c r="Z172" s="69"/>
      <c r="AA172" s="69"/>
      <c r="AB172" s="69"/>
    </row>
    <row r="173" spans="1:28" ht="15" x14ac:dyDescent="0.25">
      <c r="A173" s="682" t="s">
        <v>541</v>
      </c>
      <c r="B173" s="1016" t="s">
        <v>557</v>
      </c>
      <c r="C173" s="1016" t="s">
        <v>537</v>
      </c>
      <c r="D173" s="1016" t="s">
        <v>561</v>
      </c>
      <c r="E173" s="1020">
        <v>1</v>
      </c>
      <c r="F173" s="1020">
        <v>1</v>
      </c>
      <c r="G173" s="1020">
        <v>0</v>
      </c>
      <c r="H173" s="1020">
        <v>0</v>
      </c>
      <c r="I173" s="1020">
        <v>0</v>
      </c>
      <c r="J173" s="1020">
        <v>0</v>
      </c>
      <c r="K173" s="1020">
        <v>0</v>
      </c>
      <c r="L173" s="1020">
        <v>0</v>
      </c>
      <c r="M173" s="1023">
        <v>0</v>
      </c>
      <c r="N173" s="1021">
        <v>0</v>
      </c>
      <c r="O173" s="1021">
        <v>0</v>
      </c>
      <c r="P173" s="1021">
        <v>0</v>
      </c>
      <c r="Q173" s="1021">
        <v>1</v>
      </c>
      <c r="R173" s="1021">
        <v>1</v>
      </c>
      <c r="S173" s="1021">
        <v>0</v>
      </c>
      <c r="T173" s="1021">
        <v>0</v>
      </c>
      <c r="U173" s="1021">
        <v>0</v>
      </c>
      <c r="V173" s="1021">
        <v>0</v>
      </c>
      <c r="W173" s="69"/>
      <c r="X173" s="69"/>
      <c r="Y173" s="69"/>
      <c r="Z173" s="69"/>
      <c r="AA173" s="69"/>
      <c r="AB173" s="69"/>
    </row>
    <row r="174" spans="1:28" x14ac:dyDescent="0.2">
      <c r="A174" s="1370" t="s">
        <v>563</v>
      </c>
      <c r="B174" s="1371"/>
      <c r="C174" s="1371"/>
      <c r="D174" s="1372"/>
      <c r="E174" s="692">
        <f>SUM(E170:E173)</f>
        <v>3</v>
      </c>
      <c r="F174" s="692">
        <f t="shared" ref="F174:R174" si="10">SUM(F170:F173)</f>
        <v>1</v>
      </c>
      <c r="G174" s="692">
        <f t="shared" si="10"/>
        <v>0</v>
      </c>
      <c r="H174" s="692">
        <f t="shared" si="10"/>
        <v>0</v>
      </c>
      <c r="I174" s="692">
        <f t="shared" si="10"/>
        <v>1</v>
      </c>
      <c r="J174" s="692">
        <f t="shared" si="10"/>
        <v>1</v>
      </c>
      <c r="K174" s="692">
        <f t="shared" si="10"/>
        <v>3</v>
      </c>
      <c r="L174" s="692">
        <f t="shared" si="10"/>
        <v>3</v>
      </c>
      <c r="M174" s="692">
        <f t="shared" si="10"/>
        <v>0</v>
      </c>
      <c r="N174" s="692">
        <f t="shared" si="10"/>
        <v>0</v>
      </c>
      <c r="O174" s="692">
        <f t="shared" si="10"/>
        <v>0</v>
      </c>
      <c r="P174" s="692">
        <f t="shared" si="10"/>
        <v>0</v>
      </c>
      <c r="Q174" s="692">
        <f t="shared" si="10"/>
        <v>7</v>
      </c>
      <c r="R174" s="692">
        <f t="shared" si="10"/>
        <v>5</v>
      </c>
      <c r="S174" s="697">
        <v>0</v>
      </c>
      <c r="T174" s="697">
        <v>0</v>
      </c>
      <c r="U174" s="694">
        <f t="shared" si="9"/>
        <v>0</v>
      </c>
      <c r="V174" s="694">
        <f>T174/R174*100</f>
        <v>0</v>
      </c>
      <c r="W174" s="69"/>
      <c r="X174" s="69"/>
      <c r="Y174" s="69"/>
      <c r="Z174" s="69"/>
      <c r="AA174" s="69"/>
      <c r="AB174" s="69"/>
    </row>
    <row r="175" spans="1:28" x14ac:dyDescent="0.2">
      <c r="A175" s="1373" t="s">
        <v>564</v>
      </c>
      <c r="B175" s="1374"/>
      <c r="C175" s="1374"/>
      <c r="D175" s="1375"/>
      <c r="E175" s="695">
        <f>E169+E174</f>
        <v>17</v>
      </c>
      <c r="F175" s="695">
        <f t="shared" ref="F175:R175" si="11">F169+F174</f>
        <v>10</v>
      </c>
      <c r="G175" s="695">
        <f t="shared" si="11"/>
        <v>13</v>
      </c>
      <c r="H175" s="695">
        <f t="shared" si="11"/>
        <v>9</v>
      </c>
      <c r="I175" s="695">
        <f t="shared" si="11"/>
        <v>11</v>
      </c>
      <c r="J175" s="695">
        <f t="shared" si="11"/>
        <v>6</v>
      </c>
      <c r="K175" s="695">
        <f t="shared" si="11"/>
        <v>14</v>
      </c>
      <c r="L175" s="695">
        <f t="shared" si="11"/>
        <v>8</v>
      </c>
      <c r="M175" s="695">
        <f t="shared" si="11"/>
        <v>0</v>
      </c>
      <c r="N175" s="695">
        <f t="shared" si="11"/>
        <v>0</v>
      </c>
      <c r="O175" s="695">
        <f t="shared" si="11"/>
        <v>0</v>
      </c>
      <c r="P175" s="695">
        <f t="shared" si="11"/>
        <v>0</v>
      </c>
      <c r="Q175" s="695">
        <f t="shared" si="11"/>
        <v>55</v>
      </c>
      <c r="R175" s="695">
        <f t="shared" si="11"/>
        <v>33</v>
      </c>
      <c r="S175" s="698">
        <v>0</v>
      </c>
      <c r="T175" s="698">
        <v>0</v>
      </c>
      <c r="U175" s="696">
        <f>S175/Q175*100</f>
        <v>0</v>
      </c>
      <c r="V175" s="696">
        <f>T175/R175*100</f>
        <v>0</v>
      </c>
      <c r="W175" s="69"/>
      <c r="X175" s="69"/>
      <c r="Y175" s="69"/>
      <c r="Z175" s="69"/>
      <c r="AA175" s="69"/>
      <c r="AB175" s="69"/>
    </row>
    <row r="176" spans="1:28" x14ac:dyDescent="0.2">
      <c r="A176" s="1376" t="s">
        <v>565</v>
      </c>
      <c r="B176" s="1377"/>
      <c r="C176" s="1377"/>
      <c r="D176" s="1378"/>
      <c r="E176" s="699">
        <f t="shared" ref="E176:T176" si="12">E98+E161+E175</f>
        <v>547</v>
      </c>
      <c r="F176" s="699">
        <f t="shared" si="12"/>
        <v>245</v>
      </c>
      <c r="G176" s="699">
        <f t="shared" si="12"/>
        <v>369</v>
      </c>
      <c r="H176" s="699">
        <f t="shared" si="12"/>
        <v>208</v>
      </c>
      <c r="I176" s="699">
        <f t="shared" si="12"/>
        <v>197</v>
      </c>
      <c r="J176" s="699">
        <f t="shared" si="12"/>
        <v>107</v>
      </c>
      <c r="K176" s="699">
        <f t="shared" si="12"/>
        <v>44</v>
      </c>
      <c r="L176" s="699">
        <f t="shared" si="12"/>
        <v>13</v>
      </c>
      <c r="M176" s="699">
        <f t="shared" si="12"/>
        <v>0</v>
      </c>
      <c r="N176" s="699">
        <f t="shared" si="12"/>
        <v>0</v>
      </c>
      <c r="O176" s="699">
        <f t="shared" si="12"/>
        <v>0</v>
      </c>
      <c r="P176" s="699">
        <f t="shared" si="12"/>
        <v>0</v>
      </c>
      <c r="Q176" s="699">
        <f t="shared" si="12"/>
        <v>1151</v>
      </c>
      <c r="R176" s="699">
        <f t="shared" si="12"/>
        <v>573</v>
      </c>
      <c r="S176" s="699">
        <f t="shared" si="12"/>
        <v>106</v>
      </c>
      <c r="T176" s="699">
        <f t="shared" si="12"/>
        <v>45</v>
      </c>
      <c r="U176" s="700">
        <f t="shared" si="9"/>
        <v>9.2093831450912251</v>
      </c>
      <c r="V176" s="700">
        <f>T176/R176*100</f>
        <v>7.8534031413612562</v>
      </c>
      <c r="W176" s="69"/>
      <c r="X176" s="69"/>
      <c r="Y176" s="69"/>
      <c r="Z176" s="69"/>
      <c r="AA176" s="69"/>
      <c r="AB176" s="69"/>
    </row>
    <row r="177" spans="1:28"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row>
    <row r="178" spans="1:28"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row>
    <row r="179" spans="1:28"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row>
    <row r="180" spans="1:28"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row>
    <row r="181" spans="1:28"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69"/>
      <c r="X181" s="69"/>
      <c r="Y181" s="69"/>
      <c r="Z181" s="69"/>
      <c r="AA181" s="69"/>
      <c r="AB181" s="69"/>
    </row>
    <row r="182" spans="1:28"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69"/>
      <c r="X182" s="69"/>
      <c r="Y182" s="69"/>
      <c r="Z182" s="69"/>
      <c r="AA182" s="69"/>
      <c r="AB182" s="69"/>
    </row>
    <row r="183" spans="1:28"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69"/>
      <c r="X183" s="69"/>
      <c r="Y183" s="69"/>
      <c r="Z183" s="69"/>
      <c r="AA183" s="69"/>
      <c r="AB183" s="69"/>
    </row>
    <row r="184" spans="1:28"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row>
    <row r="185" spans="1:28"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row>
    <row r="186" spans="1:28"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row>
    <row r="187" spans="1:28"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row>
    <row r="188" spans="1:28"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row>
  </sheetData>
  <mergeCells count="28">
    <mergeCell ref="U6:V6"/>
    <mergeCell ref="A3:V3"/>
    <mergeCell ref="A92:D92"/>
    <mergeCell ref="A175:D175"/>
    <mergeCell ref="A176:D176"/>
    <mergeCell ref="A98:D98"/>
    <mergeCell ref="A158:D158"/>
    <mergeCell ref="A160:D160"/>
    <mergeCell ref="A161:D161"/>
    <mergeCell ref="A169:D169"/>
    <mergeCell ref="A174:D174"/>
    <mergeCell ref="A97:D97"/>
    <mergeCell ref="Y13:Y14"/>
    <mergeCell ref="A1:V1"/>
    <mergeCell ref="A6:A7"/>
    <mergeCell ref="B6:B7"/>
    <mergeCell ref="C6:C7"/>
    <mergeCell ref="D6:D7"/>
    <mergeCell ref="E6:F6"/>
    <mergeCell ref="G6:H6"/>
    <mergeCell ref="I6:J6"/>
    <mergeCell ref="K6:L6"/>
    <mergeCell ref="M6:N6"/>
    <mergeCell ref="A5:V5"/>
    <mergeCell ref="A2:V2"/>
    <mergeCell ref="O6:P6"/>
    <mergeCell ref="Q6:R6"/>
    <mergeCell ref="S6:T6"/>
  </mergeCell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40</vt:i4>
      </vt:variant>
    </vt:vector>
  </HeadingPairs>
  <TitlesOfParts>
    <vt:vector size="40" baseType="lpstr">
      <vt:lpstr>Obsah</vt:lpstr>
      <vt:lpstr>VS 0.1 a 0.2 Ponuk. a neot. SP</vt:lpstr>
      <vt:lpstr>VS 0.3 a 0.4 Ponuk.-neot. SPvCJ</vt:lpstr>
      <vt:lpstr>VS 0.5 až 0.8 PK </vt:lpstr>
      <vt:lpstr>0.5 PK Podľa odborov Bc.</vt:lpstr>
      <vt:lpstr>0.5+0.8 PK podľa odborov Mgr.</vt:lpstr>
      <vt:lpstr>0.5+ 0.8 PK podľa odborov Phd.</vt:lpstr>
      <vt:lpstr>Vz 1.1+1.4+1.5+1.6 Poc. stud.</vt:lpstr>
      <vt:lpstr>VZ 1.1+1.6 FPVI poč. študentov </vt:lpstr>
      <vt:lpstr>VZ 1.1+1.6 FSVZ poč. študentov</vt:lpstr>
      <vt:lpstr>VZ 1.1+1.6 - FSŠ poč. študentov</vt:lpstr>
      <vt:lpstr>VZ 1.1+1.6 FF poč. študentov</vt:lpstr>
      <vt:lpstr>VZ 1.1+1.6 PF poč. študentov</vt:lpstr>
      <vt:lpstr>VZ 1.2+1.3 Predc. ukoncenie</vt:lpstr>
      <vt:lpstr>VZ 1.4 št. prísl.</vt:lpstr>
      <vt:lpstr>VZ 1.7 priemer NDŠ</vt:lpstr>
      <vt:lpstr>VZ 1.8+1.9 akad. podvody a op</vt:lpstr>
      <vt:lpstr>VZ 1.10 Pocet absolventov</vt:lpstr>
      <vt:lpstr>VZ 1.10a Štátne skúšky</vt:lpstr>
      <vt:lpstr>VZ 2.1 Pomer stud. a zam.</vt:lpstr>
      <vt:lpstr>VZ 2.2 záverečné práce</vt:lpstr>
      <vt:lpstr>VZ 2.3+2.5  kont. výuč.</vt:lpstr>
      <vt:lpstr>VZ 2.4+ 2.6 mob.</vt:lpstr>
      <vt:lpstr>VZ 2.7+2.8 poradenské služby</vt:lpstr>
      <vt:lpstr>VZ 2.9+2.10+2.11ank.spokojnosť </vt:lpstr>
      <vt:lpstr>VZ 2.12 počet podnetov</vt:lpstr>
      <vt:lpstr>U 3.1-3.10</vt:lpstr>
      <vt:lpstr>TČ  4.1+4.2+4.3+4.4</vt:lpstr>
      <vt:lpstr>TČ  4.1+4.2+4.3+4.4 odbory</vt:lpstr>
      <vt:lpstr>TČ 4.3 doktorandi</vt:lpstr>
      <vt:lpstr>TČ 4.7a+4.8 Úroveň pracoviska</vt:lpstr>
      <vt:lpstr>TČ 4.7b Pracoviská podpora</vt:lpstr>
      <vt:lpstr>TČ 4.8a Projekty</vt:lpstr>
      <vt:lpstr>TČ 4.7c Knižnica</vt:lpstr>
      <vt:lpstr>TČ 4.7d Podujata</vt:lpstr>
      <vt:lpstr>TČ HKaIK FPVI</vt:lpstr>
      <vt:lpstr>TČ HKaIK FSVZ</vt:lpstr>
      <vt:lpstr>TČ HKaIK FF</vt:lpstr>
      <vt:lpstr>TČ HKaIK PF</vt:lpstr>
      <vt:lpstr>Ukazovatele výstupu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2022-12-16T12:29:41Z</dcterms:modified>
  <cp:category/>
  <cp:contentStatus/>
</cp:coreProperties>
</file>