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Zoznam tabuliek " sheetId="1" r:id="rId1"/>
    <sheet name="a1 a a2) Ponuk. a neotvorene SP" sheetId="2" r:id="rId2"/>
    <sheet name="a3 a a4) Ponuk.-neotvor. SPvCJ" sheetId="4" r:id="rId3"/>
    <sheet name="a5 a a7) Prijimacie konanie " sheetId="5" r:id="rId4"/>
    <sheet name="a6) Uchad ine stat. obcianstvo" sheetId="6" r:id="rId5"/>
    <sheet name="a8) Prijati z inych VS" sheetId="7" r:id="rId6"/>
    <sheet name="b1) Pocet studentov " sheetId="22" r:id="rId7"/>
    <sheet name="b1 a b6 - EF) Stud. roky studia" sheetId="8" r:id="rId8"/>
    <sheet name="b1 a b6 - FF) Stud. roky studia" sheetId="9" r:id="rId9"/>
    <sheet name="b1 a b6 - FPVMV) Stud. roky st." sheetId="10" r:id="rId10"/>
    <sheet name="b1 a b6 - FPV) Stud. roky stud." sheetId="11" r:id="rId11"/>
    <sheet name="b1 a b6 - PF) Stud. roky studia" sheetId="12" r:id="rId12"/>
    <sheet name="b1 a b6 - PrF) Stud. roky stud." sheetId="13" r:id="rId13"/>
    <sheet name="b2) Predcasne ukoncenie_1. roky" sheetId="14" r:id="rId14"/>
    <sheet name="b3) Predcas. ukoncenie_vys. rok" sheetId="15" r:id="rId15"/>
    <sheet name="b4) podeil zahr. stud. " sheetId="16" r:id="rId16"/>
    <sheet name="b5) podiel ina št. pris._SPvCJ " sheetId="17" r:id="rId17"/>
    <sheet name="b7 a b8) akad. podvody a opatr." sheetId="18" r:id="rId18"/>
    <sheet name="b9) Pocet absolventov" sheetId="19" r:id="rId19"/>
    <sheet name="c1) Pomer stud. a zam." sheetId="20" r:id="rId20"/>
    <sheet name="c2) počet zav. prac. " sheetId="23" r:id="rId21"/>
    <sheet name="c4) podiel vysl. stud. na mob." sheetId="25" r:id="rId22"/>
    <sheet name="c6) prijati stud. na mobilitu" sheetId="27" r:id="rId23"/>
    <sheet name="c7) - c9) anketa_kvalita_SsSP " sheetId="28" r:id="rId24"/>
    <sheet name="c10)pocet podnetov" sheetId="31" r:id="rId25"/>
    <sheet name="d1)_d4)ad6)_d10) poc. a pod.UC " sheetId="32" r:id="rId26"/>
    <sheet name="d5) vek ucitelov_prof. pred." sheetId="33" r:id="rId27"/>
    <sheet name="e1) pocet publik. vystup_odbory" sheetId="34" r:id="rId28"/>
    <sheet name="e2) pocet publ. vyst. WoS_Scop." sheetId="35" r:id="rId29"/>
    <sheet name="e3) pocet pub. vyst._doktorandi" sheetId="36" r:id="rId30"/>
    <sheet name="e4) pocet ohlasov ucit." sheetId="37" r:id="rId31"/>
    <sheet name="e5) pocet ohlas uc._WoS_Scopus" sheetId="38" r:id="rId32"/>
    <sheet name="e6) pocet vys.tvor.cin.SMK" sheetId="39" r:id="rId33"/>
    <sheet name="e7) hod. urovne tvor.cin. prac." sheetId="40" r:id="rId34"/>
    <sheet name="e8) vyska podpory z DaM grantov" sheetId="41" r:id="rId35"/>
    <sheet name="e9) pocet st. 3. st. na skolit." sheetId="42" r:id="rId36"/>
    <sheet name="e10) poc. st. 3.st. v odbr. HIK" sheetId="43" r:id="rId37"/>
    <sheet name="e11) pocet skol. 3.st. v odbore" sheetId="44" r:id="rId38"/>
    <sheet name="e12) poc. schv. navr. voVR_prof" sheetId="45" r:id="rId39"/>
    <sheet name="e13) poc. schv. navr. voVR_doc." sheetId="46" r:id="rId40"/>
    <sheet name="e14) poc. zastav. HIK" sheetId="47" r:id="rId4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32" l="1"/>
  <c r="Q21" i="32"/>
  <c r="O21" i="32"/>
  <c r="M21" i="32"/>
  <c r="K21" i="32"/>
  <c r="I21" i="32"/>
  <c r="J21" i="32" s="1"/>
  <c r="H21" i="32"/>
  <c r="E21" i="32"/>
  <c r="D21" i="32"/>
  <c r="F21" i="32" s="1"/>
  <c r="C21" i="32"/>
  <c r="G21" i="32" s="1"/>
  <c r="B21" i="32"/>
  <c r="S20" i="32"/>
  <c r="P20" i="32"/>
  <c r="N20" i="32"/>
  <c r="L20" i="32"/>
  <c r="J20" i="32"/>
  <c r="G20" i="32"/>
  <c r="F20" i="32"/>
  <c r="S19" i="32"/>
  <c r="P19" i="32"/>
  <c r="N19" i="32"/>
  <c r="L19" i="32"/>
  <c r="J19" i="32"/>
  <c r="G19" i="32"/>
  <c r="F19" i="32"/>
  <c r="S18" i="32"/>
  <c r="P18" i="32"/>
  <c r="N18" i="32"/>
  <c r="L18" i="32"/>
  <c r="J18" i="32"/>
  <c r="G18" i="32"/>
  <c r="F18" i="32"/>
  <c r="S17" i="32"/>
  <c r="P17" i="32"/>
  <c r="N17" i="32"/>
  <c r="L17" i="32"/>
  <c r="J17" i="32"/>
  <c r="G17" i="32"/>
  <c r="F17" i="32"/>
  <c r="S16" i="32"/>
  <c r="P16" i="32"/>
  <c r="N16" i="32"/>
  <c r="L16" i="32"/>
  <c r="J16" i="32"/>
  <c r="G16" i="32"/>
  <c r="F16" i="32"/>
  <c r="S15" i="32"/>
  <c r="P15" i="32"/>
  <c r="N15" i="32"/>
  <c r="L15" i="32"/>
  <c r="J15" i="32"/>
  <c r="G15" i="32"/>
  <c r="F15" i="32"/>
  <c r="L21" i="32" l="1"/>
  <c r="N21" i="32"/>
  <c r="P21" i="32"/>
  <c r="S21" i="32"/>
  <c r="C20" i="28" l="1"/>
  <c r="B20" i="28"/>
  <c r="K33" i="25" l="1"/>
  <c r="I33" i="25"/>
  <c r="K32" i="25"/>
  <c r="I32" i="25"/>
  <c r="I31" i="25"/>
  <c r="I30" i="25"/>
  <c r="J31" i="20" l="1"/>
  <c r="F32" i="20"/>
  <c r="E32" i="20"/>
  <c r="D32" i="20"/>
  <c r="C32" i="20"/>
  <c r="G32" i="20" s="1"/>
  <c r="J32" i="20" s="1"/>
  <c r="F31" i="20"/>
  <c r="E31" i="20"/>
  <c r="D31" i="20"/>
  <c r="H31" i="20" s="1"/>
  <c r="C31" i="20"/>
  <c r="G31" i="20" s="1"/>
  <c r="F30" i="20"/>
  <c r="E30" i="20"/>
  <c r="D30" i="20"/>
  <c r="C30" i="20"/>
  <c r="F28" i="20"/>
  <c r="E28" i="20"/>
  <c r="D28" i="20"/>
  <c r="C28" i="20"/>
  <c r="H27" i="20"/>
  <c r="G27" i="20"/>
  <c r="J27" i="20" s="1"/>
  <c r="H26" i="20"/>
  <c r="G26" i="20"/>
  <c r="J26" i="20" s="1"/>
  <c r="H25" i="20"/>
  <c r="H28" i="20" s="1"/>
  <c r="G25" i="20"/>
  <c r="G28" i="20" s="1"/>
  <c r="J28" i="20" s="1"/>
  <c r="F24" i="20"/>
  <c r="E24" i="20"/>
  <c r="D24" i="20"/>
  <c r="C24" i="20"/>
  <c r="H23" i="20"/>
  <c r="G23" i="20"/>
  <c r="J23" i="20" s="1"/>
  <c r="H22" i="20"/>
  <c r="G22" i="20"/>
  <c r="J22" i="20" s="1"/>
  <c r="H21" i="20"/>
  <c r="G21" i="20"/>
  <c r="F20" i="20"/>
  <c r="E20" i="20"/>
  <c r="D20" i="20"/>
  <c r="C20" i="20"/>
  <c r="H19" i="20"/>
  <c r="G19" i="20"/>
  <c r="J19" i="20" s="1"/>
  <c r="H18" i="20"/>
  <c r="G18" i="20"/>
  <c r="J18" i="20" s="1"/>
  <c r="H17" i="20"/>
  <c r="G17" i="20"/>
  <c r="F16" i="20"/>
  <c r="E16" i="20"/>
  <c r="D16" i="20"/>
  <c r="C16" i="20"/>
  <c r="H15" i="20"/>
  <c r="G15" i="20"/>
  <c r="J15" i="20" s="1"/>
  <c r="H14" i="20"/>
  <c r="G14" i="20"/>
  <c r="J14" i="20" s="1"/>
  <c r="H13" i="20"/>
  <c r="H16" i="20" s="1"/>
  <c r="G13" i="20"/>
  <c r="G16" i="20" s="1"/>
  <c r="J16" i="20" s="1"/>
  <c r="F12" i="20"/>
  <c r="E12" i="20"/>
  <c r="D12" i="20"/>
  <c r="C12" i="20"/>
  <c r="H11" i="20"/>
  <c r="G11" i="20"/>
  <c r="J11" i="20" s="1"/>
  <c r="H10" i="20"/>
  <c r="G10" i="20"/>
  <c r="J10" i="20" s="1"/>
  <c r="H9" i="20"/>
  <c r="G9" i="20"/>
  <c r="J9" i="20" s="1"/>
  <c r="F8" i="20"/>
  <c r="E8" i="20"/>
  <c r="D8" i="20"/>
  <c r="C8" i="20"/>
  <c r="H7" i="20"/>
  <c r="G7" i="20"/>
  <c r="J7" i="20" s="1"/>
  <c r="H6" i="20"/>
  <c r="G6" i="20"/>
  <c r="J6" i="20" s="1"/>
  <c r="H5" i="20"/>
  <c r="G5" i="20"/>
  <c r="J5" i="20" s="1"/>
  <c r="F33" i="20" l="1"/>
  <c r="J13" i="20"/>
  <c r="E33" i="20"/>
  <c r="H24" i="20"/>
  <c r="G20" i="20"/>
  <c r="J20" i="20" s="1"/>
  <c r="G24" i="20"/>
  <c r="J24" i="20" s="1"/>
  <c r="H20" i="20"/>
  <c r="J17" i="20"/>
  <c r="G12" i="20"/>
  <c r="J12" i="20" s="1"/>
  <c r="H32" i="20"/>
  <c r="J21" i="20"/>
  <c r="H12" i="20"/>
  <c r="D33" i="20"/>
  <c r="G8" i="20"/>
  <c r="J8" i="20" s="1"/>
  <c r="C33" i="20"/>
  <c r="H8" i="20"/>
  <c r="H30" i="20"/>
  <c r="J25" i="20"/>
  <c r="G30" i="20"/>
  <c r="S21" i="27"/>
  <c r="R21" i="27"/>
  <c r="Q21" i="27"/>
  <c r="P21" i="27"/>
  <c r="O21" i="27"/>
  <c r="N21" i="27"/>
  <c r="M21" i="27"/>
  <c r="L21" i="27"/>
  <c r="K21" i="27"/>
  <c r="J21" i="27"/>
  <c r="I21" i="27"/>
  <c r="H21" i="27"/>
  <c r="G21" i="27"/>
  <c r="F21" i="27"/>
  <c r="E21" i="27"/>
  <c r="D21" i="27"/>
  <c r="C21" i="27"/>
  <c r="B21" i="27"/>
  <c r="T20" i="27"/>
  <c r="T13" i="27"/>
  <c r="V13" i="27" s="1"/>
  <c r="T12" i="27"/>
  <c r="V12" i="27" s="1"/>
  <c r="T11" i="27"/>
  <c r="V11" i="27" s="1"/>
  <c r="T10" i="27"/>
  <c r="V10" i="27" s="1"/>
  <c r="T9" i="27"/>
  <c r="V9" i="27" s="1"/>
  <c r="T8" i="27"/>
  <c r="V8" i="27" s="1"/>
  <c r="T7" i="27"/>
  <c r="V7" i="27" s="1"/>
  <c r="K8" i="23"/>
  <c r="I8" i="23"/>
  <c r="F8" i="23"/>
  <c r="E8" i="23"/>
  <c r="D8" i="23"/>
  <c r="C8" i="23"/>
  <c r="H7" i="23"/>
  <c r="F7" i="23"/>
  <c r="E7" i="23"/>
  <c r="D7" i="23"/>
  <c r="C7" i="23"/>
  <c r="I6" i="23"/>
  <c r="H6" i="23"/>
  <c r="G6" i="23"/>
  <c r="F6" i="23"/>
  <c r="E6" i="23"/>
  <c r="D6" i="23"/>
  <c r="C6" i="23"/>
  <c r="K5" i="23"/>
  <c r="J5" i="23"/>
  <c r="I5" i="23"/>
  <c r="H5" i="23"/>
  <c r="G5" i="23"/>
  <c r="F5" i="23"/>
  <c r="E5" i="23"/>
  <c r="D5" i="23"/>
  <c r="C5" i="23"/>
  <c r="B8" i="23"/>
  <c r="B7" i="23"/>
  <c r="B6" i="23"/>
  <c r="B5" i="23"/>
  <c r="E57" i="23"/>
  <c r="D57" i="23"/>
  <c r="C57" i="23"/>
  <c r="B57" i="23"/>
  <c r="K56" i="23"/>
  <c r="J56" i="23"/>
  <c r="J8" i="23" s="1"/>
  <c r="I56" i="23"/>
  <c r="H56" i="23"/>
  <c r="H8" i="23" s="1"/>
  <c r="G56" i="23"/>
  <c r="G8" i="23" s="1"/>
  <c r="F56" i="23"/>
  <c r="F57" i="23" s="1"/>
  <c r="K55" i="23"/>
  <c r="K7" i="23" s="1"/>
  <c r="J55" i="23"/>
  <c r="J7" i="23" s="1"/>
  <c r="I55" i="23"/>
  <c r="I57" i="23" s="1"/>
  <c r="I9" i="23" s="1"/>
  <c r="H55" i="23"/>
  <c r="G55" i="23"/>
  <c r="G7" i="23" s="1"/>
  <c r="K54" i="23"/>
  <c r="K6" i="23" s="1"/>
  <c r="J54" i="23"/>
  <c r="J6" i="23" s="1"/>
  <c r="K53" i="23"/>
  <c r="J53" i="23"/>
  <c r="K49" i="23"/>
  <c r="J49" i="23"/>
  <c r="I49" i="23"/>
  <c r="H49" i="23"/>
  <c r="G49" i="23"/>
  <c r="F49" i="23"/>
  <c r="E49" i="23"/>
  <c r="D49" i="23"/>
  <c r="C49" i="23"/>
  <c r="B49" i="23"/>
  <c r="K41" i="23"/>
  <c r="J41" i="23"/>
  <c r="I41" i="23"/>
  <c r="H41" i="23"/>
  <c r="G41" i="23"/>
  <c r="F41" i="23"/>
  <c r="E41" i="23"/>
  <c r="D41" i="23"/>
  <c r="C41" i="23"/>
  <c r="B41" i="23"/>
  <c r="K33" i="23"/>
  <c r="J33" i="23"/>
  <c r="I33" i="23"/>
  <c r="H33" i="23"/>
  <c r="G33" i="23"/>
  <c r="F33" i="23"/>
  <c r="E33" i="23"/>
  <c r="D33" i="23"/>
  <c r="C33" i="23"/>
  <c r="B33" i="23"/>
  <c r="B9" i="23" s="1"/>
  <c r="K25" i="23"/>
  <c r="J25" i="23"/>
  <c r="I25" i="23"/>
  <c r="H25" i="23"/>
  <c r="G25" i="23"/>
  <c r="F25" i="23"/>
  <c r="E25" i="23"/>
  <c r="D25" i="23"/>
  <c r="C25" i="23"/>
  <c r="B25" i="23"/>
  <c r="K17" i="23"/>
  <c r="J17" i="23"/>
  <c r="I17" i="23"/>
  <c r="H17" i="23"/>
  <c r="G17" i="23"/>
  <c r="F17" i="23"/>
  <c r="F9" i="23" s="1"/>
  <c r="E17" i="23"/>
  <c r="E9" i="23" s="1"/>
  <c r="D17" i="23"/>
  <c r="D9" i="23" s="1"/>
  <c r="C17" i="23"/>
  <c r="C9" i="23" s="1"/>
  <c r="B17" i="23"/>
  <c r="H31" i="19"/>
  <c r="F31" i="19"/>
  <c r="E31" i="19"/>
  <c r="D31" i="19"/>
  <c r="C31" i="19"/>
  <c r="G31" i="19" s="1"/>
  <c r="H30" i="19"/>
  <c r="F30" i="19"/>
  <c r="E30" i="19"/>
  <c r="E32" i="19" s="1"/>
  <c r="D30" i="19"/>
  <c r="C30" i="19"/>
  <c r="G30" i="19" s="1"/>
  <c r="H29" i="19"/>
  <c r="H32" i="19" s="1"/>
  <c r="F29" i="19"/>
  <c r="E29" i="19"/>
  <c r="D29" i="19"/>
  <c r="C29" i="19"/>
  <c r="C32" i="19" s="1"/>
  <c r="H27" i="19"/>
  <c r="F27" i="19"/>
  <c r="E27" i="19"/>
  <c r="D27" i="19"/>
  <c r="C27" i="19"/>
  <c r="H26" i="19"/>
  <c r="G26" i="19"/>
  <c r="H25" i="19"/>
  <c r="G25" i="19"/>
  <c r="H24" i="19"/>
  <c r="G24" i="19"/>
  <c r="G27" i="19" s="1"/>
  <c r="H23" i="19"/>
  <c r="F23" i="19"/>
  <c r="E23" i="19"/>
  <c r="D23" i="19"/>
  <c r="C23" i="19"/>
  <c r="H22" i="19"/>
  <c r="G22" i="19"/>
  <c r="H21" i="19"/>
  <c r="G21" i="19"/>
  <c r="H20" i="19"/>
  <c r="G20" i="19"/>
  <c r="G23" i="19" s="1"/>
  <c r="H19" i="19"/>
  <c r="F19" i="19"/>
  <c r="E19" i="19"/>
  <c r="D19" i="19"/>
  <c r="C19" i="19"/>
  <c r="H18" i="19"/>
  <c r="G18" i="19"/>
  <c r="H17" i="19"/>
  <c r="G17" i="19"/>
  <c r="H16" i="19"/>
  <c r="G16" i="19"/>
  <c r="G19" i="19" s="1"/>
  <c r="H15" i="19"/>
  <c r="F15" i="19"/>
  <c r="E15" i="19"/>
  <c r="D15" i="19"/>
  <c r="C15" i="19"/>
  <c r="H14" i="19"/>
  <c r="G14" i="19"/>
  <c r="H13" i="19"/>
  <c r="G13" i="19"/>
  <c r="H12" i="19"/>
  <c r="G12" i="19"/>
  <c r="G15" i="19" s="1"/>
  <c r="H11" i="19"/>
  <c r="F11" i="19"/>
  <c r="E11" i="19"/>
  <c r="D11" i="19"/>
  <c r="C11" i="19"/>
  <c r="H10" i="19"/>
  <c r="G10" i="19"/>
  <c r="H9" i="19"/>
  <c r="G9" i="19"/>
  <c r="H8" i="19"/>
  <c r="G8" i="19"/>
  <c r="G11" i="19" s="1"/>
  <c r="H7" i="19"/>
  <c r="F7" i="19"/>
  <c r="F32" i="19" s="1"/>
  <c r="E7" i="19"/>
  <c r="D7" i="19"/>
  <c r="D32" i="19" s="1"/>
  <c r="C7" i="19"/>
  <c r="H6" i="19"/>
  <c r="G6" i="19"/>
  <c r="H5" i="19"/>
  <c r="G5" i="19"/>
  <c r="H4" i="19"/>
  <c r="G4" i="19"/>
  <c r="G7" i="19" s="1"/>
  <c r="H32" i="22"/>
  <c r="G32" i="22"/>
  <c r="F32" i="22"/>
  <c r="E32" i="22"/>
  <c r="D32" i="22"/>
  <c r="C32" i="22"/>
  <c r="F31" i="22"/>
  <c r="E31" i="22"/>
  <c r="D31" i="22"/>
  <c r="H31" i="22" s="1"/>
  <c r="C31" i="22"/>
  <c r="G31" i="22" s="1"/>
  <c r="H30" i="22"/>
  <c r="H33" i="22" s="1"/>
  <c r="G30" i="22"/>
  <c r="G33" i="22" s="1"/>
  <c r="F30" i="22"/>
  <c r="F33" i="22" s="1"/>
  <c r="E30" i="22"/>
  <c r="E33" i="22" s="1"/>
  <c r="D30" i="22"/>
  <c r="C30" i="22"/>
  <c r="F28" i="22"/>
  <c r="E28" i="22"/>
  <c r="D28" i="22"/>
  <c r="C28" i="22"/>
  <c r="H27" i="22"/>
  <c r="G27" i="22"/>
  <c r="H26" i="22"/>
  <c r="G26" i="22"/>
  <c r="H25" i="22"/>
  <c r="H28" i="22" s="1"/>
  <c r="G25" i="22"/>
  <c r="G28" i="22" s="1"/>
  <c r="F24" i="22"/>
  <c r="E24" i="22"/>
  <c r="D24" i="22"/>
  <c r="C24" i="22"/>
  <c r="H23" i="22"/>
  <c r="G23" i="22"/>
  <c r="H22" i="22"/>
  <c r="G22" i="22"/>
  <c r="H21" i="22"/>
  <c r="H24" i="22" s="1"/>
  <c r="G21" i="22"/>
  <c r="G24" i="22" s="1"/>
  <c r="F20" i="22"/>
  <c r="E20" i="22"/>
  <c r="D20" i="22"/>
  <c r="C20" i="22"/>
  <c r="H19" i="22"/>
  <c r="G19" i="22"/>
  <c r="H18" i="22"/>
  <c r="G18" i="22"/>
  <c r="H17" i="22"/>
  <c r="H20" i="22" s="1"/>
  <c r="G17" i="22"/>
  <c r="G20" i="22" s="1"/>
  <c r="F16" i="22"/>
  <c r="E16" i="22"/>
  <c r="D16" i="22"/>
  <c r="C16" i="22"/>
  <c r="H15" i="22"/>
  <c r="G15" i="22"/>
  <c r="H14" i="22"/>
  <c r="G14" i="22"/>
  <c r="H13" i="22"/>
  <c r="H16" i="22" s="1"/>
  <c r="G13" i="22"/>
  <c r="G16" i="22" s="1"/>
  <c r="F12" i="22"/>
  <c r="E12" i="22"/>
  <c r="D12" i="22"/>
  <c r="C12" i="22"/>
  <c r="H11" i="22"/>
  <c r="G11" i="22"/>
  <c r="H10" i="22"/>
  <c r="G10" i="22"/>
  <c r="H9" i="22"/>
  <c r="H12" i="22" s="1"/>
  <c r="G9" i="22"/>
  <c r="G12" i="22" s="1"/>
  <c r="F8" i="22"/>
  <c r="E8" i="22"/>
  <c r="D8" i="22"/>
  <c r="D33" i="22" s="1"/>
  <c r="C8" i="22"/>
  <c r="H7" i="22"/>
  <c r="G7" i="22"/>
  <c r="H6" i="22"/>
  <c r="G6" i="22"/>
  <c r="H5" i="22"/>
  <c r="H8" i="22" s="1"/>
  <c r="G5" i="22"/>
  <c r="G8" i="22" s="1"/>
  <c r="S13" i="18"/>
  <c r="R13" i="18"/>
  <c r="Q13" i="18"/>
  <c r="P13" i="18"/>
  <c r="O13" i="18"/>
  <c r="N13" i="18"/>
  <c r="M13" i="18"/>
  <c r="L13" i="18"/>
  <c r="K13" i="18"/>
  <c r="J13" i="18"/>
  <c r="I13" i="18"/>
  <c r="H13" i="18"/>
  <c r="G13" i="18"/>
  <c r="F13" i="18"/>
  <c r="E13" i="18"/>
  <c r="D13" i="18"/>
  <c r="C13" i="18"/>
  <c r="B13" i="18"/>
  <c r="G166" i="16"/>
  <c r="F166" i="16"/>
  <c r="D166" i="16"/>
  <c r="M165" i="16"/>
  <c r="L165" i="16"/>
  <c r="K165" i="16"/>
  <c r="J165" i="16"/>
  <c r="I165" i="16"/>
  <c r="H165" i="16"/>
  <c r="R165" i="16" s="1"/>
  <c r="G165" i="16"/>
  <c r="F165" i="16"/>
  <c r="E165" i="16"/>
  <c r="D165" i="16"/>
  <c r="R164" i="16"/>
  <c r="Q164" i="16"/>
  <c r="P164" i="16"/>
  <c r="O164" i="16"/>
  <c r="N164" i="16"/>
  <c r="R163" i="16"/>
  <c r="Q163" i="16"/>
  <c r="P163" i="16"/>
  <c r="O163" i="16"/>
  <c r="N163" i="16"/>
  <c r="Q162" i="16"/>
  <c r="P162" i="16"/>
  <c r="M162" i="16"/>
  <c r="R162" i="16" s="1"/>
  <c r="L162" i="16"/>
  <c r="K162" i="16"/>
  <c r="J162" i="16"/>
  <c r="I162" i="16"/>
  <c r="H162" i="16"/>
  <c r="G162" i="16"/>
  <c r="F162" i="16"/>
  <c r="E162" i="16"/>
  <c r="O162" i="16" s="1"/>
  <c r="D162" i="16"/>
  <c r="N162" i="16" s="1"/>
  <c r="R161" i="16"/>
  <c r="Q161" i="16"/>
  <c r="P161" i="16"/>
  <c r="O161" i="16"/>
  <c r="N161" i="16"/>
  <c r="R160" i="16"/>
  <c r="Q160" i="16"/>
  <c r="P160" i="16"/>
  <c r="O160" i="16"/>
  <c r="N160" i="16"/>
  <c r="R159" i="16"/>
  <c r="Q159" i="16"/>
  <c r="P159" i="16"/>
  <c r="O159" i="16"/>
  <c r="N159" i="16"/>
  <c r="R158" i="16"/>
  <c r="Q158" i="16"/>
  <c r="P158" i="16"/>
  <c r="O158" i="16"/>
  <c r="N158" i="16"/>
  <c r="M157" i="16"/>
  <c r="L157" i="16"/>
  <c r="L166" i="16" s="1"/>
  <c r="K157" i="16"/>
  <c r="K166" i="16" s="1"/>
  <c r="J157" i="16"/>
  <c r="J166" i="16" s="1"/>
  <c r="I157" i="16"/>
  <c r="H157" i="16"/>
  <c r="G157" i="16"/>
  <c r="Q157" i="16" s="1"/>
  <c r="F157" i="16"/>
  <c r="P157" i="16" s="1"/>
  <c r="E157" i="16"/>
  <c r="D157" i="16"/>
  <c r="R156" i="16"/>
  <c r="Q156" i="16"/>
  <c r="P156" i="16"/>
  <c r="O156" i="16"/>
  <c r="N156" i="16"/>
  <c r="R155" i="16"/>
  <c r="Q155" i="16"/>
  <c r="P155" i="16"/>
  <c r="O155" i="16"/>
  <c r="N155" i="16"/>
  <c r="R154" i="16"/>
  <c r="Q154" i="16"/>
  <c r="P154" i="16"/>
  <c r="O154" i="16"/>
  <c r="N154" i="16"/>
  <c r="R153" i="16"/>
  <c r="Q153" i="16"/>
  <c r="P153" i="16"/>
  <c r="O153" i="16"/>
  <c r="N153" i="16"/>
  <c r="R152" i="16"/>
  <c r="Q152" i="16"/>
  <c r="P152" i="16"/>
  <c r="O152" i="16"/>
  <c r="N152" i="16"/>
  <c r="R151" i="16"/>
  <c r="Q151" i="16"/>
  <c r="P151" i="16"/>
  <c r="O151" i="16"/>
  <c r="N151" i="16"/>
  <c r="R150" i="16"/>
  <c r="Q150" i="16"/>
  <c r="P150" i="16"/>
  <c r="O150" i="16"/>
  <c r="N150" i="16"/>
  <c r="R149" i="16"/>
  <c r="Q149" i="16"/>
  <c r="P149" i="16"/>
  <c r="O149" i="16"/>
  <c r="N149" i="16"/>
  <c r="R148" i="16"/>
  <c r="Q148" i="16"/>
  <c r="P148" i="16"/>
  <c r="O148" i="16"/>
  <c r="N148" i="16"/>
  <c r="R146" i="16"/>
  <c r="Q146" i="16"/>
  <c r="P146" i="16"/>
  <c r="O146" i="16"/>
  <c r="M146" i="16"/>
  <c r="L146" i="16"/>
  <c r="K146" i="16"/>
  <c r="J146" i="16"/>
  <c r="I146" i="16"/>
  <c r="H146" i="16"/>
  <c r="G146" i="16"/>
  <c r="F146" i="16"/>
  <c r="E146" i="16"/>
  <c r="D146" i="16"/>
  <c r="N146" i="16" s="1"/>
  <c r="R145" i="16"/>
  <c r="Q145" i="16"/>
  <c r="P145" i="16"/>
  <c r="O145" i="16"/>
  <c r="N145" i="16"/>
  <c r="R144" i="16"/>
  <c r="Q144" i="16"/>
  <c r="P144" i="16"/>
  <c r="O144" i="16"/>
  <c r="N144" i="16"/>
  <c r="R143" i="16"/>
  <c r="Q143" i="16"/>
  <c r="P143" i="16"/>
  <c r="O143" i="16"/>
  <c r="N143" i="16"/>
  <c r="R142" i="16"/>
  <c r="Q142" i="16"/>
  <c r="P142" i="16"/>
  <c r="O142" i="16"/>
  <c r="N142" i="16"/>
  <c r="R141" i="16"/>
  <c r="Q141" i="16"/>
  <c r="P141" i="16"/>
  <c r="O141" i="16"/>
  <c r="N141" i="16"/>
  <c r="R140" i="16"/>
  <c r="Q140" i="16"/>
  <c r="P140" i="16"/>
  <c r="O140" i="16"/>
  <c r="N140" i="16"/>
  <c r="M139" i="16"/>
  <c r="L139" i="16"/>
  <c r="Q139" i="16" s="1"/>
  <c r="K139" i="16"/>
  <c r="N139" i="16" s="1"/>
  <c r="J139" i="16"/>
  <c r="I139" i="16"/>
  <c r="H139" i="16"/>
  <c r="G139" i="16"/>
  <c r="F139" i="16"/>
  <c r="P139" i="16" s="1"/>
  <c r="E139" i="16"/>
  <c r="O139" i="16" s="1"/>
  <c r="D139" i="16"/>
  <c r="R138" i="16"/>
  <c r="Q138" i="16"/>
  <c r="P138" i="16"/>
  <c r="O138" i="16"/>
  <c r="N138" i="16"/>
  <c r="R137" i="16"/>
  <c r="Q137" i="16"/>
  <c r="P137" i="16"/>
  <c r="O137" i="16"/>
  <c r="N137" i="16"/>
  <c r="R136" i="16"/>
  <c r="Q136" i="16"/>
  <c r="P136" i="16"/>
  <c r="O136" i="16"/>
  <c r="N136" i="16"/>
  <c r="R135" i="16"/>
  <c r="Q135" i="16"/>
  <c r="P135" i="16"/>
  <c r="O135" i="16"/>
  <c r="N135" i="16"/>
  <c r="R134" i="16"/>
  <c r="Q134" i="16"/>
  <c r="P134" i="16"/>
  <c r="O134" i="16"/>
  <c r="N134" i="16"/>
  <c r="M133" i="16"/>
  <c r="L133" i="16"/>
  <c r="L147" i="16" s="1"/>
  <c r="K133" i="16"/>
  <c r="K147" i="16" s="1"/>
  <c r="J133" i="16"/>
  <c r="J147" i="16" s="1"/>
  <c r="I133" i="16"/>
  <c r="I147" i="16" s="1"/>
  <c r="H133" i="16"/>
  <c r="H147" i="16" s="1"/>
  <c r="G133" i="16"/>
  <c r="F133" i="16"/>
  <c r="E133" i="16"/>
  <c r="D133" i="16"/>
  <c r="R132" i="16"/>
  <c r="Q132" i="16"/>
  <c r="P132" i="16"/>
  <c r="O132" i="16"/>
  <c r="N132" i="16"/>
  <c r="R131" i="16"/>
  <c r="Q131" i="16"/>
  <c r="P131" i="16"/>
  <c r="O131" i="16"/>
  <c r="N131" i="16"/>
  <c r="R130" i="16"/>
  <c r="Q130" i="16"/>
  <c r="P130" i="16"/>
  <c r="O130" i="16"/>
  <c r="N130" i="16"/>
  <c r="R129" i="16"/>
  <c r="Q129" i="16"/>
  <c r="P129" i="16"/>
  <c r="O129" i="16"/>
  <c r="N129" i="16"/>
  <c r="R128" i="16"/>
  <c r="Q128" i="16"/>
  <c r="P128" i="16"/>
  <c r="O128" i="16"/>
  <c r="N128" i="16"/>
  <c r="R127" i="16"/>
  <c r="Q127" i="16"/>
  <c r="P127" i="16"/>
  <c r="O127" i="16"/>
  <c r="N127" i="16"/>
  <c r="R126" i="16"/>
  <c r="Q126" i="16"/>
  <c r="P126" i="16"/>
  <c r="O126" i="16"/>
  <c r="N126" i="16"/>
  <c r="M124" i="16"/>
  <c r="R124" i="16" s="1"/>
  <c r="L124" i="16"/>
  <c r="Q124" i="16" s="1"/>
  <c r="K124" i="16"/>
  <c r="J124" i="16"/>
  <c r="I124" i="16"/>
  <c r="H124" i="16"/>
  <c r="G124" i="16"/>
  <c r="F124" i="16"/>
  <c r="E124" i="16"/>
  <c r="D124" i="16"/>
  <c r="R123" i="16"/>
  <c r="Q123" i="16"/>
  <c r="P123" i="16"/>
  <c r="O123" i="16"/>
  <c r="N123" i="16"/>
  <c r="R122" i="16"/>
  <c r="Q122" i="16"/>
  <c r="P122" i="16"/>
  <c r="O122" i="16"/>
  <c r="N122" i="16"/>
  <c r="R121" i="16"/>
  <c r="Q121" i="16"/>
  <c r="P121" i="16"/>
  <c r="O121" i="16"/>
  <c r="N121" i="16"/>
  <c r="M120" i="16"/>
  <c r="L120" i="16"/>
  <c r="K120" i="16"/>
  <c r="J120" i="16"/>
  <c r="I120" i="16"/>
  <c r="H120" i="16"/>
  <c r="G120" i="16"/>
  <c r="F120" i="16"/>
  <c r="P120" i="16" s="1"/>
  <c r="E120" i="16"/>
  <c r="D120" i="16"/>
  <c r="R119" i="16"/>
  <c r="Q119" i="16"/>
  <c r="P119" i="16"/>
  <c r="O119" i="16"/>
  <c r="N119" i="16"/>
  <c r="R118" i="16"/>
  <c r="Q118" i="16"/>
  <c r="P118" i="16"/>
  <c r="O118" i="16"/>
  <c r="N118" i="16"/>
  <c r="R117" i="16"/>
  <c r="Q117" i="16"/>
  <c r="P117" i="16"/>
  <c r="O117" i="16"/>
  <c r="N117" i="16"/>
  <c r="M116" i="16"/>
  <c r="M125" i="16" s="1"/>
  <c r="L116" i="16"/>
  <c r="L125" i="16" s="1"/>
  <c r="K116" i="16"/>
  <c r="K125" i="16" s="1"/>
  <c r="J116" i="16"/>
  <c r="J125" i="16" s="1"/>
  <c r="I116" i="16"/>
  <c r="H116" i="16"/>
  <c r="G116" i="16"/>
  <c r="Q116" i="16" s="1"/>
  <c r="F116" i="16"/>
  <c r="E116" i="16"/>
  <c r="O116" i="16" s="1"/>
  <c r="D116" i="16"/>
  <c r="R115" i="16"/>
  <c r="Q115" i="16"/>
  <c r="P115" i="16"/>
  <c r="O115" i="16"/>
  <c r="N115" i="16"/>
  <c r="R114" i="16"/>
  <c r="Q114" i="16"/>
  <c r="P114" i="16"/>
  <c r="O114" i="16"/>
  <c r="N114" i="16"/>
  <c r="R113" i="16"/>
  <c r="Q113" i="16"/>
  <c r="P113" i="16"/>
  <c r="O113" i="16"/>
  <c r="N113" i="16"/>
  <c r="R112" i="16"/>
  <c r="Q112" i="16"/>
  <c r="P112" i="16"/>
  <c r="O112" i="16"/>
  <c r="N112" i="16"/>
  <c r="R111" i="16"/>
  <c r="Q111" i="16"/>
  <c r="P111" i="16"/>
  <c r="O111" i="16"/>
  <c r="N111" i="16"/>
  <c r="R110" i="16"/>
  <c r="Q110" i="16"/>
  <c r="P110" i="16"/>
  <c r="O110" i="16"/>
  <c r="N110" i="16"/>
  <c r="R109" i="16"/>
  <c r="Q109" i="16"/>
  <c r="P109" i="16"/>
  <c r="O109" i="16"/>
  <c r="N109" i="16"/>
  <c r="D108" i="16"/>
  <c r="M107" i="16"/>
  <c r="L107" i="16"/>
  <c r="K107" i="16"/>
  <c r="J107" i="16"/>
  <c r="I107" i="16"/>
  <c r="H107" i="16"/>
  <c r="G107" i="16"/>
  <c r="Q107" i="16" s="1"/>
  <c r="F107" i="16"/>
  <c r="P107" i="16" s="1"/>
  <c r="E107" i="16"/>
  <c r="D107" i="16"/>
  <c r="N107" i="16" s="1"/>
  <c r="R106" i="16"/>
  <c r="Q106" i="16"/>
  <c r="P106" i="16"/>
  <c r="O106" i="16"/>
  <c r="N106" i="16"/>
  <c r="R105" i="16"/>
  <c r="Q105" i="16"/>
  <c r="P105" i="16"/>
  <c r="O105" i="16"/>
  <c r="N105" i="16"/>
  <c r="R104" i="16"/>
  <c r="Q104" i="16"/>
  <c r="P104" i="16"/>
  <c r="O104" i="16"/>
  <c r="N104" i="16"/>
  <c r="R103" i="16"/>
  <c r="Q103" i="16"/>
  <c r="P103" i="16"/>
  <c r="O103" i="16"/>
  <c r="N103" i="16"/>
  <c r="R102" i="16"/>
  <c r="Q102" i="16"/>
  <c r="P102" i="16"/>
  <c r="O102" i="16"/>
  <c r="N102" i="16"/>
  <c r="R101" i="16"/>
  <c r="Q101" i="16"/>
  <c r="P101" i="16"/>
  <c r="O101" i="16"/>
  <c r="N101" i="16"/>
  <c r="M100" i="16"/>
  <c r="L100" i="16"/>
  <c r="K100" i="16"/>
  <c r="J100" i="16"/>
  <c r="I100" i="16"/>
  <c r="H100" i="16"/>
  <c r="R100" i="16" s="1"/>
  <c r="G100" i="16"/>
  <c r="Q100" i="16" s="1"/>
  <c r="F100" i="16"/>
  <c r="P100" i="16" s="1"/>
  <c r="E100" i="16"/>
  <c r="O100" i="16" s="1"/>
  <c r="D100" i="16"/>
  <c r="R99" i="16"/>
  <c r="Q99" i="16"/>
  <c r="P99" i="16"/>
  <c r="O99" i="16"/>
  <c r="N99" i="16"/>
  <c r="R98" i="16"/>
  <c r="Q98" i="16"/>
  <c r="P98" i="16"/>
  <c r="O98" i="16"/>
  <c r="N98" i="16"/>
  <c r="R97" i="16"/>
  <c r="Q97" i="16"/>
  <c r="P97" i="16"/>
  <c r="O97" i="16"/>
  <c r="N97" i="16"/>
  <c r="R96" i="16"/>
  <c r="Q96" i="16"/>
  <c r="P96" i="16"/>
  <c r="O96" i="16"/>
  <c r="N96" i="16"/>
  <c r="R95" i="16"/>
  <c r="Q95" i="16"/>
  <c r="P95" i="16"/>
  <c r="O95" i="16"/>
  <c r="N95" i="16"/>
  <c r="R94" i="16"/>
  <c r="Q94" i="16"/>
  <c r="P94" i="16"/>
  <c r="O94" i="16"/>
  <c r="N94" i="16"/>
  <c r="R93" i="16"/>
  <c r="Q93" i="16"/>
  <c r="P93" i="16"/>
  <c r="O93" i="16"/>
  <c r="N93" i="16"/>
  <c r="R92" i="16"/>
  <c r="Q92" i="16"/>
  <c r="P92" i="16"/>
  <c r="O92" i="16"/>
  <c r="N92" i="16"/>
  <c r="R91" i="16"/>
  <c r="Q91" i="16"/>
  <c r="P91" i="16"/>
  <c r="O91" i="16"/>
  <c r="N91" i="16"/>
  <c r="R90" i="16"/>
  <c r="Q90" i="16"/>
  <c r="P90" i="16"/>
  <c r="O90" i="16"/>
  <c r="N90" i="16"/>
  <c r="R89" i="16"/>
  <c r="Q89" i="16"/>
  <c r="P89" i="16"/>
  <c r="O89" i="16"/>
  <c r="N89" i="16"/>
  <c r="R88" i="16"/>
  <c r="Q88" i="16"/>
  <c r="P88" i="16"/>
  <c r="O88" i="16"/>
  <c r="N88" i="16"/>
  <c r="R87" i="16"/>
  <c r="Q87" i="16"/>
  <c r="P87" i="16"/>
  <c r="O87" i="16"/>
  <c r="N87" i="16"/>
  <c r="R86" i="16"/>
  <c r="Q86" i="16"/>
  <c r="P86" i="16"/>
  <c r="O86" i="16"/>
  <c r="N86" i="16"/>
  <c r="R85" i="16"/>
  <c r="Q85" i="16"/>
  <c r="P85" i="16"/>
  <c r="O85" i="16"/>
  <c r="N85" i="16"/>
  <c r="M84" i="16"/>
  <c r="M108" i="16" s="1"/>
  <c r="L84" i="16"/>
  <c r="L108" i="16" s="1"/>
  <c r="K84" i="16"/>
  <c r="K108" i="16" s="1"/>
  <c r="J84" i="16"/>
  <c r="I84" i="16"/>
  <c r="I108" i="16" s="1"/>
  <c r="H84" i="16"/>
  <c r="G84" i="16"/>
  <c r="F84" i="16"/>
  <c r="E84" i="16"/>
  <c r="D84" i="16"/>
  <c r="R83" i="16"/>
  <c r="Q83" i="16"/>
  <c r="P83" i="16"/>
  <c r="O83" i="16"/>
  <c r="N83" i="16"/>
  <c r="R82" i="16"/>
  <c r="Q82" i="16"/>
  <c r="P82" i="16"/>
  <c r="O82" i="16"/>
  <c r="N82" i="16"/>
  <c r="R81" i="16"/>
  <c r="Q81" i="16"/>
  <c r="P81" i="16"/>
  <c r="O81" i="16"/>
  <c r="N81" i="16"/>
  <c r="R80" i="16"/>
  <c r="Q80" i="16"/>
  <c r="P80" i="16"/>
  <c r="O80" i="16"/>
  <c r="N80" i="16"/>
  <c r="R79" i="16"/>
  <c r="Q79" i="16"/>
  <c r="P79" i="16"/>
  <c r="O79" i="16"/>
  <c r="N79" i="16"/>
  <c r="R78" i="16"/>
  <c r="Q78" i="16"/>
  <c r="P78" i="16"/>
  <c r="O78" i="16"/>
  <c r="N78" i="16"/>
  <c r="R77" i="16"/>
  <c r="Q77" i="16"/>
  <c r="P77" i="16"/>
  <c r="O77" i="16"/>
  <c r="N77" i="16"/>
  <c r="R76" i="16"/>
  <c r="Q76" i="16"/>
  <c r="P76" i="16"/>
  <c r="O76" i="16"/>
  <c r="N76" i="16"/>
  <c r="R75" i="16"/>
  <c r="Q75" i="16"/>
  <c r="P75" i="16"/>
  <c r="O75" i="16"/>
  <c r="N75" i="16"/>
  <c r="R74" i="16"/>
  <c r="Q74" i="16"/>
  <c r="P74" i="16"/>
  <c r="O74" i="16"/>
  <c r="N74" i="16"/>
  <c r="R73" i="16"/>
  <c r="Q73" i="16"/>
  <c r="P73" i="16"/>
  <c r="O73" i="16"/>
  <c r="N73" i="16"/>
  <c r="R72" i="16"/>
  <c r="Q72" i="16"/>
  <c r="P72" i="16"/>
  <c r="O72" i="16"/>
  <c r="N72" i="16"/>
  <c r="R71" i="16"/>
  <c r="Q71" i="16"/>
  <c r="P71" i="16"/>
  <c r="O71" i="16"/>
  <c r="N71" i="16"/>
  <c r="R70" i="16"/>
  <c r="Q70" i="16"/>
  <c r="P70" i="16"/>
  <c r="O70" i="16"/>
  <c r="N70" i="16"/>
  <c r="R69" i="16"/>
  <c r="Q69" i="16"/>
  <c r="P69" i="16"/>
  <c r="O69" i="16"/>
  <c r="N69" i="16"/>
  <c r="R68" i="16"/>
  <c r="Q68" i="16"/>
  <c r="P68" i="16"/>
  <c r="O68" i="16"/>
  <c r="N68" i="16"/>
  <c r="R67" i="16"/>
  <c r="Q67" i="16"/>
  <c r="P67" i="16"/>
  <c r="O67" i="16"/>
  <c r="N67" i="16"/>
  <c r="R66" i="16"/>
  <c r="Q66" i="16"/>
  <c r="P66" i="16"/>
  <c r="O66" i="16"/>
  <c r="N66" i="16"/>
  <c r="H65" i="16"/>
  <c r="G65" i="16"/>
  <c r="E65" i="16"/>
  <c r="M64" i="16"/>
  <c r="L64" i="16"/>
  <c r="K64" i="16"/>
  <c r="J64" i="16"/>
  <c r="I64" i="16"/>
  <c r="H64" i="16"/>
  <c r="G64" i="16"/>
  <c r="F64" i="16"/>
  <c r="E64" i="16"/>
  <c r="D64" i="16"/>
  <c r="R63" i="16"/>
  <c r="Q63" i="16"/>
  <c r="P63" i="16"/>
  <c r="O63" i="16"/>
  <c r="N63" i="16"/>
  <c r="R62" i="16"/>
  <c r="Q62" i="16"/>
  <c r="P62" i="16"/>
  <c r="O62" i="16"/>
  <c r="N62" i="16"/>
  <c r="M61" i="16"/>
  <c r="L61" i="16"/>
  <c r="K61" i="16"/>
  <c r="J61" i="16"/>
  <c r="I61" i="16"/>
  <c r="I65" i="16" s="1"/>
  <c r="H61" i="16"/>
  <c r="G61" i="16"/>
  <c r="F61" i="16"/>
  <c r="E61" i="16"/>
  <c r="D61" i="16"/>
  <c r="R60" i="16"/>
  <c r="Q60" i="16"/>
  <c r="P60" i="16"/>
  <c r="O60" i="16"/>
  <c r="N60" i="16"/>
  <c r="R59" i="16"/>
  <c r="Q59" i="16"/>
  <c r="P59" i="16"/>
  <c r="O59" i="16"/>
  <c r="N59" i="16"/>
  <c r="R58" i="16"/>
  <c r="Q58" i="16"/>
  <c r="P58" i="16"/>
  <c r="O58" i="16"/>
  <c r="N58" i="16"/>
  <c r="R57" i="16"/>
  <c r="Q57" i="16"/>
  <c r="P57" i="16"/>
  <c r="O57" i="16"/>
  <c r="N57" i="16"/>
  <c r="R56" i="16"/>
  <c r="Q56" i="16"/>
  <c r="P56" i="16"/>
  <c r="O56" i="16"/>
  <c r="N56" i="16"/>
  <c r="M55" i="16"/>
  <c r="L55" i="16"/>
  <c r="L65" i="16" s="1"/>
  <c r="K55" i="16"/>
  <c r="J55" i="16"/>
  <c r="I55" i="16"/>
  <c r="H55" i="16"/>
  <c r="G55" i="16"/>
  <c r="F55" i="16"/>
  <c r="E55" i="16"/>
  <c r="D55" i="16"/>
  <c r="N55" i="16" s="1"/>
  <c r="R54" i="16"/>
  <c r="Q54" i="16"/>
  <c r="P54" i="16"/>
  <c r="O54" i="16"/>
  <c r="N54" i="16"/>
  <c r="R53" i="16"/>
  <c r="Q53" i="16"/>
  <c r="P53" i="16"/>
  <c r="O53" i="16"/>
  <c r="N53" i="16"/>
  <c r="R52" i="16"/>
  <c r="Q52" i="16"/>
  <c r="P52" i="16"/>
  <c r="O52" i="16"/>
  <c r="N52" i="16"/>
  <c r="R51" i="16"/>
  <c r="Q51" i="16"/>
  <c r="P51" i="16"/>
  <c r="O51" i="16"/>
  <c r="N51" i="16"/>
  <c r="R50" i="16"/>
  <c r="Q50" i="16"/>
  <c r="P50" i="16"/>
  <c r="O50" i="16"/>
  <c r="N50" i="16"/>
  <c r="R49" i="16"/>
  <c r="Q49" i="16"/>
  <c r="P49" i="16"/>
  <c r="O49" i="16"/>
  <c r="N49" i="16"/>
  <c r="R48" i="16"/>
  <c r="Q48" i="16"/>
  <c r="P48" i="16"/>
  <c r="O48" i="16"/>
  <c r="N48" i="16"/>
  <c r="R47" i="16"/>
  <c r="Q47" i="16"/>
  <c r="P47" i="16"/>
  <c r="O47" i="16"/>
  <c r="N47" i="16"/>
  <c r="R46" i="16"/>
  <c r="Q46" i="16"/>
  <c r="P46" i="16"/>
  <c r="O46" i="16"/>
  <c r="N46" i="16"/>
  <c r="R45" i="16"/>
  <c r="Q45" i="16"/>
  <c r="P45" i="16"/>
  <c r="O45" i="16"/>
  <c r="N45" i="16"/>
  <c r="R44" i="16"/>
  <c r="Q44" i="16"/>
  <c r="P44" i="16"/>
  <c r="O44" i="16"/>
  <c r="N44" i="16"/>
  <c r="M42" i="16"/>
  <c r="L42" i="16"/>
  <c r="K42" i="16"/>
  <c r="J42" i="16"/>
  <c r="I42" i="16"/>
  <c r="H42" i="16"/>
  <c r="G42" i="16"/>
  <c r="F42" i="16"/>
  <c r="E42" i="16"/>
  <c r="D42" i="16"/>
  <c r="R41" i="16"/>
  <c r="Q41" i="16"/>
  <c r="P41" i="16"/>
  <c r="O41" i="16"/>
  <c r="N41" i="16"/>
  <c r="R40" i="16"/>
  <c r="Q40" i="16"/>
  <c r="P40" i="16"/>
  <c r="O40" i="16"/>
  <c r="N40" i="16"/>
  <c r="R39" i="16"/>
  <c r="Q39" i="16"/>
  <c r="P39" i="16"/>
  <c r="O39" i="16"/>
  <c r="N39" i="16"/>
  <c r="R38" i="16"/>
  <c r="Q38" i="16"/>
  <c r="P38" i="16"/>
  <c r="P42" i="16" s="1"/>
  <c r="O38" i="16"/>
  <c r="O42" i="16" s="1"/>
  <c r="N38" i="16"/>
  <c r="R37" i="16"/>
  <c r="Q37" i="16"/>
  <c r="Q42" i="16" s="1"/>
  <c r="P37" i="16"/>
  <c r="O37" i="16"/>
  <c r="N37" i="16"/>
  <c r="N42" i="16" s="1"/>
  <c r="M36" i="16"/>
  <c r="L36" i="16"/>
  <c r="K36" i="16"/>
  <c r="P36" i="16" s="1"/>
  <c r="J36" i="16"/>
  <c r="I36" i="16"/>
  <c r="H36" i="16"/>
  <c r="H43" i="16" s="1"/>
  <c r="G36" i="16"/>
  <c r="G43" i="16" s="1"/>
  <c r="F36" i="16"/>
  <c r="E36" i="16"/>
  <c r="D36" i="16"/>
  <c r="R35" i="16"/>
  <c r="Q35" i="16"/>
  <c r="P35" i="16"/>
  <c r="O35" i="16"/>
  <c r="N35" i="16"/>
  <c r="R34" i="16"/>
  <c r="Q34" i="16"/>
  <c r="P34" i="16"/>
  <c r="O34" i="16"/>
  <c r="N34" i="16"/>
  <c r="R33" i="16"/>
  <c r="Q33" i="16"/>
  <c r="P33" i="16"/>
  <c r="O33" i="16"/>
  <c r="N33" i="16"/>
  <c r="R32" i="16"/>
  <c r="Q32" i="16"/>
  <c r="P32" i="16"/>
  <c r="O32" i="16"/>
  <c r="N32" i="16"/>
  <c r="R31" i="16"/>
  <c r="Q31" i="16"/>
  <c r="P31" i="16"/>
  <c r="O31" i="16"/>
  <c r="N31" i="16"/>
  <c r="R30" i="16"/>
  <c r="Q30" i="16"/>
  <c r="P30" i="16"/>
  <c r="O30" i="16"/>
  <c r="N30" i="16"/>
  <c r="R29" i="16"/>
  <c r="Q29" i="16"/>
  <c r="P29" i="16"/>
  <c r="O29" i="16"/>
  <c r="N29" i="16"/>
  <c r="R28" i="16"/>
  <c r="Q28" i="16"/>
  <c r="P28" i="16"/>
  <c r="O28" i="16"/>
  <c r="N28" i="16"/>
  <c r="R27" i="16"/>
  <c r="Q27" i="16"/>
  <c r="P27" i="16"/>
  <c r="O27" i="16"/>
  <c r="N27" i="16"/>
  <c r="R26" i="16"/>
  <c r="Q26" i="16"/>
  <c r="P26" i="16"/>
  <c r="O26" i="16"/>
  <c r="N26" i="16"/>
  <c r="R25" i="16"/>
  <c r="Q25" i="16"/>
  <c r="P25" i="16"/>
  <c r="O25" i="16"/>
  <c r="N25" i="16"/>
  <c r="R24" i="16"/>
  <c r="Q24" i="16"/>
  <c r="P24" i="16"/>
  <c r="O24" i="16"/>
  <c r="N24" i="16"/>
  <c r="R23" i="16"/>
  <c r="Q23" i="16"/>
  <c r="P23" i="16"/>
  <c r="O23" i="16"/>
  <c r="N23" i="16"/>
  <c r="R22" i="16"/>
  <c r="Q22" i="16"/>
  <c r="P22" i="16"/>
  <c r="O22" i="16"/>
  <c r="N22" i="16"/>
  <c r="M21" i="16"/>
  <c r="L21" i="16"/>
  <c r="Q21" i="16" s="1"/>
  <c r="K21" i="16"/>
  <c r="K43" i="16" s="1"/>
  <c r="J21" i="16"/>
  <c r="J43" i="16" s="1"/>
  <c r="I21" i="16"/>
  <c r="I43" i="16" s="1"/>
  <c r="H21" i="16"/>
  <c r="G21" i="16"/>
  <c r="F21" i="16"/>
  <c r="F43" i="16" s="1"/>
  <c r="E21" i="16"/>
  <c r="O21" i="16" s="1"/>
  <c r="D21" i="16"/>
  <c r="D43" i="16" s="1"/>
  <c r="R20" i="16"/>
  <c r="Q20" i="16"/>
  <c r="P20" i="16"/>
  <c r="O20" i="16"/>
  <c r="N20" i="16"/>
  <c r="R19" i="16"/>
  <c r="Q19" i="16"/>
  <c r="P19" i="16"/>
  <c r="O19" i="16"/>
  <c r="N19" i="16"/>
  <c r="R18" i="16"/>
  <c r="Q18" i="16"/>
  <c r="P18" i="16"/>
  <c r="O18" i="16"/>
  <c r="N18" i="16"/>
  <c r="R17" i="16"/>
  <c r="Q17" i="16"/>
  <c r="P17" i="16"/>
  <c r="O17" i="16"/>
  <c r="N17" i="16"/>
  <c r="R16" i="16"/>
  <c r="Q16" i="16"/>
  <c r="P16" i="16"/>
  <c r="O16" i="16"/>
  <c r="N16" i="16"/>
  <c r="R15" i="16"/>
  <c r="Q15" i="16"/>
  <c r="P15" i="16"/>
  <c r="O15" i="16"/>
  <c r="N15" i="16"/>
  <c r="R14" i="16"/>
  <c r="Q14" i="16"/>
  <c r="P14" i="16"/>
  <c r="O14" i="16"/>
  <c r="N14" i="16"/>
  <c r="R13" i="16"/>
  <c r="Q13" i="16"/>
  <c r="P13" i="16"/>
  <c r="O13" i="16"/>
  <c r="N13" i="16"/>
  <c r="R12" i="16"/>
  <c r="Q12" i="16"/>
  <c r="P12" i="16"/>
  <c r="O12" i="16"/>
  <c r="N12" i="16"/>
  <c r="R11" i="16"/>
  <c r="Q11" i="16"/>
  <c r="P11" i="16"/>
  <c r="O11" i="16"/>
  <c r="N11" i="16"/>
  <c r="R10" i="16"/>
  <c r="Q10" i="16"/>
  <c r="P10" i="16"/>
  <c r="O10" i="16"/>
  <c r="N10" i="16"/>
  <c r="R9" i="16"/>
  <c r="Q9" i="16"/>
  <c r="P9" i="16"/>
  <c r="O9" i="16"/>
  <c r="N9" i="16"/>
  <c r="R8" i="16"/>
  <c r="Q8" i="16"/>
  <c r="P8" i="16"/>
  <c r="O8" i="16"/>
  <c r="N8" i="16"/>
  <c r="R7" i="16"/>
  <c r="Q7" i="16"/>
  <c r="P7" i="16"/>
  <c r="O7" i="16"/>
  <c r="N7" i="16"/>
  <c r="R6" i="16"/>
  <c r="Q6" i="16"/>
  <c r="P6" i="16"/>
  <c r="O6" i="16"/>
  <c r="N6" i="16"/>
  <c r="R5" i="16"/>
  <c r="Q5" i="16"/>
  <c r="P5" i="16"/>
  <c r="O5" i="16"/>
  <c r="N5" i="16"/>
  <c r="J57" i="23" l="1"/>
  <c r="J9" i="23" s="1"/>
  <c r="I7" i="23"/>
  <c r="K57" i="23"/>
  <c r="K9" i="23" s="1"/>
  <c r="G57" i="23"/>
  <c r="G9" i="23" s="1"/>
  <c r="H57" i="23"/>
  <c r="H9" i="23" s="1"/>
  <c r="H33" i="20"/>
  <c r="G33" i="20"/>
  <c r="J33" i="20" s="1"/>
  <c r="J30" i="20"/>
  <c r="J65" i="16"/>
  <c r="E166" i="16"/>
  <c r="O166" i="16" s="1"/>
  <c r="E108" i="16"/>
  <c r="P166" i="16"/>
  <c r="R42" i="16"/>
  <c r="N157" i="16"/>
  <c r="Q166" i="16"/>
  <c r="M65" i="16"/>
  <c r="O157" i="16"/>
  <c r="N166" i="16"/>
  <c r="S160" i="16" s="1"/>
  <c r="Q36" i="16"/>
  <c r="Q43" i="16" s="1"/>
  <c r="N36" i="16"/>
  <c r="R36" i="16"/>
  <c r="P21" i="16"/>
  <c r="O36" i="16"/>
  <c r="O124" i="16"/>
  <c r="D65" i="16"/>
  <c r="R64" i="16"/>
  <c r="R107" i="16"/>
  <c r="Q120" i="16"/>
  <c r="P124" i="16"/>
  <c r="N133" i="16"/>
  <c r="N147" i="16" s="1"/>
  <c r="H166" i="16"/>
  <c r="R120" i="16"/>
  <c r="I166" i="16"/>
  <c r="P61" i="16"/>
  <c r="O64" i="16"/>
  <c r="Q61" i="16"/>
  <c r="P64" i="16"/>
  <c r="G147" i="16"/>
  <c r="R61" i="16"/>
  <c r="Q64" i="16"/>
  <c r="T21" i="27"/>
  <c r="T22" i="27" s="1"/>
  <c r="G29" i="19"/>
  <c r="G32" i="19" s="1"/>
  <c r="C33" i="22"/>
  <c r="S166" i="16"/>
  <c r="P55" i="16"/>
  <c r="K65" i="16"/>
  <c r="R21" i="16"/>
  <c r="R43" i="16" s="1"/>
  <c r="M43" i="16"/>
  <c r="F65" i="16"/>
  <c r="J108" i="16"/>
  <c r="E147" i="16"/>
  <c r="O133" i="16"/>
  <c r="O147" i="16" s="1"/>
  <c r="N21" i="16"/>
  <c r="N43" i="16" s="1"/>
  <c r="S23" i="16" s="1"/>
  <c r="N124" i="16"/>
  <c r="F147" i="16"/>
  <c r="P133" i="16"/>
  <c r="M166" i="16"/>
  <c r="R157" i="16"/>
  <c r="S152" i="16"/>
  <c r="S154" i="16"/>
  <c r="S163" i="16"/>
  <c r="S161" i="16"/>
  <c r="N116" i="16"/>
  <c r="O165" i="16"/>
  <c r="O43" i="16"/>
  <c r="P43" i="16"/>
  <c r="J167" i="16"/>
  <c r="N84" i="16"/>
  <c r="O107" i="16"/>
  <c r="P116" i="16"/>
  <c r="P165" i="16"/>
  <c r="K167" i="16"/>
  <c r="Q55" i="16"/>
  <c r="Q65" i="16" s="1"/>
  <c r="O84" i="16"/>
  <c r="O108" i="16" s="1"/>
  <c r="N100" i="16"/>
  <c r="Q165" i="16"/>
  <c r="M147" i="16"/>
  <c r="R139" i="16"/>
  <c r="L43" i="16"/>
  <c r="L167" i="16" s="1"/>
  <c r="R55" i="16"/>
  <c r="R65" i="16" s="1"/>
  <c r="P84" i="16"/>
  <c r="H125" i="16"/>
  <c r="R125" i="16" s="1"/>
  <c r="R116" i="16"/>
  <c r="N120" i="16"/>
  <c r="N61" i="16"/>
  <c r="N64" i="16"/>
  <c r="Q84" i="16"/>
  <c r="Q108" i="16" s="1"/>
  <c r="G108" i="16"/>
  <c r="I125" i="16"/>
  <c r="I167" i="16" s="1"/>
  <c r="O120" i="16"/>
  <c r="Q133" i="16"/>
  <c r="Q147" i="16" s="1"/>
  <c r="N165" i="16"/>
  <c r="E43" i="16"/>
  <c r="O55" i="16"/>
  <c r="O65" i="16" s="1"/>
  <c r="O61" i="16"/>
  <c r="H108" i="16"/>
  <c r="H167" i="16" s="1"/>
  <c r="R84" i="16"/>
  <c r="R133" i="16"/>
  <c r="D125" i="16"/>
  <c r="E125" i="16"/>
  <c r="F108" i="16"/>
  <c r="F125" i="16"/>
  <c r="P125" i="16" s="1"/>
  <c r="D147" i="16"/>
  <c r="S150" i="16"/>
  <c r="G125" i="16"/>
  <c r="Q125" i="16" s="1"/>
  <c r="K41" i="17"/>
  <c r="L41" i="17" s="1"/>
  <c r="I41" i="17"/>
  <c r="G41" i="17"/>
  <c r="E41" i="17"/>
  <c r="F41" i="17" s="1"/>
  <c r="O40" i="17"/>
  <c r="P40" i="17" s="1"/>
  <c r="M40" i="17"/>
  <c r="N40" i="17" s="1"/>
  <c r="L40" i="17"/>
  <c r="J40" i="17"/>
  <c r="H40" i="17"/>
  <c r="F40" i="17"/>
  <c r="P39" i="17"/>
  <c r="O39" i="17"/>
  <c r="M39" i="17"/>
  <c r="N39" i="17" s="1"/>
  <c r="L39" i="17"/>
  <c r="J39" i="17"/>
  <c r="H39" i="17"/>
  <c r="F39" i="17"/>
  <c r="O38" i="17"/>
  <c r="P38" i="17" s="1"/>
  <c r="M38" i="17"/>
  <c r="N38" i="17" s="1"/>
  <c r="L38" i="17"/>
  <c r="J38" i="17"/>
  <c r="H38" i="17"/>
  <c r="F38" i="17"/>
  <c r="O37" i="17"/>
  <c r="P37" i="17" s="1"/>
  <c r="M37" i="17"/>
  <c r="N37" i="17" s="1"/>
  <c r="L37" i="17"/>
  <c r="J37" i="17"/>
  <c r="H37" i="17"/>
  <c r="F37" i="17"/>
  <c r="P36" i="17"/>
  <c r="O36" i="17"/>
  <c r="N36" i="17"/>
  <c r="M36" i="17"/>
  <c r="L36" i="17"/>
  <c r="J36" i="17"/>
  <c r="H36" i="17"/>
  <c r="F36" i="17"/>
  <c r="O35" i="17"/>
  <c r="P35" i="17" s="1"/>
  <c r="N35" i="17"/>
  <c r="M35" i="17"/>
  <c r="L35" i="17"/>
  <c r="J35" i="17"/>
  <c r="H35" i="17"/>
  <c r="F35" i="17"/>
  <c r="O34" i="17"/>
  <c r="P34" i="17" s="1"/>
  <c r="M34" i="17"/>
  <c r="N34" i="17" s="1"/>
  <c r="L34" i="17"/>
  <c r="J34" i="17"/>
  <c r="H34" i="17"/>
  <c r="F34" i="17"/>
  <c r="O33" i="17"/>
  <c r="P33" i="17" s="1"/>
  <c r="N33" i="17"/>
  <c r="M33" i="17"/>
  <c r="L33" i="17"/>
  <c r="J33" i="17"/>
  <c r="H33" i="17"/>
  <c r="F33" i="17"/>
  <c r="O32" i="17"/>
  <c r="P32" i="17" s="1"/>
  <c r="M32" i="17"/>
  <c r="N32" i="17" s="1"/>
  <c r="L32" i="17"/>
  <c r="J32" i="17"/>
  <c r="H32" i="17"/>
  <c r="F32" i="17"/>
  <c r="O31" i="17"/>
  <c r="P31" i="17" s="1"/>
  <c r="M31" i="17"/>
  <c r="N31" i="17" s="1"/>
  <c r="L31" i="17"/>
  <c r="J31" i="17"/>
  <c r="H31" i="17"/>
  <c r="F31" i="17"/>
  <c r="O30" i="17"/>
  <c r="O41" i="17" s="1"/>
  <c r="P41" i="17" s="1"/>
  <c r="M30" i="17"/>
  <c r="N30" i="17" s="1"/>
  <c r="L30" i="17"/>
  <c r="J30" i="17"/>
  <c r="H30" i="17"/>
  <c r="F30" i="17"/>
  <c r="K29" i="17"/>
  <c r="K42" i="17" s="1"/>
  <c r="L42" i="17" s="1"/>
  <c r="I29" i="17"/>
  <c r="J29" i="17" s="1"/>
  <c r="G29" i="17"/>
  <c r="H29" i="17" s="1"/>
  <c r="E29" i="17"/>
  <c r="F29" i="17" s="1"/>
  <c r="O28" i="17"/>
  <c r="P28" i="17" s="1"/>
  <c r="N28" i="17"/>
  <c r="M28" i="17"/>
  <c r="L28" i="17"/>
  <c r="J28" i="17"/>
  <c r="H28" i="17"/>
  <c r="F28" i="17"/>
  <c r="O27" i="17"/>
  <c r="P27" i="17" s="1"/>
  <c r="M27" i="17"/>
  <c r="N27" i="17" s="1"/>
  <c r="L27" i="17"/>
  <c r="J27" i="17"/>
  <c r="H27" i="17"/>
  <c r="F27" i="17"/>
  <c r="O26" i="17"/>
  <c r="P26" i="17" s="1"/>
  <c r="M26" i="17"/>
  <c r="N26" i="17" s="1"/>
  <c r="L26" i="17"/>
  <c r="J26" i="17"/>
  <c r="H26" i="17"/>
  <c r="F26" i="17"/>
  <c r="O25" i="17"/>
  <c r="P25" i="17" s="1"/>
  <c r="N25" i="17"/>
  <c r="M25" i="17"/>
  <c r="L25" i="17"/>
  <c r="J25" i="17"/>
  <c r="H25" i="17"/>
  <c r="F25" i="17"/>
  <c r="O24" i="17"/>
  <c r="P24" i="17" s="1"/>
  <c r="M24" i="17"/>
  <c r="N24" i="17" s="1"/>
  <c r="L24" i="17"/>
  <c r="J24" i="17"/>
  <c r="H24" i="17"/>
  <c r="F24" i="17"/>
  <c r="P23" i="17"/>
  <c r="O23" i="17"/>
  <c r="M23" i="17"/>
  <c r="N23" i="17" s="1"/>
  <c r="L23" i="17"/>
  <c r="J23" i="17"/>
  <c r="H23" i="17"/>
  <c r="F23" i="17"/>
  <c r="O22" i="17"/>
  <c r="P22" i="17" s="1"/>
  <c r="M22" i="17"/>
  <c r="N22" i="17" s="1"/>
  <c r="L22" i="17"/>
  <c r="J22" i="17"/>
  <c r="H22" i="17"/>
  <c r="F22" i="17"/>
  <c r="P21" i="17"/>
  <c r="O21" i="17"/>
  <c r="M21" i="17"/>
  <c r="N21" i="17" s="1"/>
  <c r="L21" i="17"/>
  <c r="J21" i="17"/>
  <c r="H21" i="17"/>
  <c r="F21" i="17"/>
  <c r="P20" i="17"/>
  <c r="O20" i="17"/>
  <c r="N20" i="17"/>
  <c r="M20" i="17"/>
  <c r="L20" i="17"/>
  <c r="J20" i="17"/>
  <c r="H20" i="17"/>
  <c r="F20" i="17"/>
  <c r="O19" i="17"/>
  <c r="P19" i="17" s="1"/>
  <c r="M19" i="17"/>
  <c r="N19" i="17" s="1"/>
  <c r="L19" i="17"/>
  <c r="J19" i="17"/>
  <c r="H19" i="17"/>
  <c r="F19" i="17"/>
  <c r="P18" i="17"/>
  <c r="O18" i="17"/>
  <c r="M18" i="17"/>
  <c r="N18" i="17" s="1"/>
  <c r="L18" i="17"/>
  <c r="J18" i="17"/>
  <c r="H18" i="17"/>
  <c r="F18" i="17"/>
  <c r="P17" i="17"/>
  <c r="O17" i="17"/>
  <c r="N17" i="17"/>
  <c r="M17" i="17"/>
  <c r="L17" i="17"/>
  <c r="J17" i="17"/>
  <c r="H17" i="17"/>
  <c r="F17" i="17"/>
  <c r="O16" i="17"/>
  <c r="P16" i="17" s="1"/>
  <c r="M16" i="17"/>
  <c r="N16" i="17" s="1"/>
  <c r="L16" i="17"/>
  <c r="J16" i="17"/>
  <c r="H16" i="17"/>
  <c r="F16" i="17"/>
  <c r="O15" i="17"/>
  <c r="P15" i="17" s="1"/>
  <c r="M15" i="17"/>
  <c r="N15" i="17" s="1"/>
  <c r="L15" i="17"/>
  <c r="J15" i="17"/>
  <c r="H15" i="17"/>
  <c r="F15" i="17"/>
  <c r="O14" i="17"/>
  <c r="P14" i="17" s="1"/>
  <c r="N14" i="17"/>
  <c r="M14" i="17"/>
  <c r="L14" i="17"/>
  <c r="J14" i="17"/>
  <c r="H14" i="17"/>
  <c r="F14" i="17"/>
  <c r="O13" i="17"/>
  <c r="P13" i="17" s="1"/>
  <c r="N13" i="17"/>
  <c r="M13" i="17"/>
  <c r="L13" i="17"/>
  <c r="J13" i="17"/>
  <c r="H13" i="17"/>
  <c r="F13" i="17"/>
  <c r="O12" i="17"/>
  <c r="P12" i="17" s="1"/>
  <c r="M12" i="17"/>
  <c r="N12" i="17" s="1"/>
  <c r="L12" i="17"/>
  <c r="J12" i="17"/>
  <c r="H12" i="17"/>
  <c r="F12" i="17"/>
  <c r="O11" i="17"/>
  <c r="P11" i="17" s="1"/>
  <c r="M11" i="17"/>
  <c r="N11" i="17" s="1"/>
  <c r="L11" i="17"/>
  <c r="J11" i="17"/>
  <c r="H11" i="17"/>
  <c r="F11" i="17"/>
  <c r="O10" i="17"/>
  <c r="P10" i="17" s="1"/>
  <c r="N10" i="17"/>
  <c r="M10" i="17"/>
  <c r="L10" i="17"/>
  <c r="J10" i="17"/>
  <c r="H10" i="17"/>
  <c r="F10" i="17"/>
  <c r="O9" i="17"/>
  <c r="P9" i="17" s="1"/>
  <c r="M9" i="17"/>
  <c r="N9" i="17" s="1"/>
  <c r="L9" i="17"/>
  <c r="J9" i="17"/>
  <c r="H9" i="17"/>
  <c r="F9" i="17"/>
  <c r="O8" i="17"/>
  <c r="P8" i="17" s="1"/>
  <c r="M8" i="17"/>
  <c r="N8" i="17" s="1"/>
  <c r="L8" i="17"/>
  <c r="J8" i="17"/>
  <c r="H8" i="17"/>
  <c r="F8" i="17"/>
  <c r="O7" i="17"/>
  <c r="P7" i="17" s="1"/>
  <c r="M7" i="17"/>
  <c r="L7" i="17"/>
  <c r="J7" i="17"/>
  <c r="H7" i="17"/>
  <c r="F7" i="17"/>
  <c r="O6" i="17"/>
  <c r="P6" i="17" s="1"/>
  <c r="M6" i="17"/>
  <c r="N6" i="17" s="1"/>
  <c r="L6" i="17"/>
  <c r="J6" i="17"/>
  <c r="H6" i="17"/>
  <c r="F6" i="17"/>
  <c r="C120" i="15"/>
  <c r="D120" i="15" s="1"/>
  <c r="A120" i="15"/>
  <c r="B120" i="15" s="1"/>
  <c r="J110" i="15"/>
  <c r="K110" i="15" s="1"/>
  <c r="H110" i="15"/>
  <c r="I110" i="15" s="1"/>
  <c r="F110" i="15"/>
  <c r="D110" i="15"/>
  <c r="C110" i="15"/>
  <c r="B110" i="15"/>
  <c r="G119" i="15"/>
  <c r="H119" i="15" s="1"/>
  <c r="E119" i="15"/>
  <c r="F119" i="15" s="1"/>
  <c r="D119" i="15"/>
  <c r="B119" i="15"/>
  <c r="K109" i="15"/>
  <c r="I109" i="15"/>
  <c r="G109" i="15"/>
  <c r="E109" i="15"/>
  <c r="G118" i="15"/>
  <c r="H118" i="15" s="1"/>
  <c r="E118" i="15"/>
  <c r="F118" i="15" s="1"/>
  <c r="D118" i="15"/>
  <c r="B118" i="15"/>
  <c r="K108" i="15"/>
  <c r="I108" i="15"/>
  <c r="G108" i="15"/>
  <c r="E108" i="15"/>
  <c r="G117" i="15"/>
  <c r="H117" i="15" s="1"/>
  <c r="E117" i="15"/>
  <c r="F117" i="15" s="1"/>
  <c r="D117" i="15"/>
  <c r="B117" i="15"/>
  <c r="K107" i="15"/>
  <c r="I107" i="15"/>
  <c r="G107" i="15"/>
  <c r="E107" i="15"/>
  <c r="G116" i="15"/>
  <c r="H116" i="15" s="1"/>
  <c r="E116" i="15"/>
  <c r="F116" i="15" s="1"/>
  <c r="D116" i="15"/>
  <c r="B116" i="15"/>
  <c r="K106" i="15"/>
  <c r="I106" i="15"/>
  <c r="G106" i="15"/>
  <c r="E106" i="15"/>
  <c r="G115" i="15"/>
  <c r="H115" i="15" s="1"/>
  <c r="E115" i="15"/>
  <c r="F115" i="15" s="1"/>
  <c r="D115" i="15"/>
  <c r="B115" i="15"/>
  <c r="K105" i="15"/>
  <c r="I105" i="15"/>
  <c r="G105" i="15"/>
  <c r="E105" i="15"/>
  <c r="G114" i="15"/>
  <c r="H114" i="15" s="1"/>
  <c r="E114" i="15"/>
  <c r="F114" i="15" s="1"/>
  <c r="D114" i="15"/>
  <c r="B114" i="15"/>
  <c r="K104" i="15"/>
  <c r="I104" i="15"/>
  <c r="G104" i="15"/>
  <c r="E104" i="15"/>
  <c r="C87" i="15"/>
  <c r="A87" i="15"/>
  <c r="J77" i="15"/>
  <c r="H77" i="15"/>
  <c r="F77" i="15"/>
  <c r="D77" i="15"/>
  <c r="C77" i="15"/>
  <c r="G77" i="15" s="1"/>
  <c r="B77" i="15"/>
  <c r="G86" i="15"/>
  <c r="H86" i="15" s="1"/>
  <c r="E86" i="15"/>
  <c r="F86" i="15" s="1"/>
  <c r="D86" i="15"/>
  <c r="B86" i="15"/>
  <c r="K76" i="15"/>
  <c r="I76" i="15"/>
  <c r="G76" i="15"/>
  <c r="E76" i="15"/>
  <c r="G85" i="15"/>
  <c r="H85" i="15" s="1"/>
  <c r="E85" i="15"/>
  <c r="F85" i="15" s="1"/>
  <c r="D85" i="15"/>
  <c r="B85" i="15"/>
  <c r="K75" i="15"/>
  <c r="I75" i="15"/>
  <c r="G75" i="15"/>
  <c r="E75" i="15"/>
  <c r="G84" i="15"/>
  <c r="H84" i="15" s="1"/>
  <c r="E84" i="15"/>
  <c r="F84" i="15" s="1"/>
  <c r="D84" i="15"/>
  <c r="B84" i="15"/>
  <c r="K74" i="15"/>
  <c r="I74" i="15"/>
  <c r="G74" i="15"/>
  <c r="E74" i="15"/>
  <c r="G83" i="15"/>
  <c r="H83" i="15" s="1"/>
  <c r="E83" i="15"/>
  <c r="F83" i="15" s="1"/>
  <c r="D83" i="15"/>
  <c r="B83" i="15"/>
  <c r="K73" i="15"/>
  <c r="I73" i="15"/>
  <c r="G73" i="15"/>
  <c r="E73" i="15"/>
  <c r="G82" i="15"/>
  <c r="H82" i="15" s="1"/>
  <c r="E82" i="15"/>
  <c r="F82" i="15" s="1"/>
  <c r="D82" i="15"/>
  <c r="B82" i="15"/>
  <c r="K72" i="15"/>
  <c r="I72" i="15"/>
  <c r="G72" i="15"/>
  <c r="E72" i="15"/>
  <c r="G81" i="15"/>
  <c r="H81" i="15" s="1"/>
  <c r="E81" i="15"/>
  <c r="F81" i="15" s="1"/>
  <c r="D81" i="15"/>
  <c r="B81" i="15"/>
  <c r="K71" i="15"/>
  <c r="I71" i="15"/>
  <c r="G71" i="15"/>
  <c r="E71" i="15"/>
  <c r="C54" i="15"/>
  <c r="A54" i="15"/>
  <c r="J44" i="15"/>
  <c r="H44" i="15"/>
  <c r="F44" i="15"/>
  <c r="D44" i="15"/>
  <c r="C44" i="15"/>
  <c r="B44" i="15"/>
  <c r="G53" i="15"/>
  <c r="H53" i="15" s="1"/>
  <c r="E53" i="15"/>
  <c r="F53" i="15" s="1"/>
  <c r="D53" i="15"/>
  <c r="B53" i="15"/>
  <c r="K43" i="15"/>
  <c r="I43" i="15"/>
  <c r="G43" i="15"/>
  <c r="E43" i="15"/>
  <c r="G52" i="15"/>
  <c r="H52" i="15" s="1"/>
  <c r="E52" i="15"/>
  <c r="F52" i="15" s="1"/>
  <c r="D52" i="15"/>
  <c r="B52" i="15"/>
  <c r="K42" i="15"/>
  <c r="I42" i="15"/>
  <c r="G42" i="15"/>
  <c r="E42" i="15"/>
  <c r="G51" i="15"/>
  <c r="H51" i="15" s="1"/>
  <c r="E51" i="15"/>
  <c r="F51" i="15" s="1"/>
  <c r="D51" i="15"/>
  <c r="B51" i="15"/>
  <c r="K41" i="15"/>
  <c r="I41" i="15"/>
  <c r="G41" i="15"/>
  <c r="E41" i="15"/>
  <c r="G50" i="15"/>
  <c r="H50" i="15" s="1"/>
  <c r="E50" i="15"/>
  <c r="F50" i="15" s="1"/>
  <c r="D50" i="15"/>
  <c r="B50" i="15"/>
  <c r="K40" i="15"/>
  <c r="I40" i="15"/>
  <c r="G40" i="15"/>
  <c r="E40" i="15"/>
  <c r="G49" i="15"/>
  <c r="H49" i="15" s="1"/>
  <c r="E49" i="15"/>
  <c r="F49" i="15" s="1"/>
  <c r="D49" i="15"/>
  <c r="B49" i="15"/>
  <c r="K39" i="15"/>
  <c r="I39" i="15"/>
  <c r="G39" i="15"/>
  <c r="E39" i="15"/>
  <c r="G48" i="15"/>
  <c r="H48" i="15" s="1"/>
  <c r="E48" i="15"/>
  <c r="F48" i="15" s="1"/>
  <c r="D48" i="15"/>
  <c r="B48" i="15"/>
  <c r="K38" i="15"/>
  <c r="I38" i="15"/>
  <c r="G38" i="15"/>
  <c r="E38" i="15"/>
  <c r="C22" i="15"/>
  <c r="A22" i="15"/>
  <c r="J12" i="15"/>
  <c r="H12" i="15"/>
  <c r="F12" i="15"/>
  <c r="D12" i="15"/>
  <c r="C12" i="15"/>
  <c r="B12" i="15"/>
  <c r="G21" i="15"/>
  <c r="H21" i="15" s="1"/>
  <c r="E21" i="15"/>
  <c r="F21" i="15" s="1"/>
  <c r="D21" i="15"/>
  <c r="B21" i="15"/>
  <c r="K11" i="15"/>
  <c r="I11" i="15"/>
  <c r="G11" i="15"/>
  <c r="E11" i="15"/>
  <c r="G20" i="15"/>
  <c r="H20" i="15" s="1"/>
  <c r="E20" i="15"/>
  <c r="F20" i="15" s="1"/>
  <c r="D20" i="15"/>
  <c r="B20" i="15"/>
  <c r="K10" i="15"/>
  <c r="I10" i="15"/>
  <c r="G10" i="15"/>
  <c r="E10" i="15"/>
  <c r="G19" i="15"/>
  <c r="H19" i="15" s="1"/>
  <c r="E19" i="15"/>
  <c r="F19" i="15" s="1"/>
  <c r="D19" i="15"/>
  <c r="B19" i="15"/>
  <c r="K9" i="15"/>
  <c r="I9" i="15"/>
  <c r="G9" i="15"/>
  <c r="E9" i="15"/>
  <c r="G18" i="15"/>
  <c r="H18" i="15" s="1"/>
  <c r="E18" i="15"/>
  <c r="F18" i="15" s="1"/>
  <c r="D18" i="15"/>
  <c r="B18" i="15"/>
  <c r="K8" i="15"/>
  <c r="I8" i="15"/>
  <c r="G8" i="15"/>
  <c r="E8" i="15"/>
  <c r="G17" i="15"/>
  <c r="H17" i="15" s="1"/>
  <c r="E17" i="15"/>
  <c r="F17" i="15" s="1"/>
  <c r="D17" i="15"/>
  <c r="B17" i="15"/>
  <c r="K7" i="15"/>
  <c r="I7" i="15"/>
  <c r="G7" i="15"/>
  <c r="E7" i="15"/>
  <c r="G16" i="15"/>
  <c r="H16" i="15" s="1"/>
  <c r="E16" i="15"/>
  <c r="F16" i="15" s="1"/>
  <c r="D16" i="15"/>
  <c r="B16" i="15"/>
  <c r="K6" i="15"/>
  <c r="I6" i="15"/>
  <c r="G6" i="15"/>
  <c r="E6" i="15"/>
  <c r="C124" i="14"/>
  <c r="A124" i="14"/>
  <c r="J114" i="14"/>
  <c r="H114" i="14"/>
  <c r="F114" i="14"/>
  <c r="D114" i="14"/>
  <c r="C114" i="14"/>
  <c r="B114" i="14"/>
  <c r="G123" i="14"/>
  <c r="H123" i="14" s="1"/>
  <c r="E123" i="14"/>
  <c r="F123" i="14" s="1"/>
  <c r="D123" i="14"/>
  <c r="B123" i="14"/>
  <c r="K113" i="14"/>
  <c r="I113" i="14"/>
  <c r="G113" i="14"/>
  <c r="E113" i="14"/>
  <c r="G122" i="14"/>
  <c r="H122" i="14" s="1"/>
  <c r="E122" i="14"/>
  <c r="F122" i="14" s="1"/>
  <c r="D122" i="14"/>
  <c r="B122" i="14"/>
  <c r="K112" i="14"/>
  <c r="I112" i="14"/>
  <c r="E112" i="14"/>
  <c r="G121" i="14"/>
  <c r="H121" i="14" s="1"/>
  <c r="E121" i="14"/>
  <c r="F121" i="14" s="1"/>
  <c r="D121" i="14"/>
  <c r="B121" i="14"/>
  <c r="K111" i="14"/>
  <c r="I111" i="14"/>
  <c r="G111" i="14"/>
  <c r="E111" i="14"/>
  <c r="G120" i="14"/>
  <c r="H120" i="14" s="1"/>
  <c r="E120" i="14"/>
  <c r="F120" i="14" s="1"/>
  <c r="D120" i="14"/>
  <c r="B120" i="14"/>
  <c r="K110" i="14"/>
  <c r="I110" i="14"/>
  <c r="G110" i="14"/>
  <c r="E110" i="14"/>
  <c r="G119" i="14"/>
  <c r="H119" i="14" s="1"/>
  <c r="E119" i="14"/>
  <c r="F119" i="14" s="1"/>
  <c r="D119" i="14"/>
  <c r="B119" i="14"/>
  <c r="K109" i="14"/>
  <c r="I109" i="14"/>
  <c r="G109" i="14"/>
  <c r="E109" i="14"/>
  <c r="G118" i="14"/>
  <c r="H118" i="14" s="1"/>
  <c r="E118" i="14"/>
  <c r="F118" i="14" s="1"/>
  <c r="D118" i="14"/>
  <c r="B118" i="14"/>
  <c r="K108" i="14"/>
  <c r="I108" i="14"/>
  <c r="G108" i="14"/>
  <c r="E108" i="14"/>
  <c r="C88" i="14"/>
  <c r="A88" i="14"/>
  <c r="J78" i="14"/>
  <c r="H78" i="14"/>
  <c r="F78" i="14"/>
  <c r="D78" i="14"/>
  <c r="C78" i="14"/>
  <c r="B78" i="14"/>
  <c r="G87" i="14"/>
  <c r="H87" i="14" s="1"/>
  <c r="E87" i="14"/>
  <c r="F87" i="14" s="1"/>
  <c r="D87" i="14"/>
  <c r="B87" i="14"/>
  <c r="K77" i="14"/>
  <c r="I77" i="14"/>
  <c r="G77" i="14"/>
  <c r="E77" i="14"/>
  <c r="G86" i="14"/>
  <c r="H86" i="14" s="1"/>
  <c r="E86" i="14"/>
  <c r="F86" i="14" s="1"/>
  <c r="D86" i="14"/>
  <c r="B86" i="14"/>
  <c r="K76" i="14"/>
  <c r="I76" i="14"/>
  <c r="E76" i="14"/>
  <c r="G85" i="14"/>
  <c r="H85" i="14" s="1"/>
  <c r="E85" i="14"/>
  <c r="F85" i="14" s="1"/>
  <c r="D85" i="14"/>
  <c r="B85" i="14"/>
  <c r="K75" i="14"/>
  <c r="I75" i="14"/>
  <c r="G75" i="14"/>
  <c r="E75" i="14"/>
  <c r="G84" i="14"/>
  <c r="H84" i="14" s="1"/>
  <c r="E84" i="14"/>
  <c r="F84" i="14" s="1"/>
  <c r="D84" i="14"/>
  <c r="B84" i="14"/>
  <c r="K74" i="14"/>
  <c r="I74" i="14"/>
  <c r="G74" i="14"/>
  <c r="E74" i="14"/>
  <c r="G83" i="14"/>
  <c r="H83" i="14" s="1"/>
  <c r="E83" i="14"/>
  <c r="F83" i="14" s="1"/>
  <c r="D83" i="14"/>
  <c r="B83" i="14"/>
  <c r="K73" i="14"/>
  <c r="I73" i="14"/>
  <c r="G73" i="14"/>
  <c r="E73" i="14"/>
  <c r="G82" i="14"/>
  <c r="H82" i="14" s="1"/>
  <c r="E82" i="14"/>
  <c r="F82" i="14" s="1"/>
  <c r="D82" i="14"/>
  <c r="B82" i="14"/>
  <c r="K72" i="14"/>
  <c r="I72" i="14"/>
  <c r="G72" i="14"/>
  <c r="E72" i="14"/>
  <c r="C55" i="14"/>
  <c r="A55" i="14"/>
  <c r="J45" i="14"/>
  <c r="H45" i="14"/>
  <c r="F45" i="14"/>
  <c r="D45" i="14"/>
  <c r="C45" i="14"/>
  <c r="B45" i="14"/>
  <c r="G54" i="14"/>
  <c r="H54" i="14" s="1"/>
  <c r="E54" i="14"/>
  <c r="F54" i="14" s="1"/>
  <c r="D54" i="14"/>
  <c r="B54" i="14"/>
  <c r="K44" i="14"/>
  <c r="I44" i="14"/>
  <c r="G44" i="14"/>
  <c r="E44" i="14"/>
  <c r="G53" i="14"/>
  <c r="H53" i="14" s="1"/>
  <c r="E53" i="14"/>
  <c r="F53" i="14" s="1"/>
  <c r="D53" i="14"/>
  <c r="B53" i="14"/>
  <c r="K43" i="14"/>
  <c r="I43" i="14"/>
  <c r="G43" i="14"/>
  <c r="E43" i="14"/>
  <c r="G52" i="14"/>
  <c r="H52" i="14" s="1"/>
  <c r="E52" i="14"/>
  <c r="F52" i="14" s="1"/>
  <c r="D52" i="14"/>
  <c r="B52" i="14"/>
  <c r="K42" i="14"/>
  <c r="I42" i="14"/>
  <c r="G42" i="14"/>
  <c r="E42" i="14"/>
  <c r="G51" i="14"/>
  <c r="H51" i="14" s="1"/>
  <c r="E51" i="14"/>
  <c r="F51" i="14" s="1"/>
  <c r="D51" i="14"/>
  <c r="B51" i="14"/>
  <c r="K41" i="14"/>
  <c r="I41" i="14"/>
  <c r="G41" i="14"/>
  <c r="E41" i="14"/>
  <c r="G50" i="14"/>
  <c r="H50" i="14" s="1"/>
  <c r="E50" i="14"/>
  <c r="F50" i="14" s="1"/>
  <c r="D50" i="14"/>
  <c r="B50" i="14"/>
  <c r="K40" i="14"/>
  <c r="I40" i="14"/>
  <c r="G40" i="14"/>
  <c r="E40" i="14"/>
  <c r="G49" i="14"/>
  <c r="H49" i="14" s="1"/>
  <c r="E49" i="14"/>
  <c r="F49" i="14" s="1"/>
  <c r="D49" i="14"/>
  <c r="B49" i="14"/>
  <c r="K39" i="14"/>
  <c r="I39" i="14"/>
  <c r="G39" i="14"/>
  <c r="E39" i="14"/>
  <c r="C22" i="14"/>
  <c r="A22" i="14"/>
  <c r="J12" i="14"/>
  <c r="H12" i="14"/>
  <c r="F12" i="14"/>
  <c r="D12" i="14"/>
  <c r="C12" i="14"/>
  <c r="B12" i="14"/>
  <c r="G21" i="14"/>
  <c r="H21" i="14" s="1"/>
  <c r="E21" i="14"/>
  <c r="F21" i="14" s="1"/>
  <c r="D21" i="14"/>
  <c r="B21" i="14"/>
  <c r="K11" i="14"/>
  <c r="I11" i="14"/>
  <c r="G11" i="14"/>
  <c r="E11" i="14"/>
  <c r="G20" i="14"/>
  <c r="H20" i="14" s="1"/>
  <c r="E20" i="14"/>
  <c r="F20" i="14" s="1"/>
  <c r="D20" i="14"/>
  <c r="B20" i="14"/>
  <c r="K10" i="14"/>
  <c r="I10" i="14"/>
  <c r="G10" i="14"/>
  <c r="E10" i="14"/>
  <c r="G19" i="14"/>
  <c r="H19" i="14" s="1"/>
  <c r="E19" i="14"/>
  <c r="F19" i="14" s="1"/>
  <c r="D19" i="14"/>
  <c r="B19" i="14"/>
  <c r="K9" i="14"/>
  <c r="I9" i="14"/>
  <c r="G9" i="14"/>
  <c r="E9" i="14"/>
  <c r="G18" i="14"/>
  <c r="H18" i="14" s="1"/>
  <c r="E18" i="14"/>
  <c r="F18" i="14" s="1"/>
  <c r="D18" i="14"/>
  <c r="B18" i="14"/>
  <c r="K8" i="14"/>
  <c r="I8" i="14"/>
  <c r="G8" i="14"/>
  <c r="E8" i="14"/>
  <c r="G17" i="14"/>
  <c r="H17" i="14" s="1"/>
  <c r="E17" i="14"/>
  <c r="F17" i="14" s="1"/>
  <c r="D17" i="14"/>
  <c r="B17" i="14"/>
  <c r="K7" i="14"/>
  <c r="I7" i="14"/>
  <c r="G7" i="14"/>
  <c r="E7" i="14"/>
  <c r="G16" i="14"/>
  <c r="H16" i="14" s="1"/>
  <c r="E16" i="14"/>
  <c r="F16" i="14" s="1"/>
  <c r="D16" i="14"/>
  <c r="B16" i="14"/>
  <c r="K6" i="14"/>
  <c r="I6" i="14"/>
  <c r="G6" i="14"/>
  <c r="E6" i="14"/>
  <c r="R24" i="13"/>
  <c r="Q24" i="13"/>
  <c r="P24" i="13"/>
  <c r="O24" i="13"/>
  <c r="N24" i="13"/>
  <c r="M24" i="13"/>
  <c r="L24" i="13"/>
  <c r="K24" i="13"/>
  <c r="J24" i="13"/>
  <c r="I24" i="13"/>
  <c r="H24" i="13"/>
  <c r="G24" i="13"/>
  <c r="F24" i="13"/>
  <c r="E24" i="13"/>
  <c r="T23" i="13"/>
  <c r="V23" i="13" s="1"/>
  <c r="S23" i="13"/>
  <c r="U23" i="13" s="1"/>
  <c r="T22" i="13"/>
  <c r="V22" i="13" s="1"/>
  <c r="S22" i="13"/>
  <c r="U22" i="13" s="1"/>
  <c r="T21" i="13"/>
  <c r="S21" i="13"/>
  <c r="R20" i="13"/>
  <c r="R25" i="13" s="1"/>
  <c r="Q20" i="13"/>
  <c r="Q25" i="13" s="1"/>
  <c r="P20" i="13"/>
  <c r="P25" i="13" s="1"/>
  <c r="O20" i="13"/>
  <c r="O25" i="13" s="1"/>
  <c r="N20" i="13"/>
  <c r="N25" i="13" s="1"/>
  <c r="M20" i="13"/>
  <c r="M25" i="13" s="1"/>
  <c r="L20" i="13"/>
  <c r="L25" i="13" s="1"/>
  <c r="K20" i="13"/>
  <c r="J20" i="13"/>
  <c r="J25" i="13" s="1"/>
  <c r="I20" i="13"/>
  <c r="H20" i="13"/>
  <c r="H25" i="13" s="1"/>
  <c r="G20" i="13"/>
  <c r="G25" i="13" s="1"/>
  <c r="F20" i="13"/>
  <c r="F25" i="13" s="1"/>
  <c r="E20" i="13"/>
  <c r="E25" i="13" s="1"/>
  <c r="T19" i="13"/>
  <c r="V19" i="13" s="1"/>
  <c r="S19" i="13"/>
  <c r="U19" i="13" s="1"/>
  <c r="V18" i="13"/>
  <c r="T18" i="13"/>
  <c r="S18" i="13"/>
  <c r="U18" i="13" s="1"/>
  <c r="T17" i="13"/>
  <c r="T20" i="13" s="1"/>
  <c r="S17" i="13"/>
  <c r="S20" i="13" s="1"/>
  <c r="L16" i="13"/>
  <c r="R15" i="13"/>
  <c r="Q15" i="13"/>
  <c r="P15" i="13"/>
  <c r="O15" i="13"/>
  <c r="N15" i="13"/>
  <c r="M15" i="13"/>
  <c r="L15" i="13"/>
  <c r="K15" i="13"/>
  <c r="J15" i="13"/>
  <c r="I15" i="13"/>
  <c r="H15" i="13"/>
  <c r="G15" i="13"/>
  <c r="F15" i="13"/>
  <c r="E15" i="13"/>
  <c r="T14" i="13"/>
  <c r="T15" i="13" s="1"/>
  <c r="V15" i="13" s="1"/>
  <c r="S14" i="13"/>
  <c r="U14" i="13" s="1"/>
  <c r="S13" i="13"/>
  <c r="R13" i="13"/>
  <c r="R16" i="13" s="1"/>
  <c r="Q13" i="13"/>
  <c r="P13" i="13"/>
  <c r="P16" i="13" s="1"/>
  <c r="O13" i="13"/>
  <c r="N13" i="13"/>
  <c r="M13" i="13"/>
  <c r="M16" i="13" s="1"/>
  <c r="L13" i="13"/>
  <c r="K13" i="13"/>
  <c r="K16" i="13" s="1"/>
  <c r="J13" i="13"/>
  <c r="J16" i="13" s="1"/>
  <c r="I13" i="13"/>
  <c r="I16" i="13" s="1"/>
  <c r="H13" i="13"/>
  <c r="H16" i="13" s="1"/>
  <c r="G13" i="13"/>
  <c r="G16" i="13" s="1"/>
  <c r="F13" i="13"/>
  <c r="F16" i="13" s="1"/>
  <c r="E13" i="13"/>
  <c r="T12" i="13"/>
  <c r="T13" i="13" s="1"/>
  <c r="S12" i="13"/>
  <c r="U12" i="13" s="1"/>
  <c r="N11" i="13"/>
  <c r="L11" i="13"/>
  <c r="T10" i="13"/>
  <c r="S10" i="13"/>
  <c r="U10" i="13" s="1"/>
  <c r="R10" i="13"/>
  <c r="Q10" i="13"/>
  <c r="P10" i="13"/>
  <c r="O10" i="13"/>
  <c r="N10" i="13"/>
  <c r="M10" i="13"/>
  <c r="L10" i="13"/>
  <c r="K10" i="13"/>
  <c r="J10" i="13"/>
  <c r="I10" i="13"/>
  <c r="H10" i="13"/>
  <c r="G10" i="13"/>
  <c r="F10" i="13"/>
  <c r="E10" i="13"/>
  <c r="T9" i="13"/>
  <c r="V9" i="13" s="1"/>
  <c r="S9" i="13"/>
  <c r="U9" i="13" s="1"/>
  <c r="R8" i="13"/>
  <c r="R11" i="13" s="1"/>
  <c r="Q8" i="13"/>
  <c r="P8" i="13"/>
  <c r="P11" i="13" s="1"/>
  <c r="O8" i="13"/>
  <c r="O11" i="13" s="1"/>
  <c r="N8" i="13"/>
  <c r="M8" i="13"/>
  <c r="M11" i="13" s="1"/>
  <c r="M26" i="13" s="1"/>
  <c r="L8" i="13"/>
  <c r="K8" i="13"/>
  <c r="K11" i="13" s="1"/>
  <c r="J8" i="13"/>
  <c r="J11" i="13" s="1"/>
  <c r="I8" i="13"/>
  <c r="H8" i="13"/>
  <c r="G8" i="13"/>
  <c r="F8" i="13"/>
  <c r="F11" i="13" s="1"/>
  <c r="E8" i="13"/>
  <c r="T7" i="13"/>
  <c r="T8" i="13" s="1"/>
  <c r="T11" i="13" s="1"/>
  <c r="S7" i="13"/>
  <c r="U7" i="13" s="1"/>
  <c r="R81" i="12"/>
  <c r="Q81" i="12"/>
  <c r="R80" i="12"/>
  <c r="Q80" i="12"/>
  <c r="P80" i="12"/>
  <c r="O80" i="12"/>
  <c r="N80" i="12"/>
  <c r="M80" i="12"/>
  <c r="L80" i="12"/>
  <c r="K80" i="12"/>
  <c r="J80" i="12"/>
  <c r="I80" i="12"/>
  <c r="H80" i="12"/>
  <c r="G80" i="12"/>
  <c r="F80" i="12"/>
  <c r="E80" i="12"/>
  <c r="T79" i="12"/>
  <c r="V79" i="12" s="1"/>
  <c r="S79" i="12"/>
  <c r="U79" i="12" s="1"/>
  <c r="T78" i="12"/>
  <c r="V78" i="12" s="1"/>
  <c r="S78" i="12"/>
  <c r="U78" i="12" s="1"/>
  <c r="T77" i="12"/>
  <c r="V77" i="12" s="1"/>
  <c r="S77" i="12"/>
  <c r="U77" i="12" s="1"/>
  <c r="T76" i="12"/>
  <c r="S76" i="12"/>
  <c r="R75" i="12"/>
  <c r="Q75" i="12"/>
  <c r="P75" i="12"/>
  <c r="P81" i="12" s="1"/>
  <c r="O75" i="12"/>
  <c r="O81" i="12" s="1"/>
  <c r="N75" i="12"/>
  <c r="N81" i="12" s="1"/>
  <c r="M75" i="12"/>
  <c r="M81" i="12" s="1"/>
  <c r="L75" i="12"/>
  <c r="L81" i="12" s="1"/>
  <c r="K75" i="12"/>
  <c r="J75" i="12"/>
  <c r="J81" i="12" s="1"/>
  <c r="I75" i="12"/>
  <c r="I81" i="12" s="1"/>
  <c r="H75" i="12"/>
  <c r="H81" i="12" s="1"/>
  <c r="G75" i="12"/>
  <c r="G81" i="12" s="1"/>
  <c r="F75" i="12"/>
  <c r="F81" i="12" s="1"/>
  <c r="E75" i="12"/>
  <c r="E81" i="12" s="1"/>
  <c r="T74" i="12"/>
  <c r="V74" i="12" s="1"/>
  <c r="S74" i="12"/>
  <c r="U74" i="12" s="1"/>
  <c r="T73" i="12"/>
  <c r="V73" i="12" s="1"/>
  <c r="S73" i="12"/>
  <c r="U73" i="12" s="1"/>
  <c r="V72" i="12"/>
  <c r="T72" i="12"/>
  <c r="S72" i="12"/>
  <c r="U72" i="12" s="1"/>
  <c r="T71" i="12"/>
  <c r="V71" i="12" s="1"/>
  <c r="S71" i="12"/>
  <c r="U71" i="12" s="1"/>
  <c r="T70" i="12"/>
  <c r="V70" i="12" s="1"/>
  <c r="S70" i="12"/>
  <c r="R68" i="12"/>
  <c r="Q68" i="12"/>
  <c r="P68" i="12"/>
  <c r="O68" i="12"/>
  <c r="N68" i="12"/>
  <c r="M68" i="12"/>
  <c r="L68" i="12"/>
  <c r="K68" i="12"/>
  <c r="J68" i="12"/>
  <c r="I68" i="12"/>
  <c r="H68" i="12"/>
  <c r="G68" i="12"/>
  <c r="F68" i="12"/>
  <c r="E68" i="12"/>
  <c r="U67" i="12"/>
  <c r="T67" i="12"/>
  <c r="V67" i="12" s="1"/>
  <c r="S67" i="12"/>
  <c r="T66" i="12"/>
  <c r="V66" i="12" s="1"/>
  <c r="S66" i="12"/>
  <c r="U66" i="12" s="1"/>
  <c r="T65" i="12"/>
  <c r="V65" i="12" s="1"/>
  <c r="S65" i="12"/>
  <c r="U65" i="12" s="1"/>
  <c r="T64" i="12"/>
  <c r="V64" i="12" s="1"/>
  <c r="S64" i="12"/>
  <c r="U64" i="12" s="1"/>
  <c r="T63" i="12"/>
  <c r="V63" i="12" s="1"/>
  <c r="S63" i="12"/>
  <c r="U63" i="12" s="1"/>
  <c r="T62" i="12"/>
  <c r="T68" i="12" s="1"/>
  <c r="V68" i="12" s="1"/>
  <c r="S62" i="12"/>
  <c r="R61" i="12"/>
  <c r="R69" i="12" s="1"/>
  <c r="Q61" i="12"/>
  <c r="Q69" i="12" s="1"/>
  <c r="P61" i="12"/>
  <c r="P69" i="12" s="1"/>
  <c r="O61" i="12"/>
  <c r="N61" i="12"/>
  <c r="M61" i="12"/>
  <c r="M69" i="12" s="1"/>
  <c r="L61" i="12"/>
  <c r="L69" i="12" s="1"/>
  <c r="K61" i="12"/>
  <c r="K69" i="12" s="1"/>
  <c r="J61" i="12"/>
  <c r="J69" i="12" s="1"/>
  <c r="I61" i="12"/>
  <c r="I69" i="12" s="1"/>
  <c r="H61" i="12"/>
  <c r="H69" i="12" s="1"/>
  <c r="G61" i="12"/>
  <c r="G69" i="12" s="1"/>
  <c r="F61" i="12"/>
  <c r="F69" i="12" s="1"/>
  <c r="E61" i="12"/>
  <c r="E69" i="12" s="1"/>
  <c r="T60" i="12"/>
  <c r="V60" i="12" s="1"/>
  <c r="S60" i="12"/>
  <c r="U60" i="12" s="1"/>
  <c r="T59" i="12"/>
  <c r="V59" i="12" s="1"/>
  <c r="S59" i="12"/>
  <c r="U59" i="12" s="1"/>
  <c r="T58" i="12"/>
  <c r="V58" i="12" s="1"/>
  <c r="S58" i="12"/>
  <c r="U58" i="12" s="1"/>
  <c r="T57" i="12"/>
  <c r="V57" i="12" s="1"/>
  <c r="S57" i="12"/>
  <c r="U57" i="12" s="1"/>
  <c r="T56" i="12"/>
  <c r="V56" i="12" s="1"/>
  <c r="S56" i="12"/>
  <c r="U56" i="12" s="1"/>
  <c r="T55" i="12"/>
  <c r="V55" i="12" s="1"/>
  <c r="S55" i="12"/>
  <c r="U55" i="12" s="1"/>
  <c r="T54" i="12"/>
  <c r="V54" i="12" s="1"/>
  <c r="S54" i="12"/>
  <c r="U54" i="12" s="1"/>
  <c r="T53" i="12"/>
  <c r="V53" i="12" s="1"/>
  <c r="S53" i="12"/>
  <c r="U53" i="12" s="1"/>
  <c r="T52" i="12"/>
  <c r="V52" i="12" s="1"/>
  <c r="S52" i="12"/>
  <c r="U52" i="12" s="1"/>
  <c r="T51" i="12"/>
  <c r="V51" i="12" s="1"/>
  <c r="S51" i="12"/>
  <c r="U51" i="12" s="1"/>
  <c r="T50" i="12"/>
  <c r="V50" i="12" s="1"/>
  <c r="S50" i="12"/>
  <c r="U50" i="12" s="1"/>
  <c r="T49" i="12"/>
  <c r="V49" i="12" s="1"/>
  <c r="S49" i="12"/>
  <c r="U49" i="12" s="1"/>
  <c r="T48" i="12"/>
  <c r="V48" i="12" s="1"/>
  <c r="S48" i="12"/>
  <c r="U48" i="12" s="1"/>
  <c r="T47" i="12"/>
  <c r="V47" i="12" s="1"/>
  <c r="S47" i="12"/>
  <c r="U47" i="12" s="1"/>
  <c r="T46" i="12"/>
  <c r="V46" i="12" s="1"/>
  <c r="S46" i="12"/>
  <c r="U46" i="12" s="1"/>
  <c r="T45" i="12"/>
  <c r="V45" i="12" s="1"/>
  <c r="S45" i="12"/>
  <c r="U45" i="12" s="1"/>
  <c r="T44" i="12"/>
  <c r="V44" i="12" s="1"/>
  <c r="S44" i="12"/>
  <c r="U44" i="12" s="1"/>
  <c r="T43" i="12"/>
  <c r="V43" i="12" s="1"/>
  <c r="S43" i="12"/>
  <c r="U43" i="12" s="1"/>
  <c r="T42" i="12"/>
  <c r="V42" i="12" s="1"/>
  <c r="S42" i="12"/>
  <c r="U42" i="12" s="1"/>
  <c r="T41" i="12"/>
  <c r="V41" i="12" s="1"/>
  <c r="S41" i="12"/>
  <c r="U41" i="12" s="1"/>
  <c r="T40" i="12"/>
  <c r="S40" i="12"/>
  <c r="R39" i="12"/>
  <c r="R38" i="12"/>
  <c r="Q38" i="12"/>
  <c r="P38" i="12"/>
  <c r="O38" i="12"/>
  <c r="N38" i="12"/>
  <c r="M38" i="12"/>
  <c r="L38" i="12"/>
  <c r="K38" i="12"/>
  <c r="J38" i="12"/>
  <c r="I38" i="12"/>
  <c r="H38" i="12"/>
  <c r="G38" i="12"/>
  <c r="F38" i="12"/>
  <c r="E38" i="12"/>
  <c r="T37" i="12"/>
  <c r="V37" i="12" s="1"/>
  <c r="S37" i="12"/>
  <c r="U37" i="12" s="1"/>
  <c r="U36" i="12"/>
  <c r="T36" i="12"/>
  <c r="V36" i="12" s="1"/>
  <c r="S36" i="12"/>
  <c r="T35" i="12"/>
  <c r="V35" i="12" s="1"/>
  <c r="S35" i="12"/>
  <c r="U35" i="12" s="1"/>
  <c r="T34" i="12"/>
  <c r="V34" i="12" s="1"/>
  <c r="S34" i="12"/>
  <c r="U34" i="12" s="1"/>
  <c r="T33" i="12"/>
  <c r="S33" i="12"/>
  <c r="S38" i="12" s="1"/>
  <c r="U38" i="12" s="1"/>
  <c r="R32" i="12"/>
  <c r="Q32" i="12"/>
  <c r="Q39" i="12" s="1"/>
  <c r="P32" i="12"/>
  <c r="P39" i="12" s="1"/>
  <c r="O32" i="12"/>
  <c r="N32" i="12"/>
  <c r="M32" i="12"/>
  <c r="L32" i="12"/>
  <c r="L39" i="12" s="1"/>
  <c r="K32" i="12"/>
  <c r="J32" i="12"/>
  <c r="I32" i="12"/>
  <c r="I39" i="12" s="1"/>
  <c r="I82" i="12" s="1"/>
  <c r="H32" i="12"/>
  <c r="H39" i="12" s="1"/>
  <c r="H82" i="12" s="1"/>
  <c r="G32" i="12"/>
  <c r="G39" i="12" s="1"/>
  <c r="G82" i="12" s="1"/>
  <c r="F32" i="12"/>
  <c r="F39" i="12" s="1"/>
  <c r="E32" i="12"/>
  <c r="E39" i="12" s="1"/>
  <c r="T31" i="12"/>
  <c r="V31" i="12" s="1"/>
  <c r="S31" i="12"/>
  <c r="U31" i="12" s="1"/>
  <c r="U30" i="12"/>
  <c r="T30" i="12"/>
  <c r="V30" i="12" s="1"/>
  <c r="S30" i="12"/>
  <c r="T29" i="12"/>
  <c r="V29" i="12" s="1"/>
  <c r="S29" i="12"/>
  <c r="U29" i="12" s="1"/>
  <c r="T28" i="12"/>
  <c r="V28" i="12" s="1"/>
  <c r="S28" i="12"/>
  <c r="U28" i="12" s="1"/>
  <c r="U27" i="12"/>
  <c r="T27" i="12"/>
  <c r="V27" i="12" s="1"/>
  <c r="S27" i="12"/>
  <c r="T26" i="12"/>
  <c r="V26" i="12" s="1"/>
  <c r="S26" i="12"/>
  <c r="U26" i="12" s="1"/>
  <c r="T25" i="12"/>
  <c r="V25" i="12" s="1"/>
  <c r="S25" i="12"/>
  <c r="U25" i="12" s="1"/>
  <c r="T24" i="12"/>
  <c r="V24" i="12" s="1"/>
  <c r="S24" i="12"/>
  <c r="U24" i="12" s="1"/>
  <c r="T23" i="12"/>
  <c r="V23" i="12" s="1"/>
  <c r="S23" i="12"/>
  <c r="U23" i="12" s="1"/>
  <c r="T22" i="12"/>
  <c r="V22" i="12" s="1"/>
  <c r="S22" i="12"/>
  <c r="U22" i="12" s="1"/>
  <c r="U21" i="12"/>
  <c r="T21" i="12"/>
  <c r="V21" i="12" s="1"/>
  <c r="S21" i="12"/>
  <c r="T20" i="12"/>
  <c r="V20" i="12" s="1"/>
  <c r="S20" i="12"/>
  <c r="U20" i="12" s="1"/>
  <c r="T19" i="12"/>
  <c r="V19" i="12" s="1"/>
  <c r="S19" i="12"/>
  <c r="U19" i="12" s="1"/>
  <c r="U18" i="12"/>
  <c r="T18" i="12"/>
  <c r="V18" i="12" s="1"/>
  <c r="S18" i="12"/>
  <c r="T17" i="12"/>
  <c r="V17" i="12" s="1"/>
  <c r="S17" i="12"/>
  <c r="U17" i="12" s="1"/>
  <c r="T16" i="12"/>
  <c r="V16" i="12" s="1"/>
  <c r="S16" i="12"/>
  <c r="U16" i="12" s="1"/>
  <c r="T15" i="12"/>
  <c r="V15" i="12" s="1"/>
  <c r="S15" i="12"/>
  <c r="U15" i="12" s="1"/>
  <c r="T14" i="12"/>
  <c r="V14" i="12" s="1"/>
  <c r="S14" i="12"/>
  <c r="U14" i="12" s="1"/>
  <c r="T13" i="12"/>
  <c r="V13" i="12" s="1"/>
  <c r="S13" i="12"/>
  <c r="U13" i="12" s="1"/>
  <c r="V12" i="12"/>
  <c r="U12" i="12"/>
  <c r="T12" i="12"/>
  <c r="S12" i="12"/>
  <c r="T11" i="12"/>
  <c r="V11" i="12" s="1"/>
  <c r="S11" i="12"/>
  <c r="U11" i="12" s="1"/>
  <c r="T10" i="12"/>
  <c r="V10" i="12" s="1"/>
  <c r="S10" i="12"/>
  <c r="U10" i="12" s="1"/>
  <c r="U9" i="12"/>
  <c r="T9" i="12"/>
  <c r="V9" i="12" s="1"/>
  <c r="S9" i="12"/>
  <c r="T8" i="12"/>
  <c r="V8" i="12" s="1"/>
  <c r="S8" i="12"/>
  <c r="U8" i="12" s="1"/>
  <c r="T7" i="12"/>
  <c r="S7" i="12"/>
  <c r="R92" i="11"/>
  <c r="Q92" i="11"/>
  <c r="P92" i="11"/>
  <c r="O92" i="11"/>
  <c r="N92" i="11"/>
  <c r="M92" i="11"/>
  <c r="L92" i="11"/>
  <c r="K92" i="11"/>
  <c r="J92" i="11"/>
  <c r="I92" i="11"/>
  <c r="H92" i="11"/>
  <c r="G92" i="11"/>
  <c r="F92" i="11"/>
  <c r="E92" i="11"/>
  <c r="T91" i="11"/>
  <c r="T92" i="11" s="1"/>
  <c r="V92" i="11" s="1"/>
  <c r="S91" i="11"/>
  <c r="S92" i="11" s="1"/>
  <c r="R90" i="11"/>
  <c r="Q90" i="11"/>
  <c r="Q93" i="11" s="1"/>
  <c r="P90" i="11"/>
  <c r="P93" i="11" s="1"/>
  <c r="O90" i="11"/>
  <c r="N90" i="11"/>
  <c r="N93" i="11" s="1"/>
  <c r="M90" i="11"/>
  <c r="L90" i="11"/>
  <c r="L93" i="11" s="1"/>
  <c r="K90" i="11"/>
  <c r="K93" i="11" s="1"/>
  <c r="J90" i="11"/>
  <c r="I90" i="11"/>
  <c r="I93" i="11" s="1"/>
  <c r="H90" i="11"/>
  <c r="H93" i="11" s="1"/>
  <c r="G90" i="11"/>
  <c r="G93" i="11" s="1"/>
  <c r="F90" i="11"/>
  <c r="E90" i="11"/>
  <c r="E93" i="11" s="1"/>
  <c r="V89" i="11"/>
  <c r="T89" i="11"/>
  <c r="S89" i="11"/>
  <c r="U89" i="11" s="1"/>
  <c r="T88" i="11"/>
  <c r="V88" i="11" s="1"/>
  <c r="S88" i="11"/>
  <c r="U88" i="11" s="1"/>
  <c r="T87" i="11"/>
  <c r="V87" i="11" s="1"/>
  <c r="S87" i="11"/>
  <c r="U87" i="11" s="1"/>
  <c r="V86" i="11"/>
  <c r="T86" i="11"/>
  <c r="S86" i="11"/>
  <c r="K85" i="11"/>
  <c r="R84" i="11"/>
  <c r="Q84" i="11"/>
  <c r="P84" i="11"/>
  <c r="O84" i="11"/>
  <c r="N84" i="11"/>
  <c r="M84" i="11"/>
  <c r="L84" i="11"/>
  <c r="K84" i="11"/>
  <c r="J84" i="11"/>
  <c r="I84" i="11"/>
  <c r="H84" i="11"/>
  <c r="G84" i="11"/>
  <c r="F84" i="11"/>
  <c r="E84" i="11"/>
  <c r="T83" i="11"/>
  <c r="S83" i="11"/>
  <c r="U83" i="11" s="1"/>
  <c r="V82" i="11"/>
  <c r="T82" i="11"/>
  <c r="S82" i="11"/>
  <c r="U82" i="11" s="1"/>
  <c r="T81" i="11"/>
  <c r="V81" i="11" s="1"/>
  <c r="S81" i="11"/>
  <c r="U81" i="11" s="1"/>
  <c r="T80" i="11"/>
  <c r="S80" i="11"/>
  <c r="T79" i="11"/>
  <c r="T84" i="11" s="1"/>
  <c r="V84" i="11" s="1"/>
  <c r="S79" i="11"/>
  <c r="U79" i="11" s="1"/>
  <c r="R78" i="11"/>
  <c r="R85" i="11" s="1"/>
  <c r="Q78" i="11"/>
  <c r="Q85" i="11" s="1"/>
  <c r="P78" i="11"/>
  <c r="O78" i="11"/>
  <c r="O85" i="11" s="1"/>
  <c r="N78" i="11"/>
  <c r="N85" i="11" s="1"/>
  <c r="M78" i="11"/>
  <c r="M85" i="11" s="1"/>
  <c r="L78" i="11"/>
  <c r="K78" i="11"/>
  <c r="J78" i="11"/>
  <c r="J85" i="11" s="1"/>
  <c r="I78" i="11"/>
  <c r="I85" i="11" s="1"/>
  <c r="H78" i="11"/>
  <c r="G78" i="11"/>
  <c r="G85" i="11" s="1"/>
  <c r="F78" i="11"/>
  <c r="F85" i="11" s="1"/>
  <c r="E78" i="11"/>
  <c r="E85" i="11" s="1"/>
  <c r="T77" i="11"/>
  <c r="V77" i="11" s="1"/>
  <c r="S77" i="11"/>
  <c r="U77" i="11" s="1"/>
  <c r="T76" i="11"/>
  <c r="S76" i="11"/>
  <c r="U76" i="11" s="1"/>
  <c r="T75" i="11"/>
  <c r="V75" i="11" s="1"/>
  <c r="S75" i="11"/>
  <c r="U75" i="11" s="1"/>
  <c r="T74" i="11"/>
  <c r="V74" i="11" s="1"/>
  <c r="S74" i="11"/>
  <c r="U74" i="11" s="1"/>
  <c r="T73" i="11"/>
  <c r="V73" i="11" s="1"/>
  <c r="S73" i="11"/>
  <c r="U73" i="11" s="1"/>
  <c r="T72" i="11"/>
  <c r="V72" i="11" s="1"/>
  <c r="S72" i="11"/>
  <c r="U72" i="11" s="1"/>
  <c r="T71" i="11"/>
  <c r="V71" i="11" s="1"/>
  <c r="S71" i="11"/>
  <c r="U71" i="11" s="1"/>
  <c r="T70" i="11"/>
  <c r="V70" i="11" s="1"/>
  <c r="S70" i="11"/>
  <c r="U70" i="11" s="1"/>
  <c r="T69" i="11"/>
  <c r="V69" i="11" s="1"/>
  <c r="S69" i="11"/>
  <c r="U69" i="11" s="1"/>
  <c r="T68" i="11"/>
  <c r="V68" i="11" s="1"/>
  <c r="S68" i="11"/>
  <c r="U68" i="11" s="1"/>
  <c r="U67" i="11"/>
  <c r="T67" i="11"/>
  <c r="S67" i="11"/>
  <c r="T66" i="11"/>
  <c r="V66" i="11" s="1"/>
  <c r="S66" i="11"/>
  <c r="U66" i="11" s="1"/>
  <c r="T65" i="11"/>
  <c r="V65" i="11" s="1"/>
  <c r="S65" i="11"/>
  <c r="U65" i="11" s="1"/>
  <c r="U64" i="11"/>
  <c r="T64" i="11"/>
  <c r="V64" i="11" s="1"/>
  <c r="S64" i="11"/>
  <c r="T63" i="11"/>
  <c r="V63" i="11" s="1"/>
  <c r="S63" i="11"/>
  <c r="U63" i="11" s="1"/>
  <c r="T62" i="11"/>
  <c r="S62" i="11"/>
  <c r="U62" i="11" s="1"/>
  <c r="T61" i="11"/>
  <c r="V61" i="11" s="1"/>
  <c r="S61" i="11"/>
  <c r="U61" i="11" s="1"/>
  <c r="T60" i="11"/>
  <c r="V60" i="11" s="1"/>
  <c r="S60" i="11"/>
  <c r="U60" i="11" s="1"/>
  <c r="T59" i="11"/>
  <c r="V59" i="11" s="1"/>
  <c r="S59" i="11"/>
  <c r="U59" i="11" s="1"/>
  <c r="T58" i="11"/>
  <c r="V58" i="11" s="1"/>
  <c r="S58" i="11"/>
  <c r="U58" i="11" s="1"/>
  <c r="T57" i="11"/>
  <c r="V57" i="11" s="1"/>
  <c r="S57" i="11"/>
  <c r="U57" i="11" s="1"/>
  <c r="T56" i="11"/>
  <c r="V56" i="11" s="1"/>
  <c r="S56" i="11"/>
  <c r="U56" i="11" s="1"/>
  <c r="T55" i="11"/>
  <c r="V55" i="11" s="1"/>
  <c r="S55" i="11"/>
  <c r="T54" i="11"/>
  <c r="V54" i="11" s="1"/>
  <c r="S54" i="11"/>
  <c r="U54" i="11" s="1"/>
  <c r="Q53" i="11"/>
  <c r="J53" i="11"/>
  <c r="E53" i="11"/>
  <c r="R52" i="11"/>
  <c r="Q52" i="11"/>
  <c r="P52" i="11"/>
  <c r="O52" i="11"/>
  <c r="N52" i="11"/>
  <c r="M52" i="11"/>
  <c r="L52" i="11"/>
  <c r="K52" i="11"/>
  <c r="J52" i="11"/>
  <c r="I52" i="11"/>
  <c r="H52" i="11"/>
  <c r="G52" i="11"/>
  <c r="F52" i="11"/>
  <c r="E52" i="11"/>
  <c r="V51" i="11"/>
  <c r="T51" i="11"/>
  <c r="S51" i="11"/>
  <c r="U51" i="11" s="1"/>
  <c r="T50" i="11"/>
  <c r="S50" i="11"/>
  <c r="S52" i="11" s="1"/>
  <c r="U52" i="11" s="1"/>
  <c r="R49" i="11"/>
  <c r="R53" i="11" s="1"/>
  <c r="Q49" i="11"/>
  <c r="P49" i="11"/>
  <c r="O49" i="11"/>
  <c r="O53" i="11" s="1"/>
  <c r="N49" i="11"/>
  <c r="N53" i="11" s="1"/>
  <c r="M49" i="11"/>
  <c r="M53" i="11" s="1"/>
  <c r="L49" i="11"/>
  <c r="L53" i="11" s="1"/>
  <c r="K49" i="11"/>
  <c r="J49" i="11"/>
  <c r="I49" i="11"/>
  <c r="H49" i="11"/>
  <c r="G49" i="11"/>
  <c r="G53" i="11" s="1"/>
  <c r="F49" i="11"/>
  <c r="F53" i="11" s="1"/>
  <c r="E49" i="11"/>
  <c r="T48" i="11"/>
  <c r="V48" i="11" s="1"/>
  <c r="S48" i="11"/>
  <c r="U48" i="11" s="1"/>
  <c r="V47" i="11"/>
  <c r="T47" i="11"/>
  <c r="S47" i="11"/>
  <c r="U47" i="11" s="1"/>
  <c r="T46" i="11"/>
  <c r="V46" i="11" s="1"/>
  <c r="S46" i="11"/>
  <c r="U46" i="11" s="1"/>
  <c r="T45" i="11"/>
  <c r="S45" i="11"/>
  <c r="U45" i="11" s="1"/>
  <c r="T44" i="11"/>
  <c r="V44" i="11" s="1"/>
  <c r="S44" i="11"/>
  <c r="U44" i="11" s="1"/>
  <c r="T43" i="11"/>
  <c r="S43" i="11"/>
  <c r="U43" i="11" s="1"/>
  <c r="T42" i="11"/>
  <c r="V42" i="11" s="1"/>
  <c r="S42" i="11"/>
  <c r="U42" i="11" s="1"/>
  <c r="T41" i="11"/>
  <c r="S41" i="11"/>
  <c r="U41" i="11" s="1"/>
  <c r="T40" i="11"/>
  <c r="S40" i="11"/>
  <c r="U40" i="11" s="1"/>
  <c r="T39" i="11"/>
  <c r="V39" i="11" s="1"/>
  <c r="S39" i="11"/>
  <c r="U39" i="11" s="1"/>
  <c r="U38" i="11"/>
  <c r="T38" i="11"/>
  <c r="V38" i="11" s="1"/>
  <c r="S38" i="11"/>
  <c r="V37" i="11"/>
  <c r="U37" i="11"/>
  <c r="T37" i="11"/>
  <c r="S37" i="11"/>
  <c r="T36" i="11"/>
  <c r="V36" i="11" s="1"/>
  <c r="S36" i="11"/>
  <c r="U36" i="11" s="1"/>
  <c r="T35" i="11"/>
  <c r="V35" i="11" s="1"/>
  <c r="S35" i="11"/>
  <c r="U35" i="11" s="1"/>
  <c r="U34" i="11"/>
  <c r="T34" i="11"/>
  <c r="S34" i="11"/>
  <c r="T33" i="11"/>
  <c r="V33" i="11" s="1"/>
  <c r="S33" i="11"/>
  <c r="U33" i="11" s="1"/>
  <c r="T32" i="11"/>
  <c r="V32" i="11" s="1"/>
  <c r="S32" i="11"/>
  <c r="U32" i="11" s="1"/>
  <c r="T31" i="11"/>
  <c r="V31" i="11" s="1"/>
  <c r="S31" i="11"/>
  <c r="U31" i="11" s="1"/>
  <c r="T30" i="11"/>
  <c r="S30" i="11"/>
  <c r="U30" i="11" s="1"/>
  <c r="T29" i="11"/>
  <c r="V29" i="11" s="1"/>
  <c r="S29" i="11"/>
  <c r="U29" i="11" s="1"/>
  <c r="T28" i="11"/>
  <c r="V28" i="11" s="1"/>
  <c r="S28" i="11"/>
  <c r="U28" i="11" s="1"/>
  <c r="T27" i="11"/>
  <c r="V27" i="11" s="1"/>
  <c r="S27" i="11"/>
  <c r="U27" i="11" s="1"/>
  <c r="T26" i="11"/>
  <c r="V26" i="11" s="1"/>
  <c r="S26" i="11"/>
  <c r="U26" i="11" s="1"/>
  <c r="T25" i="11"/>
  <c r="V25" i="11" s="1"/>
  <c r="S25" i="11"/>
  <c r="U25" i="11" s="1"/>
  <c r="V24" i="11"/>
  <c r="T24" i="11"/>
  <c r="S24" i="11"/>
  <c r="U24" i="11" s="1"/>
  <c r="V23" i="11"/>
  <c r="T23" i="11"/>
  <c r="S23" i="11"/>
  <c r="U23" i="11" s="1"/>
  <c r="T22" i="11"/>
  <c r="V22" i="11" s="1"/>
  <c r="S22" i="11"/>
  <c r="U22" i="11" s="1"/>
  <c r="V21" i="11"/>
  <c r="T21" i="11"/>
  <c r="S21" i="11"/>
  <c r="U21" i="11" s="1"/>
  <c r="T20" i="11"/>
  <c r="V20" i="11" s="1"/>
  <c r="S20" i="11"/>
  <c r="U20" i="11" s="1"/>
  <c r="T19" i="11"/>
  <c r="V19" i="11" s="1"/>
  <c r="S19" i="11"/>
  <c r="U19" i="11" s="1"/>
  <c r="T18" i="11"/>
  <c r="V18" i="11" s="1"/>
  <c r="S18" i="11"/>
  <c r="U18" i="11" s="1"/>
  <c r="T17" i="11"/>
  <c r="V17" i="11" s="1"/>
  <c r="S17" i="11"/>
  <c r="U17" i="11" s="1"/>
  <c r="T16" i="11"/>
  <c r="V16" i="11" s="1"/>
  <c r="S16" i="11"/>
  <c r="U16" i="11" s="1"/>
  <c r="V15" i="11"/>
  <c r="T15" i="11"/>
  <c r="S15" i="11"/>
  <c r="U15" i="11" s="1"/>
  <c r="V14" i="11"/>
  <c r="T14" i="11"/>
  <c r="S14" i="11"/>
  <c r="U14" i="11" s="1"/>
  <c r="T13" i="11"/>
  <c r="V13" i="11" s="1"/>
  <c r="S13" i="11"/>
  <c r="U13" i="11" s="1"/>
  <c r="V12" i="11"/>
  <c r="T12" i="11"/>
  <c r="S12" i="11"/>
  <c r="U12" i="11" s="1"/>
  <c r="T11" i="11"/>
  <c r="V11" i="11" s="1"/>
  <c r="S11" i="11"/>
  <c r="U11" i="11" s="1"/>
  <c r="T10" i="11"/>
  <c r="V10" i="11" s="1"/>
  <c r="S10" i="11"/>
  <c r="U10" i="11" s="1"/>
  <c r="T9" i="11"/>
  <c r="V9" i="11" s="1"/>
  <c r="S9" i="11"/>
  <c r="U9" i="11" s="1"/>
  <c r="T8" i="11"/>
  <c r="V8" i="11" s="1"/>
  <c r="S8" i="11"/>
  <c r="U8" i="11" s="1"/>
  <c r="T7" i="11"/>
  <c r="T49" i="11" s="1"/>
  <c r="S7" i="11"/>
  <c r="R32" i="10"/>
  <c r="Q32" i="10"/>
  <c r="P32" i="10"/>
  <c r="O32" i="10"/>
  <c r="N32" i="10"/>
  <c r="M32" i="10"/>
  <c r="L32" i="10"/>
  <c r="K32" i="10"/>
  <c r="K33" i="10" s="1"/>
  <c r="J32" i="10"/>
  <c r="J33" i="10" s="1"/>
  <c r="I32" i="10"/>
  <c r="H32" i="10"/>
  <c r="G32" i="10"/>
  <c r="F32" i="10"/>
  <c r="F33" i="10" s="1"/>
  <c r="E32" i="10"/>
  <c r="U31" i="10"/>
  <c r="T31" i="10"/>
  <c r="S31" i="10"/>
  <c r="U30" i="10"/>
  <c r="T30" i="10"/>
  <c r="V30" i="10" s="1"/>
  <c r="S30" i="10"/>
  <c r="S32" i="10" s="1"/>
  <c r="U32" i="10" s="1"/>
  <c r="R29" i="10"/>
  <c r="R33" i="10" s="1"/>
  <c r="Q29" i="10"/>
  <c r="Q33" i="10" s="1"/>
  <c r="P29" i="10"/>
  <c r="O29" i="10"/>
  <c r="O33" i="10" s="1"/>
  <c r="N29" i="10"/>
  <c r="N33" i="10" s="1"/>
  <c r="M29" i="10"/>
  <c r="M33" i="10" s="1"/>
  <c r="L29" i="10"/>
  <c r="K29" i="10"/>
  <c r="J29" i="10"/>
  <c r="I29" i="10"/>
  <c r="I33" i="10" s="1"/>
  <c r="H29" i="10"/>
  <c r="H33" i="10" s="1"/>
  <c r="G29" i="10"/>
  <c r="G33" i="10" s="1"/>
  <c r="F29" i="10"/>
  <c r="E29" i="10"/>
  <c r="E33" i="10" s="1"/>
  <c r="T28" i="10"/>
  <c r="S28" i="10"/>
  <c r="S29" i="10" s="1"/>
  <c r="U27" i="10"/>
  <c r="T27" i="10"/>
  <c r="V27" i="10" s="1"/>
  <c r="S27" i="10"/>
  <c r="R25" i="10"/>
  <c r="Q25" i="10"/>
  <c r="P25" i="10"/>
  <c r="O25" i="10"/>
  <c r="N25" i="10"/>
  <c r="M25" i="10"/>
  <c r="L25" i="10"/>
  <c r="K25" i="10"/>
  <c r="J25" i="10"/>
  <c r="I25" i="10"/>
  <c r="H25" i="10"/>
  <c r="G25" i="10"/>
  <c r="F25" i="10"/>
  <c r="E25" i="10"/>
  <c r="T24" i="10"/>
  <c r="V24" i="10" s="1"/>
  <c r="S24" i="10"/>
  <c r="U24" i="10" s="1"/>
  <c r="T23" i="10"/>
  <c r="V23" i="10" s="1"/>
  <c r="S23" i="10"/>
  <c r="S25" i="10" s="1"/>
  <c r="U25" i="10" s="1"/>
  <c r="T22" i="10"/>
  <c r="T25" i="10" s="1"/>
  <c r="V25" i="10" s="1"/>
  <c r="S22" i="10"/>
  <c r="U22" i="10" s="1"/>
  <c r="R21" i="10"/>
  <c r="R26" i="10" s="1"/>
  <c r="Q21" i="10"/>
  <c r="Q26" i="10" s="1"/>
  <c r="P21" i="10"/>
  <c r="P26" i="10" s="1"/>
  <c r="O21" i="10"/>
  <c r="N21" i="10"/>
  <c r="N26" i="10" s="1"/>
  <c r="M21" i="10"/>
  <c r="L21" i="10"/>
  <c r="L26" i="10" s="1"/>
  <c r="K21" i="10"/>
  <c r="J21" i="10"/>
  <c r="J26" i="10" s="1"/>
  <c r="I21" i="10"/>
  <c r="H21" i="10"/>
  <c r="H26" i="10" s="1"/>
  <c r="G21" i="10"/>
  <c r="G26" i="10" s="1"/>
  <c r="F21" i="10"/>
  <c r="F26" i="10" s="1"/>
  <c r="E21" i="10"/>
  <c r="E26" i="10" s="1"/>
  <c r="T20" i="10"/>
  <c r="S20" i="10"/>
  <c r="U20" i="10" s="1"/>
  <c r="T19" i="10"/>
  <c r="V19" i="10" s="1"/>
  <c r="S19" i="10"/>
  <c r="U19" i="10" s="1"/>
  <c r="T18" i="10"/>
  <c r="V18" i="10" s="1"/>
  <c r="S18" i="10"/>
  <c r="U18" i="10" s="1"/>
  <c r="T17" i="10"/>
  <c r="S17" i="10"/>
  <c r="U17" i="10" s="1"/>
  <c r="U16" i="10"/>
  <c r="T16" i="10"/>
  <c r="V16" i="10" s="1"/>
  <c r="S16" i="10"/>
  <c r="T15" i="10"/>
  <c r="V15" i="10" s="1"/>
  <c r="S15" i="10"/>
  <c r="R13" i="10"/>
  <c r="Q13" i="10"/>
  <c r="P13" i="10"/>
  <c r="O13" i="10"/>
  <c r="N13" i="10"/>
  <c r="M13" i="10"/>
  <c r="L13" i="10"/>
  <c r="K13" i="10"/>
  <c r="K14" i="10" s="1"/>
  <c r="J13" i="10"/>
  <c r="I13" i="10"/>
  <c r="I14" i="10" s="1"/>
  <c r="H13" i="10"/>
  <c r="G13" i="10"/>
  <c r="G14" i="10" s="1"/>
  <c r="F13" i="10"/>
  <c r="E13" i="10"/>
  <c r="T12" i="10"/>
  <c r="T13" i="10" s="1"/>
  <c r="V13" i="10" s="1"/>
  <c r="S12" i="10"/>
  <c r="T11" i="10"/>
  <c r="V11" i="10" s="1"/>
  <c r="S11" i="10"/>
  <c r="U11" i="10" s="1"/>
  <c r="R10" i="10"/>
  <c r="Q10" i="10"/>
  <c r="P10" i="10"/>
  <c r="P14" i="10" s="1"/>
  <c r="O10" i="10"/>
  <c r="O14" i="10" s="1"/>
  <c r="N10" i="10"/>
  <c r="M10" i="10"/>
  <c r="L10" i="10"/>
  <c r="L14" i="10" s="1"/>
  <c r="K10" i="10"/>
  <c r="J10" i="10"/>
  <c r="J14" i="10" s="1"/>
  <c r="I10" i="10"/>
  <c r="H10" i="10"/>
  <c r="H14" i="10" s="1"/>
  <c r="G10" i="10"/>
  <c r="F10" i="10"/>
  <c r="E10" i="10"/>
  <c r="V9" i="10"/>
  <c r="T9" i="10"/>
  <c r="S9" i="10"/>
  <c r="U9" i="10" s="1"/>
  <c r="T8" i="10"/>
  <c r="V8" i="10" s="1"/>
  <c r="S8" i="10"/>
  <c r="U8" i="10" s="1"/>
  <c r="T7" i="10"/>
  <c r="S7" i="10"/>
  <c r="U7" i="10" s="1"/>
  <c r="R145" i="9"/>
  <c r="Q145" i="9"/>
  <c r="P145" i="9"/>
  <c r="O145" i="9"/>
  <c r="N145" i="9"/>
  <c r="M145" i="9"/>
  <c r="L145" i="9"/>
  <c r="K145" i="9"/>
  <c r="J145" i="9"/>
  <c r="I145" i="9"/>
  <c r="H145" i="9"/>
  <c r="G145" i="9"/>
  <c r="F145" i="9"/>
  <c r="E145" i="9"/>
  <c r="U144" i="9"/>
  <c r="T144" i="9"/>
  <c r="V144" i="9" s="1"/>
  <c r="S144" i="9"/>
  <c r="U143" i="9"/>
  <c r="T143" i="9"/>
  <c r="V143" i="9" s="1"/>
  <c r="S143" i="9"/>
  <c r="T142" i="9"/>
  <c r="V142" i="9" s="1"/>
  <c r="S142" i="9"/>
  <c r="U142" i="9" s="1"/>
  <c r="T141" i="9"/>
  <c r="V141" i="9" s="1"/>
  <c r="S141" i="9"/>
  <c r="U141" i="9" s="1"/>
  <c r="U140" i="9"/>
  <c r="T140" i="9"/>
  <c r="S140" i="9"/>
  <c r="T139" i="9"/>
  <c r="V139" i="9" s="1"/>
  <c r="S139" i="9"/>
  <c r="R138" i="9"/>
  <c r="Q138" i="9"/>
  <c r="Q146" i="9" s="1"/>
  <c r="P138" i="9"/>
  <c r="P146" i="9" s="1"/>
  <c r="O138" i="9"/>
  <c r="O146" i="9" s="1"/>
  <c r="N138" i="9"/>
  <c r="M138" i="9"/>
  <c r="M146" i="9" s="1"/>
  <c r="L138" i="9"/>
  <c r="L146" i="9" s="1"/>
  <c r="K138" i="9"/>
  <c r="K146" i="9" s="1"/>
  <c r="J138" i="9"/>
  <c r="J146" i="9" s="1"/>
  <c r="I138" i="9"/>
  <c r="I146" i="9" s="1"/>
  <c r="H138" i="9"/>
  <c r="H146" i="9" s="1"/>
  <c r="G138" i="9"/>
  <c r="G146" i="9" s="1"/>
  <c r="F138" i="9"/>
  <c r="F146" i="9" s="1"/>
  <c r="E138" i="9"/>
  <c r="E146" i="9" s="1"/>
  <c r="T137" i="9"/>
  <c r="V137" i="9" s="1"/>
  <c r="S137" i="9"/>
  <c r="U137" i="9" s="1"/>
  <c r="T136" i="9"/>
  <c r="S136" i="9"/>
  <c r="U136" i="9" s="1"/>
  <c r="T135" i="9"/>
  <c r="S135" i="9"/>
  <c r="U135" i="9" s="1"/>
  <c r="V134" i="9"/>
  <c r="T134" i="9"/>
  <c r="S134" i="9"/>
  <c r="U134" i="9" s="1"/>
  <c r="T133" i="9"/>
  <c r="V133" i="9" s="1"/>
  <c r="S133" i="9"/>
  <c r="U133" i="9" s="1"/>
  <c r="T132" i="9"/>
  <c r="T138" i="9" s="1"/>
  <c r="S132" i="9"/>
  <c r="S138" i="9" s="1"/>
  <c r="R130" i="9"/>
  <c r="Q130" i="9"/>
  <c r="P130" i="9"/>
  <c r="O130" i="9"/>
  <c r="N130" i="9"/>
  <c r="M130" i="9"/>
  <c r="L130" i="9"/>
  <c r="T130" i="9" s="1"/>
  <c r="V130" i="9" s="1"/>
  <c r="K130" i="9"/>
  <c r="S130" i="9" s="1"/>
  <c r="U130" i="9" s="1"/>
  <c r="J130" i="9"/>
  <c r="I130" i="9"/>
  <c r="H130" i="9"/>
  <c r="G130" i="9"/>
  <c r="F130" i="9"/>
  <c r="E130" i="9"/>
  <c r="T129" i="9"/>
  <c r="V129" i="9" s="1"/>
  <c r="S129" i="9"/>
  <c r="U129" i="9" s="1"/>
  <c r="T128" i="9"/>
  <c r="V128" i="9" s="1"/>
  <c r="S128" i="9"/>
  <c r="U128" i="9" s="1"/>
  <c r="V127" i="9"/>
  <c r="T127" i="9"/>
  <c r="S127" i="9"/>
  <c r="U127" i="9" s="1"/>
  <c r="T126" i="9"/>
  <c r="V126" i="9" s="1"/>
  <c r="S126" i="9"/>
  <c r="U126" i="9" s="1"/>
  <c r="V125" i="9"/>
  <c r="T125" i="9"/>
  <c r="S125" i="9"/>
  <c r="U125" i="9" s="1"/>
  <c r="R124" i="9"/>
  <c r="R131" i="9" s="1"/>
  <c r="Q124" i="9"/>
  <c r="Q131" i="9" s="1"/>
  <c r="P124" i="9"/>
  <c r="O124" i="9"/>
  <c r="O131" i="9" s="1"/>
  <c r="N124" i="9"/>
  <c r="N131" i="9" s="1"/>
  <c r="M124" i="9"/>
  <c r="M131" i="9" s="1"/>
  <c r="L124" i="9"/>
  <c r="L131" i="9" s="1"/>
  <c r="K124" i="9"/>
  <c r="K131" i="9" s="1"/>
  <c r="J124" i="9"/>
  <c r="T124" i="9" s="1"/>
  <c r="I124" i="9"/>
  <c r="S124" i="9" s="1"/>
  <c r="H124" i="9"/>
  <c r="H131" i="9" s="1"/>
  <c r="G124" i="9"/>
  <c r="G131" i="9" s="1"/>
  <c r="F124" i="9"/>
  <c r="F131" i="9" s="1"/>
  <c r="E124" i="9"/>
  <c r="E131" i="9" s="1"/>
  <c r="T123" i="9"/>
  <c r="S123" i="9"/>
  <c r="U123" i="9" s="1"/>
  <c r="T122" i="9"/>
  <c r="V122" i="9" s="1"/>
  <c r="S122" i="9"/>
  <c r="U122" i="9" s="1"/>
  <c r="U121" i="9"/>
  <c r="T121" i="9"/>
  <c r="V121" i="9" s="1"/>
  <c r="S121" i="9"/>
  <c r="T120" i="9"/>
  <c r="S120" i="9"/>
  <c r="U120" i="9" s="1"/>
  <c r="T119" i="9"/>
  <c r="V119" i="9" s="1"/>
  <c r="S119" i="9"/>
  <c r="U119" i="9" s="1"/>
  <c r="T118" i="9"/>
  <c r="V118" i="9" s="1"/>
  <c r="S118" i="9"/>
  <c r="U118" i="9" s="1"/>
  <c r="V117" i="9"/>
  <c r="T117" i="9"/>
  <c r="S117" i="9"/>
  <c r="U117" i="9" s="1"/>
  <c r="V116" i="9"/>
  <c r="T116" i="9"/>
  <c r="S116" i="9"/>
  <c r="U116" i="9" s="1"/>
  <c r="T115" i="9"/>
  <c r="V115" i="9" s="1"/>
  <c r="S115" i="9"/>
  <c r="U115" i="9" s="1"/>
  <c r="V114" i="9"/>
  <c r="U114" i="9"/>
  <c r="T114" i="9"/>
  <c r="S114" i="9"/>
  <c r="T113" i="9"/>
  <c r="V113" i="9" s="1"/>
  <c r="S113" i="9"/>
  <c r="U113" i="9" s="1"/>
  <c r="T112" i="9"/>
  <c r="V112" i="9" s="1"/>
  <c r="S112" i="9"/>
  <c r="U112" i="9" s="1"/>
  <c r="U111" i="9"/>
  <c r="T111" i="9"/>
  <c r="V111" i="9" s="1"/>
  <c r="S111" i="9"/>
  <c r="T110" i="9"/>
  <c r="V110" i="9" s="1"/>
  <c r="S110" i="9"/>
  <c r="U110" i="9" s="1"/>
  <c r="T109" i="9"/>
  <c r="V109" i="9" s="1"/>
  <c r="S109" i="9"/>
  <c r="U109" i="9" s="1"/>
  <c r="T108" i="9"/>
  <c r="V108" i="9" s="1"/>
  <c r="S108" i="9"/>
  <c r="U108" i="9" s="1"/>
  <c r="T107" i="9"/>
  <c r="V107" i="9" s="1"/>
  <c r="S107" i="9"/>
  <c r="U107" i="9" s="1"/>
  <c r="V106" i="9"/>
  <c r="T106" i="9"/>
  <c r="S106" i="9"/>
  <c r="U106" i="9" s="1"/>
  <c r="T105" i="9"/>
  <c r="V105" i="9" s="1"/>
  <c r="S105" i="9"/>
  <c r="U105" i="9" s="1"/>
  <c r="V104" i="9"/>
  <c r="T104" i="9"/>
  <c r="S104" i="9"/>
  <c r="U104" i="9" s="1"/>
  <c r="V103" i="9"/>
  <c r="U103" i="9"/>
  <c r="T103" i="9"/>
  <c r="S103" i="9"/>
  <c r="T102" i="9"/>
  <c r="V102" i="9" s="1"/>
  <c r="S102" i="9"/>
  <c r="U102" i="9" s="1"/>
  <c r="T101" i="9"/>
  <c r="V101" i="9" s="1"/>
  <c r="S101" i="9"/>
  <c r="U101" i="9" s="1"/>
  <c r="U100" i="9"/>
  <c r="T100" i="9"/>
  <c r="V100" i="9" s="1"/>
  <c r="S100" i="9"/>
  <c r="T99" i="9"/>
  <c r="V99" i="9" s="1"/>
  <c r="S99" i="9"/>
  <c r="U99" i="9" s="1"/>
  <c r="T98" i="9"/>
  <c r="V98" i="9" s="1"/>
  <c r="S98" i="9"/>
  <c r="U98" i="9" s="1"/>
  <c r="T97" i="9"/>
  <c r="V97" i="9" s="1"/>
  <c r="S97" i="9"/>
  <c r="U97" i="9" s="1"/>
  <c r="T96" i="9"/>
  <c r="V96" i="9" s="1"/>
  <c r="S96" i="9"/>
  <c r="U96" i="9" s="1"/>
  <c r="V95" i="9"/>
  <c r="T95" i="9"/>
  <c r="S95" i="9"/>
  <c r="U95" i="9" s="1"/>
  <c r="V94" i="9"/>
  <c r="T94" i="9"/>
  <c r="S94" i="9"/>
  <c r="U94" i="9" s="1"/>
  <c r="V93" i="9"/>
  <c r="T93" i="9"/>
  <c r="S93" i="9"/>
  <c r="U93" i="9" s="1"/>
  <c r="T92" i="9"/>
  <c r="S92" i="9"/>
  <c r="U92" i="9" s="1"/>
  <c r="U91" i="9"/>
  <c r="T91" i="9"/>
  <c r="V91" i="9" s="1"/>
  <c r="S91" i="9"/>
  <c r="U90" i="9"/>
  <c r="T90" i="9"/>
  <c r="V90" i="9" s="1"/>
  <c r="S90" i="9"/>
  <c r="T89" i="9"/>
  <c r="V89" i="9" s="1"/>
  <c r="S89" i="9"/>
  <c r="U89" i="9" s="1"/>
  <c r="T88" i="9"/>
  <c r="V88" i="9" s="1"/>
  <c r="S88" i="9"/>
  <c r="U88" i="9" s="1"/>
  <c r="T87" i="9"/>
  <c r="V87" i="9" s="1"/>
  <c r="S87" i="9"/>
  <c r="U87" i="9" s="1"/>
  <c r="T86" i="9"/>
  <c r="V86" i="9" s="1"/>
  <c r="S86" i="9"/>
  <c r="U86" i="9" s="1"/>
  <c r="T85" i="9"/>
  <c r="V85" i="9" s="1"/>
  <c r="S85" i="9"/>
  <c r="U85" i="9" s="1"/>
  <c r="U84" i="9"/>
  <c r="T84" i="9"/>
  <c r="S84" i="9"/>
  <c r="U83" i="9"/>
  <c r="T83" i="9"/>
  <c r="S83" i="9"/>
  <c r="T82" i="9"/>
  <c r="V82" i="9" s="1"/>
  <c r="S82" i="9"/>
  <c r="U82" i="9" s="1"/>
  <c r="T81" i="9"/>
  <c r="V81" i="9" s="1"/>
  <c r="S81" i="9"/>
  <c r="U81" i="9" s="1"/>
  <c r="V80" i="9"/>
  <c r="T80" i="9"/>
  <c r="S80" i="9"/>
  <c r="U80" i="9" s="1"/>
  <c r="T79" i="9"/>
  <c r="V79" i="9" s="1"/>
  <c r="S79" i="9"/>
  <c r="U79" i="9" s="1"/>
  <c r="T78" i="9"/>
  <c r="S78" i="9"/>
  <c r="U78" i="9" s="1"/>
  <c r="T77" i="9"/>
  <c r="V77" i="9" s="1"/>
  <c r="S77" i="9"/>
  <c r="U77" i="9" s="1"/>
  <c r="T76" i="9"/>
  <c r="V76" i="9" s="1"/>
  <c r="S76" i="9"/>
  <c r="U76" i="9" s="1"/>
  <c r="R74" i="9"/>
  <c r="Q74" i="9"/>
  <c r="Q75" i="9" s="1"/>
  <c r="P74" i="9"/>
  <c r="P75" i="9" s="1"/>
  <c r="O74" i="9"/>
  <c r="N74" i="9"/>
  <c r="M74" i="9"/>
  <c r="L74" i="9"/>
  <c r="K74" i="9"/>
  <c r="J74" i="9"/>
  <c r="I74" i="9"/>
  <c r="H74" i="9"/>
  <c r="G74" i="9"/>
  <c r="F74" i="9"/>
  <c r="E74" i="9"/>
  <c r="E75" i="9" s="1"/>
  <c r="U73" i="9"/>
  <c r="T73" i="9"/>
  <c r="V73" i="9" s="1"/>
  <c r="S73" i="9"/>
  <c r="V72" i="9"/>
  <c r="U72" i="9"/>
  <c r="T72" i="9"/>
  <c r="S72" i="9"/>
  <c r="T71" i="9"/>
  <c r="S71" i="9"/>
  <c r="U71" i="9" s="1"/>
  <c r="T70" i="9"/>
  <c r="V70" i="9" s="1"/>
  <c r="S70" i="9"/>
  <c r="U70" i="9" s="1"/>
  <c r="R69" i="9"/>
  <c r="R75" i="9" s="1"/>
  <c r="Q69" i="9"/>
  <c r="P69" i="9"/>
  <c r="O69" i="9"/>
  <c r="N69" i="9"/>
  <c r="N75" i="9" s="1"/>
  <c r="M69" i="9"/>
  <c r="L69" i="9"/>
  <c r="K69" i="9"/>
  <c r="K75" i="9" s="1"/>
  <c r="J69" i="9"/>
  <c r="J75" i="9" s="1"/>
  <c r="I69" i="9"/>
  <c r="I75" i="9" s="1"/>
  <c r="H69" i="9"/>
  <c r="H75" i="9" s="1"/>
  <c r="G69" i="9"/>
  <c r="G75" i="9" s="1"/>
  <c r="F69" i="9"/>
  <c r="F75" i="9" s="1"/>
  <c r="E69" i="9"/>
  <c r="T68" i="9"/>
  <c r="S68" i="9"/>
  <c r="U68" i="9" s="1"/>
  <c r="U67" i="9"/>
  <c r="T67" i="9"/>
  <c r="V67" i="9" s="1"/>
  <c r="S67" i="9"/>
  <c r="T66" i="9"/>
  <c r="V66" i="9" s="1"/>
  <c r="S66" i="9"/>
  <c r="U66" i="9" s="1"/>
  <c r="U65" i="9"/>
  <c r="T65" i="9"/>
  <c r="S65" i="9"/>
  <c r="T64" i="9"/>
  <c r="V64" i="9" s="1"/>
  <c r="S64" i="9"/>
  <c r="U64" i="9" s="1"/>
  <c r="V63" i="9"/>
  <c r="T63" i="9"/>
  <c r="S63" i="9"/>
  <c r="U63" i="9" s="1"/>
  <c r="T62" i="9"/>
  <c r="V62" i="9" s="1"/>
  <c r="S62" i="9"/>
  <c r="U62" i="9" s="1"/>
  <c r="T61" i="9"/>
  <c r="V61" i="9" s="1"/>
  <c r="S61" i="9"/>
  <c r="U61" i="9" s="1"/>
  <c r="V60" i="9"/>
  <c r="U60" i="9"/>
  <c r="T60" i="9"/>
  <c r="S60" i="9"/>
  <c r="T59" i="9"/>
  <c r="V59" i="9" s="1"/>
  <c r="S59" i="9"/>
  <c r="U59" i="9" s="1"/>
  <c r="T58" i="9"/>
  <c r="V58" i="9" s="1"/>
  <c r="S58" i="9"/>
  <c r="U58" i="9" s="1"/>
  <c r="V57" i="9"/>
  <c r="T57" i="9"/>
  <c r="S57" i="9"/>
  <c r="U57" i="9" s="1"/>
  <c r="V56" i="9"/>
  <c r="T56" i="9"/>
  <c r="S56" i="9"/>
  <c r="U56" i="9" s="1"/>
  <c r="T55" i="9"/>
  <c r="V55" i="9" s="1"/>
  <c r="S55" i="9"/>
  <c r="U55" i="9" s="1"/>
  <c r="U54" i="9"/>
  <c r="T54" i="9"/>
  <c r="V54" i="9" s="1"/>
  <c r="S54" i="9"/>
  <c r="V53" i="9"/>
  <c r="U53" i="9"/>
  <c r="T53" i="9"/>
  <c r="S53" i="9"/>
  <c r="T52" i="9"/>
  <c r="V52" i="9" s="1"/>
  <c r="S52" i="9"/>
  <c r="U52" i="9" s="1"/>
  <c r="T51" i="9"/>
  <c r="V51" i="9" s="1"/>
  <c r="S51" i="9"/>
  <c r="U51" i="9" s="1"/>
  <c r="V50" i="9"/>
  <c r="T50" i="9"/>
  <c r="S50" i="9"/>
  <c r="U50" i="9" s="1"/>
  <c r="T49" i="9"/>
  <c r="V49" i="9" s="1"/>
  <c r="S49" i="9"/>
  <c r="U49" i="9" s="1"/>
  <c r="T48" i="9"/>
  <c r="V48" i="9" s="1"/>
  <c r="S48" i="9"/>
  <c r="U48" i="9" s="1"/>
  <c r="U47" i="9"/>
  <c r="T47" i="9"/>
  <c r="V47" i="9" s="1"/>
  <c r="S47" i="9"/>
  <c r="T46" i="9"/>
  <c r="V46" i="9" s="1"/>
  <c r="S46" i="9"/>
  <c r="U46" i="9" s="1"/>
  <c r="V45" i="9"/>
  <c r="T45" i="9"/>
  <c r="S45" i="9"/>
  <c r="U45" i="9" s="1"/>
  <c r="T44" i="9"/>
  <c r="V44" i="9" s="1"/>
  <c r="S44" i="9"/>
  <c r="U44" i="9" s="1"/>
  <c r="T43" i="9"/>
  <c r="V43" i="9" s="1"/>
  <c r="S43" i="9"/>
  <c r="U43" i="9" s="1"/>
  <c r="V42" i="9"/>
  <c r="U42" i="9"/>
  <c r="T42" i="9"/>
  <c r="S42" i="9"/>
  <c r="T41" i="9"/>
  <c r="V41" i="9" s="1"/>
  <c r="S41" i="9"/>
  <c r="U41" i="9" s="1"/>
  <c r="T40" i="9"/>
  <c r="V40" i="9" s="1"/>
  <c r="S40" i="9"/>
  <c r="U40" i="9" s="1"/>
  <c r="V39" i="9"/>
  <c r="T39" i="9"/>
  <c r="S39" i="9"/>
  <c r="U39" i="9" s="1"/>
  <c r="U38" i="9"/>
  <c r="T38" i="9"/>
  <c r="S38" i="9"/>
  <c r="T37" i="9"/>
  <c r="S37" i="9"/>
  <c r="U37" i="9" s="1"/>
  <c r="T36" i="9"/>
  <c r="V36" i="9" s="1"/>
  <c r="S36" i="9"/>
  <c r="U36" i="9" s="1"/>
  <c r="U35" i="9"/>
  <c r="T35" i="9"/>
  <c r="V35" i="9" s="1"/>
  <c r="S35" i="9"/>
  <c r="T34" i="9"/>
  <c r="V34" i="9" s="1"/>
  <c r="S34" i="9"/>
  <c r="U34" i="9" s="1"/>
  <c r="T33" i="9"/>
  <c r="V33" i="9" s="1"/>
  <c r="S33" i="9"/>
  <c r="U33" i="9" s="1"/>
  <c r="V32" i="9"/>
  <c r="U32" i="9"/>
  <c r="T32" i="9"/>
  <c r="S32" i="9"/>
  <c r="T31" i="9"/>
  <c r="V31" i="9" s="1"/>
  <c r="S31" i="9"/>
  <c r="U31" i="9" s="1"/>
  <c r="T30" i="9"/>
  <c r="V30" i="9" s="1"/>
  <c r="S30" i="9"/>
  <c r="U30" i="9" s="1"/>
  <c r="T29" i="9"/>
  <c r="V29" i="9" s="1"/>
  <c r="S29" i="9"/>
  <c r="U29" i="9" s="1"/>
  <c r="T28" i="9"/>
  <c r="V28" i="9" s="1"/>
  <c r="S28" i="9"/>
  <c r="U28" i="9" s="1"/>
  <c r="V27" i="9"/>
  <c r="U27" i="9"/>
  <c r="T27" i="9"/>
  <c r="S27" i="9"/>
  <c r="T26" i="9"/>
  <c r="V26" i="9" s="1"/>
  <c r="S26" i="9"/>
  <c r="U26" i="9" s="1"/>
  <c r="T25" i="9"/>
  <c r="V25" i="9" s="1"/>
  <c r="S25" i="9"/>
  <c r="U25" i="9" s="1"/>
  <c r="U24" i="9"/>
  <c r="T24" i="9"/>
  <c r="V24" i="9" s="1"/>
  <c r="S24" i="9"/>
  <c r="T23" i="9"/>
  <c r="V23" i="9" s="1"/>
  <c r="S23" i="9"/>
  <c r="U23" i="9" s="1"/>
  <c r="T22" i="9"/>
  <c r="S22" i="9"/>
  <c r="U22" i="9" s="1"/>
  <c r="U21" i="9"/>
  <c r="T21" i="9"/>
  <c r="V21" i="9" s="1"/>
  <c r="S21" i="9"/>
  <c r="V20" i="9"/>
  <c r="U20" i="9"/>
  <c r="T20" i="9"/>
  <c r="S20" i="9"/>
  <c r="T19" i="9"/>
  <c r="V19" i="9" s="1"/>
  <c r="S19" i="9"/>
  <c r="U19" i="9" s="1"/>
  <c r="T18" i="9"/>
  <c r="V18" i="9" s="1"/>
  <c r="S18" i="9"/>
  <c r="U18" i="9" s="1"/>
  <c r="V17" i="9"/>
  <c r="T17" i="9"/>
  <c r="S17" i="9"/>
  <c r="U17" i="9" s="1"/>
  <c r="V16" i="9"/>
  <c r="T16" i="9"/>
  <c r="S16" i="9"/>
  <c r="U16" i="9" s="1"/>
  <c r="T15" i="9"/>
  <c r="S15" i="9"/>
  <c r="U15" i="9" s="1"/>
  <c r="T14" i="9"/>
  <c r="V14" i="9" s="1"/>
  <c r="S14" i="9"/>
  <c r="U14" i="9" s="1"/>
  <c r="U13" i="9"/>
  <c r="T13" i="9"/>
  <c r="V13" i="9" s="1"/>
  <c r="S13" i="9"/>
  <c r="T12" i="9"/>
  <c r="V12" i="9" s="1"/>
  <c r="S12" i="9"/>
  <c r="U12" i="9" s="1"/>
  <c r="T11" i="9"/>
  <c r="V11" i="9" s="1"/>
  <c r="S11" i="9"/>
  <c r="U11" i="9" s="1"/>
  <c r="V10" i="9"/>
  <c r="U10" i="9"/>
  <c r="T10" i="9"/>
  <c r="S10" i="9"/>
  <c r="T9" i="9"/>
  <c r="V9" i="9" s="1"/>
  <c r="S9" i="9"/>
  <c r="U9" i="9" s="1"/>
  <c r="T8" i="9"/>
  <c r="V8" i="9" s="1"/>
  <c r="S8" i="9"/>
  <c r="U8" i="9" s="1"/>
  <c r="T7" i="9"/>
  <c r="V7" i="9" s="1"/>
  <c r="S7" i="9"/>
  <c r="U7" i="9" s="1"/>
  <c r="I46" i="8"/>
  <c r="H46" i="8"/>
  <c r="G46" i="8"/>
  <c r="R45" i="8"/>
  <c r="R46" i="8" s="1"/>
  <c r="Q45" i="8"/>
  <c r="P45" i="8"/>
  <c r="P46" i="8" s="1"/>
  <c r="O45" i="8"/>
  <c r="N45" i="8"/>
  <c r="M45" i="8"/>
  <c r="S45" i="8" s="1"/>
  <c r="U45" i="8" s="1"/>
  <c r="L45" i="8"/>
  <c r="T45" i="8" s="1"/>
  <c r="K45" i="8"/>
  <c r="J45" i="8"/>
  <c r="I45" i="8"/>
  <c r="H45" i="8"/>
  <c r="G45" i="8"/>
  <c r="F45" i="8"/>
  <c r="F46" i="8" s="1"/>
  <c r="E45" i="8"/>
  <c r="T44" i="8"/>
  <c r="S44" i="8"/>
  <c r="U44" i="8" s="1"/>
  <c r="V43" i="8"/>
  <c r="U43" i="8"/>
  <c r="T43" i="8"/>
  <c r="S43" i="8"/>
  <c r="T42" i="8"/>
  <c r="S42" i="8"/>
  <c r="U42" i="8" s="1"/>
  <c r="T41" i="8"/>
  <c r="S41" i="8"/>
  <c r="U41" i="8" s="1"/>
  <c r="V40" i="8"/>
  <c r="T40" i="8"/>
  <c r="R40" i="8"/>
  <c r="Q40" i="8"/>
  <c r="Q46" i="8" s="1"/>
  <c r="P40" i="8"/>
  <c r="O40" i="8"/>
  <c r="O46" i="8" s="1"/>
  <c r="N40" i="8"/>
  <c r="N46" i="8" s="1"/>
  <c r="M40" i="8"/>
  <c r="M46" i="8" s="1"/>
  <c r="L40" i="8"/>
  <c r="L46" i="8" s="1"/>
  <c r="K40" i="8"/>
  <c r="K46" i="8" s="1"/>
  <c r="J40" i="8"/>
  <c r="J46" i="8" s="1"/>
  <c r="I40" i="8"/>
  <c r="H40" i="8"/>
  <c r="G40" i="8"/>
  <c r="F40" i="8"/>
  <c r="E40" i="8"/>
  <c r="E46" i="8" s="1"/>
  <c r="T39" i="8"/>
  <c r="V39" i="8" s="1"/>
  <c r="S39" i="8"/>
  <c r="U39" i="8" s="1"/>
  <c r="T38" i="8"/>
  <c r="V38" i="8" s="1"/>
  <c r="S38" i="8"/>
  <c r="U38" i="8" s="1"/>
  <c r="V37" i="8"/>
  <c r="U37" i="8"/>
  <c r="T37" i="8"/>
  <c r="S37" i="8"/>
  <c r="T36" i="8"/>
  <c r="V36" i="8" s="1"/>
  <c r="S36" i="8"/>
  <c r="U36" i="8" s="1"/>
  <c r="R35" i="8"/>
  <c r="J35" i="8"/>
  <c r="I35" i="8"/>
  <c r="H35" i="8"/>
  <c r="G35" i="8"/>
  <c r="F35" i="8"/>
  <c r="R34" i="8"/>
  <c r="Q34" i="8"/>
  <c r="P34" i="8"/>
  <c r="O34" i="8"/>
  <c r="N34" i="8"/>
  <c r="M34" i="8"/>
  <c r="L34" i="8"/>
  <c r="T34" i="8" s="1"/>
  <c r="K34" i="8"/>
  <c r="K35" i="8" s="1"/>
  <c r="J34" i="8"/>
  <c r="I34" i="8"/>
  <c r="H34" i="8"/>
  <c r="G34" i="8"/>
  <c r="F34" i="8"/>
  <c r="E34" i="8"/>
  <c r="T33" i="8"/>
  <c r="V33" i="8" s="1"/>
  <c r="S33" i="8"/>
  <c r="U33" i="8" s="1"/>
  <c r="V32" i="8"/>
  <c r="U32" i="8"/>
  <c r="T32" i="8"/>
  <c r="S32" i="8"/>
  <c r="T31" i="8"/>
  <c r="V31" i="8" s="1"/>
  <c r="S31" i="8"/>
  <c r="U31" i="8" s="1"/>
  <c r="R31" i="8"/>
  <c r="Q31" i="8"/>
  <c r="Q35" i="8" s="1"/>
  <c r="P31" i="8"/>
  <c r="P35" i="8" s="1"/>
  <c r="O31" i="8"/>
  <c r="O35" i="8" s="1"/>
  <c r="N31" i="8"/>
  <c r="N35" i="8" s="1"/>
  <c r="M31" i="8"/>
  <c r="M35" i="8" s="1"/>
  <c r="L31" i="8"/>
  <c r="K31" i="8"/>
  <c r="J31" i="8"/>
  <c r="I31" i="8"/>
  <c r="H31" i="8"/>
  <c r="G31" i="8"/>
  <c r="F31" i="8"/>
  <c r="E31" i="8"/>
  <c r="E35" i="8" s="1"/>
  <c r="V30" i="8"/>
  <c r="U30" i="8"/>
  <c r="T30" i="8"/>
  <c r="S30" i="8"/>
  <c r="V29" i="8"/>
  <c r="U29" i="8"/>
  <c r="T29" i="8"/>
  <c r="S29" i="8"/>
  <c r="T28" i="8"/>
  <c r="V28" i="8" s="1"/>
  <c r="S28" i="8"/>
  <c r="U28" i="8" s="1"/>
  <c r="V27" i="8"/>
  <c r="U27" i="8"/>
  <c r="T27" i="8"/>
  <c r="S27" i="8"/>
  <c r="V26" i="8"/>
  <c r="U26" i="8"/>
  <c r="T26" i="8"/>
  <c r="S26" i="8"/>
  <c r="T25" i="8"/>
  <c r="V25" i="8" s="1"/>
  <c r="S25" i="8"/>
  <c r="U25" i="8" s="1"/>
  <c r="V24" i="8"/>
  <c r="U24" i="8"/>
  <c r="T24" i="8"/>
  <c r="S24" i="8"/>
  <c r="V23" i="8"/>
  <c r="U23" i="8"/>
  <c r="T23" i="8"/>
  <c r="S23" i="8"/>
  <c r="T22" i="8"/>
  <c r="V22" i="8" s="1"/>
  <c r="S22" i="8"/>
  <c r="U22" i="8" s="1"/>
  <c r="V21" i="8"/>
  <c r="U21" i="8"/>
  <c r="T21" i="8"/>
  <c r="S21" i="8"/>
  <c r="V20" i="8"/>
  <c r="U20" i="8"/>
  <c r="T20" i="8"/>
  <c r="S20" i="8"/>
  <c r="R19" i="8"/>
  <c r="Q19" i="8"/>
  <c r="P19" i="8"/>
  <c r="H19" i="8"/>
  <c r="H47" i="8" s="1"/>
  <c r="G19" i="8"/>
  <c r="G47" i="8" s="1"/>
  <c r="F19" i="8"/>
  <c r="F47" i="8" s="1"/>
  <c r="E19" i="8"/>
  <c r="R18" i="8"/>
  <c r="Q18" i="8"/>
  <c r="P18" i="8"/>
  <c r="O18" i="8"/>
  <c r="N18" i="8"/>
  <c r="T18" i="8" s="1"/>
  <c r="V18" i="8" s="1"/>
  <c r="M18" i="8"/>
  <c r="S18" i="8" s="1"/>
  <c r="U18" i="8" s="1"/>
  <c r="L18" i="8"/>
  <c r="K18" i="8"/>
  <c r="J18" i="8"/>
  <c r="J19" i="8" s="1"/>
  <c r="J47" i="8" s="1"/>
  <c r="I18" i="8"/>
  <c r="I19" i="8" s="1"/>
  <c r="I47" i="8" s="1"/>
  <c r="H18" i="8"/>
  <c r="G18" i="8"/>
  <c r="F18" i="8"/>
  <c r="E18" i="8"/>
  <c r="T17" i="8"/>
  <c r="V17" i="8" s="1"/>
  <c r="S17" i="8"/>
  <c r="U17" i="8" s="1"/>
  <c r="V16" i="8"/>
  <c r="U16" i="8"/>
  <c r="T16" i="8"/>
  <c r="S16" i="8"/>
  <c r="R15" i="8"/>
  <c r="Q15" i="8"/>
  <c r="P15" i="8"/>
  <c r="O15" i="8"/>
  <c r="O19" i="8" s="1"/>
  <c r="O47" i="8" s="1"/>
  <c r="N15" i="8"/>
  <c r="N19" i="8" s="1"/>
  <c r="N47" i="8" s="1"/>
  <c r="M15" i="8"/>
  <c r="M19" i="8" s="1"/>
  <c r="L15" i="8"/>
  <c r="L19" i="8" s="1"/>
  <c r="K15" i="8"/>
  <c r="K19" i="8" s="1"/>
  <c r="K47" i="8" s="1"/>
  <c r="J15" i="8"/>
  <c r="I15" i="8"/>
  <c r="H15" i="8"/>
  <c r="G15" i="8"/>
  <c r="F15" i="8"/>
  <c r="E15" i="8"/>
  <c r="T14" i="8"/>
  <c r="V14" i="8" s="1"/>
  <c r="S14" i="8"/>
  <c r="U14" i="8" s="1"/>
  <c r="V13" i="8"/>
  <c r="U13" i="8"/>
  <c r="T13" i="8"/>
  <c r="S13" i="8"/>
  <c r="T12" i="8"/>
  <c r="V12" i="8" s="1"/>
  <c r="S12" i="8"/>
  <c r="U12" i="8" s="1"/>
  <c r="T11" i="8"/>
  <c r="V11" i="8" s="1"/>
  <c r="S11" i="8"/>
  <c r="U11" i="8" s="1"/>
  <c r="V10" i="8"/>
  <c r="U10" i="8"/>
  <c r="T10" i="8"/>
  <c r="S10" i="8"/>
  <c r="T9" i="8"/>
  <c r="V9" i="8" s="1"/>
  <c r="S9" i="8"/>
  <c r="U9" i="8" s="1"/>
  <c r="T8" i="8"/>
  <c r="V8" i="8" s="1"/>
  <c r="S8" i="8"/>
  <c r="U8" i="8" s="1"/>
  <c r="V7" i="8"/>
  <c r="U7" i="8"/>
  <c r="T7" i="8"/>
  <c r="S7" i="8"/>
  <c r="K44" i="7"/>
  <c r="J44" i="7"/>
  <c r="I44" i="7"/>
  <c r="H44" i="7"/>
  <c r="G44" i="7"/>
  <c r="F44" i="7"/>
  <c r="G54" i="7" s="1"/>
  <c r="E44" i="7"/>
  <c r="D44" i="7"/>
  <c r="C44" i="7"/>
  <c r="B44" i="7"/>
  <c r="H53" i="7"/>
  <c r="G53" i="7"/>
  <c r="F53" i="7"/>
  <c r="E53" i="7"/>
  <c r="D53" i="7"/>
  <c r="C53" i="7"/>
  <c r="B53" i="7"/>
  <c r="A53" i="7"/>
  <c r="H52" i="7"/>
  <c r="G52" i="7"/>
  <c r="F52" i="7"/>
  <c r="E52" i="7"/>
  <c r="D52" i="7"/>
  <c r="C52" i="7"/>
  <c r="B52" i="7"/>
  <c r="A52" i="7"/>
  <c r="H51" i="7"/>
  <c r="G51" i="7"/>
  <c r="F51" i="7"/>
  <c r="E51" i="7"/>
  <c r="D51" i="7"/>
  <c r="C51" i="7"/>
  <c r="B51" i="7"/>
  <c r="A51" i="7"/>
  <c r="H50" i="7"/>
  <c r="G50" i="7"/>
  <c r="F50" i="7"/>
  <c r="E50" i="7"/>
  <c r="D50" i="7"/>
  <c r="C50" i="7"/>
  <c r="B50" i="7"/>
  <c r="A50" i="7"/>
  <c r="H49" i="7"/>
  <c r="G49" i="7"/>
  <c r="F49" i="7"/>
  <c r="E49" i="7"/>
  <c r="D49" i="7"/>
  <c r="C49" i="7"/>
  <c r="B49" i="7"/>
  <c r="A49" i="7"/>
  <c r="H48" i="7"/>
  <c r="G48" i="7"/>
  <c r="F48" i="7"/>
  <c r="E48" i="7"/>
  <c r="D48" i="7"/>
  <c r="C48" i="7"/>
  <c r="B48" i="7"/>
  <c r="A48" i="7"/>
  <c r="K13" i="7"/>
  <c r="J13" i="7"/>
  <c r="I13" i="7"/>
  <c r="H13" i="7"/>
  <c r="G13" i="7"/>
  <c r="F13" i="7"/>
  <c r="E13" i="7"/>
  <c r="D13" i="7"/>
  <c r="C13" i="7"/>
  <c r="B13" i="7"/>
  <c r="H22" i="7"/>
  <c r="G22" i="7"/>
  <c r="F22" i="7"/>
  <c r="E22" i="7"/>
  <c r="D22" i="7"/>
  <c r="C22" i="7"/>
  <c r="B22" i="7"/>
  <c r="A22" i="7"/>
  <c r="H21" i="7"/>
  <c r="G21" i="7"/>
  <c r="F21" i="7"/>
  <c r="E21" i="7"/>
  <c r="D21" i="7"/>
  <c r="C21" i="7"/>
  <c r="B21" i="7"/>
  <c r="A21" i="7"/>
  <c r="H20" i="7"/>
  <c r="G20" i="7"/>
  <c r="F20" i="7"/>
  <c r="E20" i="7"/>
  <c r="D20" i="7"/>
  <c r="C20" i="7"/>
  <c r="B20" i="7"/>
  <c r="A20" i="7"/>
  <c r="H19" i="7"/>
  <c r="G19" i="7"/>
  <c r="F19" i="7"/>
  <c r="E19" i="7"/>
  <c r="D19" i="7"/>
  <c r="C19" i="7"/>
  <c r="B19" i="7"/>
  <c r="A19" i="7"/>
  <c r="H18" i="7"/>
  <c r="G18" i="7"/>
  <c r="F18" i="7"/>
  <c r="E18" i="7"/>
  <c r="D18" i="7"/>
  <c r="C18" i="7"/>
  <c r="B18" i="7"/>
  <c r="A18" i="7"/>
  <c r="H17" i="7"/>
  <c r="G17" i="7"/>
  <c r="F17" i="7"/>
  <c r="E17" i="7"/>
  <c r="D17" i="7"/>
  <c r="C17" i="7"/>
  <c r="B17" i="7"/>
  <c r="A17" i="7"/>
  <c r="I135" i="6"/>
  <c r="H135" i="6"/>
  <c r="G135" i="6"/>
  <c r="F135" i="6"/>
  <c r="E135" i="6"/>
  <c r="D135" i="6"/>
  <c r="J133" i="6"/>
  <c r="I133" i="6"/>
  <c r="H133" i="6"/>
  <c r="L133" i="6" s="1"/>
  <c r="F132" i="6"/>
  <c r="E132" i="6"/>
  <c r="I128" i="6"/>
  <c r="I129" i="6" s="1"/>
  <c r="H128" i="6"/>
  <c r="L128" i="6" s="1"/>
  <c r="G128" i="6"/>
  <c r="G129" i="6" s="1"/>
  <c r="F128" i="6"/>
  <c r="E128" i="6"/>
  <c r="D128" i="6"/>
  <c r="L127" i="6"/>
  <c r="K127" i="6"/>
  <c r="J127" i="6"/>
  <c r="L126" i="6"/>
  <c r="K126" i="6"/>
  <c r="J126" i="6"/>
  <c r="L125" i="6"/>
  <c r="K125" i="6"/>
  <c r="J125" i="6"/>
  <c r="L124" i="6"/>
  <c r="K124" i="6"/>
  <c r="J124" i="6"/>
  <c r="I124" i="6"/>
  <c r="H124" i="6"/>
  <c r="G124" i="6"/>
  <c r="F124" i="6"/>
  <c r="F129" i="6" s="1"/>
  <c r="E124" i="6"/>
  <c r="E129" i="6" s="1"/>
  <c r="D124" i="6"/>
  <c r="D131" i="6" s="1"/>
  <c r="L123" i="6"/>
  <c r="K123" i="6"/>
  <c r="J123" i="6"/>
  <c r="L122" i="6"/>
  <c r="K122" i="6"/>
  <c r="J122" i="6"/>
  <c r="L121" i="6"/>
  <c r="K121" i="6"/>
  <c r="J121" i="6"/>
  <c r="L120" i="6"/>
  <c r="K120" i="6"/>
  <c r="J120" i="6"/>
  <c r="L119" i="6"/>
  <c r="K119" i="6"/>
  <c r="J119" i="6"/>
  <c r="L118" i="6"/>
  <c r="K118" i="6"/>
  <c r="J118" i="6"/>
  <c r="G116" i="6"/>
  <c r="F116" i="6"/>
  <c r="E116" i="6"/>
  <c r="L115" i="6"/>
  <c r="K115" i="6"/>
  <c r="J115" i="6"/>
  <c r="I115" i="6"/>
  <c r="H115" i="6"/>
  <c r="G115" i="6"/>
  <c r="F115" i="6"/>
  <c r="E115" i="6"/>
  <c r="D115" i="6"/>
  <c r="L114" i="6"/>
  <c r="K114" i="6"/>
  <c r="J114" i="6"/>
  <c r="L113" i="6"/>
  <c r="K113" i="6"/>
  <c r="J113" i="6"/>
  <c r="I113" i="6"/>
  <c r="H113" i="6"/>
  <c r="G113" i="6"/>
  <c r="F113" i="6"/>
  <c r="E113" i="6"/>
  <c r="D113" i="6"/>
  <c r="D116" i="6" s="1"/>
  <c r="L112" i="6"/>
  <c r="K112" i="6"/>
  <c r="J112" i="6"/>
  <c r="L111" i="6"/>
  <c r="K111" i="6"/>
  <c r="J111" i="6"/>
  <c r="L110" i="6"/>
  <c r="K110" i="6"/>
  <c r="J110" i="6"/>
  <c r="I109" i="6"/>
  <c r="I116" i="6" s="1"/>
  <c r="H109" i="6"/>
  <c r="H116" i="6" s="1"/>
  <c r="G109" i="6"/>
  <c r="F109" i="6"/>
  <c r="E109" i="6"/>
  <c r="D109" i="6"/>
  <c r="L108" i="6"/>
  <c r="K108" i="6"/>
  <c r="J108" i="6"/>
  <c r="L107" i="6"/>
  <c r="K107" i="6"/>
  <c r="J107" i="6"/>
  <c r="L106" i="6"/>
  <c r="K106" i="6"/>
  <c r="J106" i="6"/>
  <c r="L105" i="6"/>
  <c r="K105" i="6"/>
  <c r="J105" i="6"/>
  <c r="L104" i="6"/>
  <c r="K104" i="6"/>
  <c r="J104" i="6"/>
  <c r="L103" i="6"/>
  <c r="K103" i="6"/>
  <c r="J103" i="6"/>
  <c r="I100" i="6"/>
  <c r="H100" i="6"/>
  <c r="L100" i="6" s="1"/>
  <c r="G100" i="6"/>
  <c r="F100" i="6"/>
  <c r="E100" i="6"/>
  <c r="D100" i="6"/>
  <c r="L99" i="6"/>
  <c r="K99" i="6"/>
  <c r="J99" i="6"/>
  <c r="I98" i="6"/>
  <c r="I101" i="6" s="1"/>
  <c r="H98" i="6"/>
  <c r="L98" i="6" s="1"/>
  <c r="G98" i="6"/>
  <c r="G101" i="6" s="1"/>
  <c r="F98" i="6"/>
  <c r="F101" i="6" s="1"/>
  <c r="E98" i="6"/>
  <c r="E101" i="6" s="1"/>
  <c r="D98" i="6"/>
  <c r="D101" i="6" s="1"/>
  <c r="L97" i="6"/>
  <c r="K97" i="6"/>
  <c r="J97" i="6"/>
  <c r="L96" i="6"/>
  <c r="K96" i="6"/>
  <c r="J96" i="6"/>
  <c r="L95" i="6"/>
  <c r="K95" i="6"/>
  <c r="J95" i="6"/>
  <c r="L94" i="6"/>
  <c r="K94" i="6"/>
  <c r="J94" i="6"/>
  <c r="L93" i="6"/>
  <c r="K93" i="6"/>
  <c r="J93" i="6"/>
  <c r="L92" i="6"/>
  <c r="K92" i="6"/>
  <c r="J92" i="6"/>
  <c r="L91" i="6"/>
  <c r="K91" i="6"/>
  <c r="J91" i="6"/>
  <c r="E89" i="6"/>
  <c r="D89" i="6"/>
  <c r="L88" i="6"/>
  <c r="K88" i="6"/>
  <c r="J88" i="6"/>
  <c r="I88" i="6"/>
  <c r="H88" i="6"/>
  <c r="G88" i="6"/>
  <c r="F88" i="6"/>
  <c r="E88" i="6"/>
  <c r="D88" i="6"/>
  <c r="L87" i="6"/>
  <c r="K87" i="6"/>
  <c r="J87" i="6"/>
  <c r="L86" i="6"/>
  <c r="K86" i="6"/>
  <c r="J86" i="6"/>
  <c r="L85" i="6"/>
  <c r="K85" i="6"/>
  <c r="J85" i="6"/>
  <c r="L84" i="6"/>
  <c r="K84" i="6"/>
  <c r="J84" i="6"/>
  <c r="I83" i="6"/>
  <c r="H83" i="6"/>
  <c r="K83" i="6" s="1"/>
  <c r="G83" i="6"/>
  <c r="G132" i="6" s="1"/>
  <c r="F83" i="6"/>
  <c r="F89" i="6" s="1"/>
  <c r="E83" i="6"/>
  <c r="D83" i="6"/>
  <c r="L82" i="6"/>
  <c r="K82" i="6"/>
  <c r="J82" i="6"/>
  <c r="L81" i="6"/>
  <c r="K81" i="6"/>
  <c r="J81" i="6"/>
  <c r="L80" i="6"/>
  <c r="K80" i="6"/>
  <c r="J80" i="6"/>
  <c r="L79" i="6"/>
  <c r="K79" i="6"/>
  <c r="J79" i="6"/>
  <c r="L78" i="6"/>
  <c r="K78" i="6"/>
  <c r="J78" i="6"/>
  <c r="L77" i="6"/>
  <c r="K77" i="6"/>
  <c r="J77" i="6"/>
  <c r="L76" i="6"/>
  <c r="K76" i="6"/>
  <c r="J76" i="6"/>
  <c r="L75" i="6"/>
  <c r="K75" i="6"/>
  <c r="J75" i="6"/>
  <c r="L74" i="6"/>
  <c r="K74" i="6"/>
  <c r="J74" i="6"/>
  <c r="L73" i="6"/>
  <c r="K73" i="6"/>
  <c r="J73" i="6"/>
  <c r="L72" i="6"/>
  <c r="K72" i="6"/>
  <c r="J72" i="6"/>
  <c r="L71" i="6"/>
  <c r="K71" i="6"/>
  <c r="J71" i="6"/>
  <c r="L70" i="6"/>
  <c r="K70" i="6"/>
  <c r="J70" i="6"/>
  <c r="L69" i="6"/>
  <c r="K69" i="6"/>
  <c r="J69" i="6"/>
  <c r="L68" i="6"/>
  <c r="K68" i="6"/>
  <c r="J68" i="6"/>
  <c r="I68" i="6"/>
  <c r="I89" i="6" s="1"/>
  <c r="H68" i="6"/>
  <c r="H89" i="6" s="1"/>
  <c r="G68" i="6"/>
  <c r="G89" i="6" s="1"/>
  <c r="F68" i="6"/>
  <c r="E68" i="6"/>
  <c r="D68" i="6"/>
  <c r="L67" i="6"/>
  <c r="K67" i="6"/>
  <c r="J67" i="6"/>
  <c r="L66" i="6"/>
  <c r="K66" i="6"/>
  <c r="J66" i="6"/>
  <c r="L65" i="6"/>
  <c r="K65" i="6"/>
  <c r="J65" i="6"/>
  <c r="L64" i="6"/>
  <c r="K64" i="6"/>
  <c r="J64" i="6"/>
  <c r="L63" i="6"/>
  <c r="K63" i="6"/>
  <c r="J63" i="6"/>
  <c r="L62" i="6"/>
  <c r="K62" i="6"/>
  <c r="J62" i="6"/>
  <c r="L61" i="6"/>
  <c r="K61" i="6"/>
  <c r="J61" i="6"/>
  <c r="L60" i="6"/>
  <c r="K60" i="6"/>
  <c r="J60" i="6"/>
  <c r="L59" i="6"/>
  <c r="K59" i="6"/>
  <c r="J59" i="6"/>
  <c r="L58" i="6"/>
  <c r="K58" i="6"/>
  <c r="J58" i="6"/>
  <c r="L57" i="6"/>
  <c r="K57" i="6"/>
  <c r="J57" i="6"/>
  <c r="L56" i="6"/>
  <c r="K56" i="6"/>
  <c r="J56" i="6"/>
  <c r="L55" i="6"/>
  <c r="K55" i="6"/>
  <c r="J55" i="6"/>
  <c r="L54" i="6"/>
  <c r="K54" i="6"/>
  <c r="J54" i="6"/>
  <c r="L53" i="6"/>
  <c r="K53" i="6"/>
  <c r="J53" i="6"/>
  <c r="H51" i="6"/>
  <c r="L51" i="6" s="1"/>
  <c r="G51" i="6"/>
  <c r="F51" i="6"/>
  <c r="E51" i="6"/>
  <c r="D51" i="6"/>
  <c r="L50" i="6"/>
  <c r="K50" i="6"/>
  <c r="J50" i="6"/>
  <c r="I50" i="6"/>
  <c r="H50" i="6"/>
  <c r="G50" i="6"/>
  <c r="F50" i="6"/>
  <c r="E50" i="6"/>
  <c r="D50" i="6"/>
  <c r="D132" i="6" s="1"/>
  <c r="L49" i="6"/>
  <c r="K49" i="6"/>
  <c r="J49" i="6"/>
  <c r="L48" i="6"/>
  <c r="K48" i="6"/>
  <c r="J48" i="6"/>
  <c r="L47" i="6"/>
  <c r="K47" i="6"/>
  <c r="J47" i="6"/>
  <c r="L46" i="6"/>
  <c r="K46" i="6"/>
  <c r="J46" i="6"/>
  <c r="L45" i="6"/>
  <c r="K45" i="6"/>
  <c r="J45" i="6"/>
  <c r="I45" i="6"/>
  <c r="I51" i="6" s="1"/>
  <c r="H45" i="6"/>
  <c r="G45" i="6"/>
  <c r="F45" i="6"/>
  <c r="E45" i="6"/>
  <c r="D45" i="6"/>
  <c r="L44" i="6"/>
  <c r="K44" i="6"/>
  <c r="J44" i="6"/>
  <c r="L43" i="6"/>
  <c r="K43" i="6"/>
  <c r="J43" i="6"/>
  <c r="L42" i="6"/>
  <c r="K42" i="6"/>
  <c r="J42" i="6"/>
  <c r="L41" i="6"/>
  <c r="K41" i="6"/>
  <c r="J41" i="6"/>
  <c r="L40" i="6"/>
  <c r="K40" i="6"/>
  <c r="J40" i="6"/>
  <c r="L39" i="6"/>
  <c r="K39" i="6"/>
  <c r="J39" i="6"/>
  <c r="L38" i="6"/>
  <c r="K38" i="6"/>
  <c r="J38" i="6"/>
  <c r="L37" i="6"/>
  <c r="K37" i="6"/>
  <c r="J37" i="6"/>
  <c r="I34" i="6"/>
  <c r="H34" i="6"/>
  <c r="L34" i="6" s="1"/>
  <c r="G34" i="6"/>
  <c r="G133" i="6" s="1"/>
  <c r="F34" i="6"/>
  <c r="F133" i="6" s="1"/>
  <c r="E34" i="6"/>
  <c r="E133" i="6" s="1"/>
  <c r="D34" i="6"/>
  <c r="D133" i="6" s="1"/>
  <c r="L33" i="6"/>
  <c r="K33" i="6"/>
  <c r="J33" i="6"/>
  <c r="L32" i="6"/>
  <c r="K32" i="6"/>
  <c r="J32" i="6"/>
  <c r="L31" i="6"/>
  <c r="K31" i="6"/>
  <c r="J31" i="6"/>
  <c r="L30" i="6"/>
  <c r="K30" i="6"/>
  <c r="J30" i="6"/>
  <c r="I30" i="6"/>
  <c r="I132" i="6" s="1"/>
  <c r="H30" i="6"/>
  <c r="H132" i="6" s="1"/>
  <c r="G30" i="6"/>
  <c r="F30" i="6"/>
  <c r="E30" i="6"/>
  <c r="D30" i="6"/>
  <c r="L29" i="6"/>
  <c r="K29" i="6"/>
  <c r="J29" i="6"/>
  <c r="L28" i="6"/>
  <c r="K28" i="6"/>
  <c r="J28" i="6"/>
  <c r="L27" i="6"/>
  <c r="K27" i="6"/>
  <c r="J27" i="6"/>
  <c r="L26" i="6"/>
  <c r="K26" i="6"/>
  <c r="J26" i="6"/>
  <c r="L25" i="6"/>
  <c r="K25" i="6"/>
  <c r="J25" i="6"/>
  <c r="L24" i="6"/>
  <c r="K24" i="6"/>
  <c r="J24" i="6"/>
  <c r="L23" i="6"/>
  <c r="K23" i="6"/>
  <c r="J23" i="6"/>
  <c r="L22" i="6"/>
  <c r="K22" i="6"/>
  <c r="J22" i="6"/>
  <c r="L21" i="6"/>
  <c r="K21" i="6"/>
  <c r="J21" i="6"/>
  <c r="L20" i="6"/>
  <c r="K20" i="6"/>
  <c r="J20" i="6"/>
  <c r="L19" i="6"/>
  <c r="K19" i="6"/>
  <c r="J19" i="6"/>
  <c r="L18" i="6"/>
  <c r="K18" i="6"/>
  <c r="J18" i="6"/>
  <c r="I17" i="6"/>
  <c r="I131" i="6" s="1"/>
  <c r="H17" i="6"/>
  <c r="L17" i="6" s="1"/>
  <c r="G17" i="6"/>
  <c r="G131" i="6" s="1"/>
  <c r="F17" i="6"/>
  <c r="F131" i="6" s="1"/>
  <c r="E17" i="6"/>
  <c r="E131" i="6" s="1"/>
  <c r="D17" i="6"/>
  <c r="D35" i="6" s="1"/>
  <c r="L16" i="6"/>
  <c r="K16" i="6"/>
  <c r="J16" i="6"/>
  <c r="L15" i="6"/>
  <c r="K15" i="6"/>
  <c r="J15" i="6"/>
  <c r="L14" i="6"/>
  <c r="K14" i="6"/>
  <c r="J14" i="6"/>
  <c r="L13" i="6"/>
  <c r="K13" i="6"/>
  <c r="J13" i="6"/>
  <c r="L12" i="6"/>
  <c r="K12" i="6"/>
  <c r="J12" i="6"/>
  <c r="L11" i="6"/>
  <c r="K11" i="6"/>
  <c r="J11" i="6"/>
  <c r="L10" i="6"/>
  <c r="K10" i="6"/>
  <c r="J10" i="6"/>
  <c r="L9" i="6"/>
  <c r="K9" i="6"/>
  <c r="J9" i="6"/>
  <c r="L8" i="6"/>
  <c r="K8" i="6"/>
  <c r="J8" i="6"/>
  <c r="L7" i="6"/>
  <c r="K7" i="6"/>
  <c r="J7" i="6"/>
  <c r="L6" i="6"/>
  <c r="K6" i="6"/>
  <c r="J6" i="6"/>
  <c r="L5" i="6"/>
  <c r="K5" i="6"/>
  <c r="J5" i="6"/>
  <c r="L4" i="6"/>
  <c r="K4" i="6"/>
  <c r="J4" i="6"/>
  <c r="P30" i="17" l="1"/>
  <c r="L29" i="17"/>
  <c r="G42" i="17"/>
  <c r="H42" i="17" s="1"/>
  <c r="H41" i="17"/>
  <c r="I42" i="17"/>
  <c r="J42" i="17" s="1"/>
  <c r="J41" i="17"/>
  <c r="M29" i="17"/>
  <c r="N7" i="17"/>
  <c r="S128" i="16"/>
  <c r="S144" i="16"/>
  <c r="S135" i="16"/>
  <c r="S141" i="16"/>
  <c r="S146" i="16"/>
  <c r="S130" i="16"/>
  <c r="S137" i="16"/>
  <c r="S21" i="16"/>
  <c r="S38" i="16"/>
  <c r="N65" i="16"/>
  <c r="S54" i="16" s="1"/>
  <c r="S19" i="16"/>
  <c r="S37" i="16"/>
  <c r="S164" i="16"/>
  <c r="S14" i="16"/>
  <c r="S7" i="16"/>
  <c r="S34" i="16"/>
  <c r="S15" i="16"/>
  <c r="E167" i="16"/>
  <c r="S24" i="16"/>
  <c r="S5" i="16"/>
  <c r="S26" i="16"/>
  <c r="S36" i="16"/>
  <c r="R166" i="16"/>
  <c r="N125" i="16"/>
  <c r="S124" i="16" s="1"/>
  <c r="S162" i="16"/>
  <c r="S22" i="16"/>
  <c r="S156" i="16"/>
  <c r="S17" i="16"/>
  <c r="S158" i="16"/>
  <c r="S159" i="16"/>
  <c r="S151" i="16"/>
  <c r="S9" i="16"/>
  <c r="S155" i="16"/>
  <c r="S157" i="16"/>
  <c r="S149" i="16"/>
  <c r="R147" i="16"/>
  <c r="R167" i="16" s="1"/>
  <c r="S35" i="16"/>
  <c r="S28" i="16"/>
  <c r="R108" i="16"/>
  <c r="S153" i="16"/>
  <c r="S148" i="16"/>
  <c r="S33" i="16"/>
  <c r="E44" i="15"/>
  <c r="I44" i="15"/>
  <c r="K44" i="15"/>
  <c r="E12" i="15"/>
  <c r="B54" i="15"/>
  <c r="G12" i="15"/>
  <c r="D54" i="15"/>
  <c r="I12" i="15"/>
  <c r="B87" i="15"/>
  <c r="E120" i="15"/>
  <c r="F120" i="15" s="1"/>
  <c r="K12" i="15"/>
  <c r="E110" i="15"/>
  <c r="B22" i="15"/>
  <c r="E87" i="15"/>
  <c r="G120" i="15"/>
  <c r="H120" i="15" s="1"/>
  <c r="D22" i="15"/>
  <c r="G87" i="15"/>
  <c r="G110" i="15"/>
  <c r="D88" i="14"/>
  <c r="S24" i="13"/>
  <c r="U24" i="13" s="1"/>
  <c r="T24" i="13"/>
  <c r="V24" i="13" s="1"/>
  <c r="V10" i="13"/>
  <c r="I25" i="13"/>
  <c r="V7" i="13"/>
  <c r="V14" i="13"/>
  <c r="K25" i="13"/>
  <c r="K26" i="13" s="1"/>
  <c r="E11" i="13"/>
  <c r="E26" i="13" s="1"/>
  <c r="Q11" i="13"/>
  <c r="U11" i="13" s="1"/>
  <c r="L26" i="13"/>
  <c r="G11" i="13"/>
  <c r="S8" i="13"/>
  <c r="S11" i="13" s="1"/>
  <c r="N16" i="13"/>
  <c r="N26" i="13" s="1"/>
  <c r="S15" i="13"/>
  <c r="U15" i="13" s="1"/>
  <c r="H11" i="13"/>
  <c r="O16" i="13"/>
  <c r="O26" i="13" s="1"/>
  <c r="I11" i="13"/>
  <c r="I26" i="13" s="1"/>
  <c r="J26" i="13"/>
  <c r="E16" i="13"/>
  <c r="Q16" i="13"/>
  <c r="E82" i="12"/>
  <c r="F82" i="12"/>
  <c r="S61" i="12"/>
  <c r="T61" i="12"/>
  <c r="U40" i="12"/>
  <c r="T38" i="12"/>
  <c r="V38" i="12" s="1"/>
  <c r="U33" i="12"/>
  <c r="S75" i="12"/>
  <c r="S81" i="12" s="1"/>
  <c r="U81" i="12" s="1"/>
  <c r="J39" i="12"/>
  <c r="J82" i="12" s="1"/>
  <c r="N69" i="12"/>
  <c r="S32" i="12"/>
  <c r="U32" i="12" s="1"/>
  <c r="K39" i="12"/>
  <c r="K82" i="12" s="1"/>
  <c r="O69" i="12"/>
  <c r="T75" i="12"/>
  <c r="T32" i="12"/>
  <c r="S80" i="12"/>
  <c r="U80" i="12" s="1"/>
  <c r="M39" i="12"/>
  <c r="T80" i="12"/>
  <c r="V80" i="12" s="1"/>
  <c r="N39" i="12"/>
  <c r="O39" i="12"/>
  <c r="S68" i="12"/>
  <c r="U68" i="12" s="1"/>
  <c r="K81" i="12"/>
  <c r="G94" i="11"/>
  <c r="J93" i="11"/>
  <c r="J94" i="11" s="1"/>
  <c r="F93" i="11"/>
  <c r="R93" i="11"/>
  <c r="F94" i="11"/>
  <c r="R94" i="11"/>
  <c r="H53" i="11"/>
  <c r="H94" i="11" s="1"/>
  <c r="T52" i="11"/>
  <c r="V52" i="11" s="1"/>
  <c r="M93" i="11"/>
  <c r="M94" i="11" s="1"/>
  <c r="I53" i="11"/>
  <c r="I94" i="11" s="1"/>
  <c r="S78" i="11"/>
  <c r="U78" i="11" s="1"/>
  <c r="S84" i="11"/>
  <c r="U84" i="11" s="1"/>
  <c r="H85" i="11"/>
  <c r="O93" i="11"/>
  <c r="K53" i="11"/>
  <c r="K94" i="11" s="1"/>
  <c r="P53" i="11"/>
  <c r="P94" i="11" s="1"/>
  <c r="L85" i="11"/>
  <c r="N94" i="11"/>
  <c r="E94" i="11"/>
  <c r="S90" i="11"/>
  <c r="U90" i="11" s="1"/>
  <c r="U92" i="11"/>
  <c r="S49" i="11"/>
  <c r="S53" i="11" s="1"/>
  <c r="P85" i="11"/>
  <c r="T90" i="11"/>
  <c r="I26" i="10"/>
  <c r="T29" i="10"/>
  <c r="P33" i="10"/>
  <c r="P34" i="10" s="1"/>
  <c r="E14" i="10"/>
  <c r="Q14" i="10"/>
  <c r="Q34" i="10" s="1"/>
  <c r="F14" i="10"/>
  <c r="F34" i="10" s="1"/>
  <c r="R14" i="10"/>
  <c r="R34" i="10" s="1"/>
  <c r="K26" i="10"/>
  <c r="K34" i="10" s="1"/>
  <c r="S10" i="10"/>
  <c r="U10" i="10" s="1"/>
  <c r="L34" i="10"/>
  <c r="M26" i="10"/>
  <c r="T10" i="10"/>
  <c r="M14" i="10"/>
  <c r="S21" i="10"/>
  <c r="L33" i="10"/>
  <c r="N14" i="10"/>
  <c r="N34" i="10" s="1"/>
  <c r="O26" i="10"/>
  <c r="O34" i="10" s="1"/>
  <c r="S13" i="10"/>
  <c r="T32" i="10"/>
  <c r="V32" i="10" s="1"/>
  <c r="U132" i="9"/>
  <c r="N146" i="9"/>
  <c r="L75" i="9"/>
  <c r="M75" i="9"/>
  <c r="M147" i="9" s="1"/>
  <c r="S74" i="9"/>
  <c r="U74" i="9" s="1"/>
  <c r="P131" i="9"/>
  <c r="P147" i="9" s="1"/>
  <c r="R146" i="9"/>
  <c r="R147" i="9" s="1"/>
  <c r="N147" i="9"/>
  <c r="T74" i="9"/>
  <c r="V74" i="9" s="1"/>
  <c r="S145" i="9"/>
  <c r="U145" i="9" s="1"/>
  <c r="O75" i="9"/>
  <c r="O147" i="9" s="1"/>
  <c r="G23" i="7"/>
  <c r="C54" i="7"/>
  <c r="H23" i="7"/>
  <c r="C23" i="7"/>
  <c r="D23" i="7"/>
  <c r="E23" i="7"/>
  <c r="S48" i="16"/>
  <c r="S50" i="16"/>
  <c r="S59" i="16"/>
  <c r="S45" i="16"/>
  <c r="S52" i="16"/>
  <c r="S64" i="16"/>
  <c r="S63" i="16"/>
  <c r="S62" i="16"/>
  <c r="S46" i="16"/>
  <c r="S58" i="16"/>
  <c r="S165" i="16"/>
  <c r="F167" i="16"/>
  <c r="G167" i="16"/>
  <c r="P65" i="16"/>
  <c r="S55" i="16"/>
  <c r="P147" i="16"/>
  <c r="S133" i="16"/>
  <c r="Q167" i="16"/>
  <c r="S43" i="16"/>
  <c r="S31" i="16"/>
  <c r="N108" i="16"/>
  <c r="S84" i="16" s="1"/>
  <c r="D167" i="16"/>
  <c r="M167" i="16"/>
  <c r="S30" i="16"/>
  <c r="S16" i="16"/>
  <c r="S25" i="16"/>
  <c r="S32" i="16"/>
  <c r="S13" i="16"/>
  <c r="S11" i="16"/>
  <c r="S29" i="16"/>
  <c r="S27" i="16"/>
  <c r="S20" i="16"/>
  <c r="S18" i="16"/>
  <c r="S10" i="16"/>
  <c r="S8" i="16"/>
  <c r="S6" i="16"/>
  <c r="S41" i="16"/>
  <c r="S39" i="16"/>
  <c r="P108" i="16"/>
  <c r="S40" i="16"/>
  <c r="S12" i="16"/>
  <c r="S42" i="16"/>
  <c r="S134" i="16"/>
  <c r="S132" i="16"/>
  <c r="S136" i="16"/>
  <c r="S143" i="16"/>
  <c r="S127" i="16"/>
  <c r="S138" i="16"/>
  <c r="S131" i="16"/>
  <c r="S129" i="16"/>
  <c r="S145" i="16"/>
  <c r="S126" i="16"/>
  <c r="S142" i="16"/>
  <c r="S140" i="16"/>
  <c r="O125" i="16"/>
  <c r="O167" i="16" s="1"/>
  <c r="S139" i="16"/>
  <c r="N29" i="17"/>
  <c r="E42" i="17"/>
  <c r="F42" i="17" s="1"/>
  <c r="O29" i="17"/>
  <c r="M41" i="17"/>
  <c r="N41" i="17" s="1"/>
  <c r="F87" i="15"/>
  <c r="H87" i="15"/>
  <c r="K77" i="15"/>
  <c r="G54" i="15"/>
  <c r="H54" i="15" s="1"/>
  <c r="G44" i="15"/>
  <c r="D87" i="15"/>
  <c r="I77" i="15"/>
  <c r="E77" i="15"/>
  <c r="E54" i="15"/>
  <c r="F54" i="15" s="1"/>
  <c r="E22" i="15"/>
  <c r="F22" i="15" s="1"/>
  <c r="G22" i="15"/>
  <c r="H22" i="15" s="1"/>
  <c r="G45" i="14"/>
  <c r="I12" i="14"/>
  <c r="I45" i="14"/>
  <c r="G12" i="14"/>
  <c r="K45" i="14"/>
  <c r="E22" i="14"/>
  <c r="F22" i="14" s="1"/>
  <c r="B55" i="14"/>
  <c r="G22" i="14"/>
  <c r="H22" i="14" s="1"/>
  <c r="D55" i="14"/>
  <c r="K12" i="14"/>
  <c r="K78" i="14"/>
  <c r="E45" i="14"/>
  <c r="B88" i="14"/>
  <c r="E114" i="14"/>
  <c r="G114" i="14"/>
  <c r="I114" i="14"/>
  <c r="B22" i="14"/>
  <c r="E78" i="14"/>
  <c r="K114" i="14"/>
  <c r="D22" i="14"/>
  <c r="G78" i="14"/>
  <c r="B124" i="14"/>
  <c r="I78" i="14"/>
  <c r="D124" i="14"/>
  <c r="E124" i="14"/>
  <c r="F124" i="14" s="1"/>
  <c r="G124" i="14"/>
  <c r="H124" i="14" s="1"/>
  <c r="E88" i="14"/>
  <c r="F88" i="14" s="1"/>
  <c r="G88" i="14"/>
  <c r="H88" i="14" s="1"/>
  <c r="E55" i="14"/>
  <c r="F55" i="14" s="1"/>
  <c r="G55" i="14"/>
  <c r="H55" i="14" s="1"/>
  <c r="E12" i="14"/>
  <c r="U20" i="13"/>
  <c r="S25" i="13"/>
  <c r="U25" i="13" s="1"/>
  <c r="V20" i="13"/>
  <c r="P26" i="13"/>
  <c r="F26" i="13"/>
  <c r="R26" i="13"/>
  <c r="G26" i="13"/>
  <c r="H26" i="13"/>
  <c r="V11" i="13"/>
  <c r="T16" i="13"/>
  <c r="V16" i="13" s="1"/>
  <c r="V13" i="13"/>
  <c r="V12" i="13"/>
  <c r="U17" i="13"/>
  <c r="V17" i="13"/>
  <c r="U8" i="13"/>
  <c r="V8" i="13"/>
  <c r="U13" i="13"/>
  <c r="U21" i="13"/>
  <c r="V21" i="13"/>
  <c r="T69" i="12"/>
  <c r="V69" i="12" s="1"/>
  <c r="V61" i="12"/>
  <c r="V32" i="12"/>
  <c r="T39" i="12"/>
  <c r="L82" i="12"/>
  <c r="M82" i="12"/>
  <c r="N82" i="12"/>
  <c r="P82" i="12"/>
  <c r="O82" i="12"/>
  <c r="Q82" i="12"/>
  <c r="R82" i="12"/>
  <c r="U61" i="12"/>
  <c r="V33" i="12"/>
  <c r="V75" i="12"/>
  <c r="U7" i="12"/>
  <c r="U62" i="12"/>
  <c r="U70" i="12"/>
  <c r="V7" i="12"/>
  <c r="V62" i="12"/>
  <c r="U76" i="12"/>
  <c r="V40" i="12"/>
  <c r="L94" i="11"/>
  <c r="T93" i="11"/>
  <c r="V93" i="11" s="1"/>
  <c r="V90" i="11"/>
  <c r="V49" i="11"/>
  <c r="O94" i="11"/>
  <c r="Q94" i="11"/>
  <c r="U7" i="11"/>
  <c r="U50" i="11"/>
  <c r="U55" i="11"/>
  <c r="V7" i="11"/>
  <c r="V50" i="11"/>
  <c r="U80" i="11"/>
  <c r="U91" i="11"/>
  <c r="V91" i="11"/>
  <c r="U86" i="11"/>
  <c r="T78" i="11"/>
  <c r="G34" i="10"/>
  <c r="U29" i="10"/>
  <c r="S33" i="10"/>
  <c r="U33" i="10" s="1"/>
  <c r="H34" i="10"/>
  <c r="V29" i="10"/>
  <c r="T33" i="10"/>
  <c r="V33" i="10" s="1"/>
  <c r="E34" i="10"/>
  <c r="I34" i="10"/>
  <c r="J34" i="10"/>
  <c r="V10" i="10"/>
  <c r="T14" i="10"/>
  <c r="M34" i="10"/>
  <c r="U21" i="10"/>
  <c r="S26" i="10"/>
  <c r="U26" i="10" s="1"/>
  <c r="U13" i="10"/>
  <c r="S14" i="10"/>
  <c r="U12" i="10"/>
  <c r="U23" i="10"/>
  <c r="U28" i="10"/>
  <c r="V12" i="10"/>
  <c r="V28" i="10"/>
  <c r="V7" i="10"/>
  <c r="T21" i="10"/>
  <c r="V31" i="10"/>
  <c r="U15" i="10"/>
  <c r="V22" i="10"/>
  <c r="U124" i="9"/>
  <c r="S131" i="9"/>
  <c r="U131" i="9" s="1"/>
  <c r="U138" i="9"/>
  <c r="E147" i="9"/>
  <c r="Q147" i="9"/>
  <c r="V124" i="9"/>
  <c r="T131" i="9"/>
  <c r="V131" i="9" s="1"/>
  <c r="V138" i="9"/>
  <c r="F147" i="9"/>
  <c r="G147" i="9"/>
  <c r="K147" i="9"/>
  <c r="H147" i="9"/>
  <c r="T75" i="9"/>
  <c r="L147" i="9"/>
  <c r="S69" i="9"/>
  <c r="U69" i="9" s="1"/>
  <c r="T69" i="9"/>
  <c r="V69" i="9" s="1"/>
  <c r="I131" i="9"/>
  <c r="I147" i="9" s="1"/>
  <c r="J131" i="9"/>
  <c r="J147" i="9" s="1"/>
  <c r="U139" i="9"/>
  <c r="T145" i="9"/>
  <c r="V145" i="9" s="1"/>
  <c r="M47" i="8"/>
  <c r="V45" i="8"/>
  <c r="T46" i="8"/>
  <c r="V46" i="8" s="1"/>
  <c r="E47" i="8"/>
  <c r="T35" i="8"/>
  <c r="V35" i="8" s="1"/>
  <c r="V34" i="8"/>
  <c r="P47" i="8"/>
  <c r="L47" i="8"/>
  <c r="Q47" i="8"/>
  <c r="R47" i="8"/>
  <c r="S40" i="8"/>
  <c r="S15" i="8"/>
  <c r="S34" i="8"/>
  <c r="L35" i="8"/>
  <c r="T15" i="8"/>
  <c r="H54" i="7"/>
  <c r="F23" i="7"/>
  <c r="D54" i="7"/>
  <c r="A23" i="7"/>
  <c r="E54" i="7"/>
  <c r="B23" i="7"/>
  <c r="F54" i="7"/>
  <c r="A54" i="7"/>
  <c r="B54" i="7"/>
  <c r="L89" i="6"/>
  <c r="K89" i="6"/>
  <c r="J89" i="6"/>
  <c r="L116" i="6"/>
  <c r="K116" i="6"/>
  <c r="J116" i="6"/>
  <c r="L132" i="6"/>
  <c r="K132" i="6"/>
  <c r="J132" i="6"/>
  <c r="D134" i="6"/>
  <c r="J98" i="6"/>
  <c r="J100" i="6"/>
  <c r="J128" i="6"/>
  <c r="K98" i="6"/>
  <c r="K128" i="6"/>
  <c r="J109" i="6"/>
  <c r="E35" i="6"/>
  <c r="E134" i="6" s="1"/>
  <c r="H101" i="6"/>
  <c r="H129" i="6"/>
  <c r="J17" i="6"/>
  <c r="F35" i="6"/>
  <c r="F134" i="6" s="1"/>
  <c r="G35" i="6"/>
  <c r="G134" i="6" s="1"/>
  <c r="I35" i="6"/>
  <c r="I134" i="6" s="1"/>
  <c r="K100" i="6"/>
  <c r="K109" i="6"/>
  <c r="L109" i="6"/>
  <c r="J34" i="6"/>
  <c r="J51" i="6"/>
  <c r="D129" i="6"/>
  <c r="H35" i="6"/>
  <c r="K17" i="6"/>
  <c r="K133" i="6"/>
  <c r="L83" i="6"/>
  <c r="K34" i="6"/>
  <c r="K51" i="6"/>
  <c r="H131" i="6"/>
  <c r="J83" i="6"/>
  <c r="S113" i="16" l="1"/>
  <c r="S117" i="16"/>
  <c r="S112" i="16"/>
  <c r="S125" i="16"/>
  <c r="S60" i="16"/>
  <c r="S114" i="16"/>
  <c r="S122" i="16"/>
  <c r="S119" i="16"/>
  <c r="S61" i="16"/>
  <c r="S116" i="16"/>
  <c r="S56" i="16"/>
  <c r="S109" i="16"/>
  <c r="S121" i="16"/>
  <c r="S47" i="16"/>
  <c r="S49" i="16"/>
  <c r="S51" i="16"/>
  <c r="S115" i="16"/>
  <c r="S44" i="16"/>
  <c r="S57" i="16"/>
  <c r="S118" i="16"/>
  <c r="S111" i="16"/>
  <c r="S120" i="16"/>
  <c r="S123" i="16"/>
  <c r="S110" i="16"/>
  <c r="S53" i="16"/>
  <c r="Q26" i="13"/>
  <c r="S16" i="13"/>
  <c r="T25" i="13"/>
  <c r="V25" i="13" s="1"/>
  <c r="S39" i="12"/>
  <c r="S69" i="12"/>
  <c r="U69" i="12" s="1"/>
  <c r="U75" i="12"/>
  <c r="T81" i="12"/>
  <c r="V81" i="12" s="1"/>
  <c r="S85" i="11"/>
  <c r="U85" i="11" s="1"/>
  <c r="U49" i="11"/>
  <c r="S93" i="11"/>
  <c r="U93" i="11" s="1"/>
  <c r="T53" i="11"/>
  <c r="S146" i="9"/>
  <c r="U146" i="9" s="1"/>
  <c r="S75" i="9"/>
  <c r="S147" i="9" s="1"/>
  <c r="U147" i="9" s="1"/>
  <c r="T146" i="9"/>
  <c r="V146" i="9" s="1"/>
  <c r="S94" i="16"/>
  <c r="S80" i="16"/>
  <c r="S68" i="16"/>
  <c r="S96" i="16"/>
  <c r="S103" i="16"/>
  <c r="S89" i="16"/>
  <c r="S75" i="16"/>
  <c r="S105" i="16"/>
  <c r="S93" i="16"/>
  <c r="S91" i="16"/>
  <c r="S100" i="16"/>
  <c r="S77" i="16"/>
  <c r="S107" i="16"/>
  <c r="S86" i="16"/>
  <c r="S74" i="16"/>
  <c r="S72" i="16"/>
  <c r="S70" i="16"/>
  <c r="S98" i="16"/>
  <c r="S82" i="16"/>
  <c r="S102" i="16"/>
  <c r="S97" i="16"/>
  <c r="S69" i="16"/>
  <c r="S67" i="16"/>
  <c r="S76" i="16"/>
  <c r="S71" i="16"/>
  <c r="S79" i="16"/>
  <c r="S85" i="16"/>
  <c r="S81" i="16"/>
  <c r="S66" i="16"/>
  <c r="S78" i="16"/>
  <c r="S73" i="16"/>
  <c r="S95" i="16"/>
  <c r="S83" i="16"/>
  <c r="S92" i="16"/>
  <c r="S87" i="16"/>
  <c r="S106" i="16"/>
  <c r="S99" i="16"/>
  <c r="S104" i="16"/>
  <c r="S101" i="16"/>
  <c r="S90" i="16"/>
  <c r="S88" i="16"/>
  <c r="S147" i="16"/>
  <c r="S65" i="16"/>
  <c r="N167" i="16"/>
  <c r="P167" i="16"/>
  <c r="T108" i="16" s="1"/>
  <c r="S108" i="16"/>
  <c r="O42" i="17"/>
  <c r="P42" i="17" s="1"/>
  <c r="P29" i="17"/>
  <c r="M42" i="17"/>
  <c r="N42" i="17" s="1"/>
  <c r="T26" i="13"/>
  <c r="V26" i="13" s="1"/>
  <c r="S82" i="12"/>
  <c r="U82" i="12" s="1"/>
  <c r="U39" i="12"/>
  <c r="T82" i="12"/>
  <c r="V82" i="12" s="1"/>
  <c r="V39" i="12"/>
  <c r="V78" i="11"/>
  <c r="T85" i="11"/>
  <c r="V85" i="11" s="1"/>
  <c r="V53" i="11"/>
  <c r="T94" i="11"/>
  <c r="V94" i="11" s="1"/>
  <c r="S94" i="11"/>
  <c r="U94" i="11" s="1"/>
  <c r="U53" i="11"/>
  <c r="S34" i="10"/>
  <c r="U34" i="10" s="1"/>
  <c r="U14" i="10"/>
  <c r="V21" i="10"/>
  <c r="T26" i="10"/>
  <c r="V26" i="10" s="1"/>
  <c r="T34" i="10"/>
  <c r="V34" i="10" s="1"/>
  <c r="V14" i="10"/>
  <c r="T147" i="9"/>
  <c r="V147" i="9" s="1"/>
  <c r="V75" i="9"/>
  <c r="U75" i="9"/>
  <c r="U34" i="8"/>
  <c r="S35" i="8"/>
  <c r="U35" i="8" s="1"/>
  <c r="U40" i="8"/>
  <c r="S46" i="8"/>
  <c r="U46" i="8" s="1"/>
  <c r="U15" i="8"/>
  <c r="S19" i="8"/>
  <c r="T19" i="8"/>
  <c r="V15" i="8"/>
  <c r="L131" i="6"/>
  <c r="K131" i="6"/>
  <c r="J131" i="6"/>
  <c r="L35" i="6"/>
  <c r="H134" i="6"/>
  <c r="K35" i="6"/>
  <c r="J35" i="6"/>
  <c r="K101" i="6"/>
  <c r="J101" i="6"/>
  <c r="L101" i="6"/>
  <c r="L129" i="6"/>
  <c r="K129" i="6"/>
  <c r="J129" i="6"/>
  <c r="U16" i="13" l="1"/>
  <c r="S26" i="13"/>
  <c r="U26" i="13" s="1"/>
  <c r="T167" i="16"/>
  <c r="T37" i="16"/>
  <c r="T35" i="16"/>
  <c r="T23" i="16"/>
  <c r="T9" i="16"/>
  <c r="S167" i="16"/>
  <c r="T163" i="16"/>
  <c r="T161" i="16"/>
  <c r="T143" i="16"/>
  <c r="T127" i="16"/>
  <c r="T123" i="16"/>
  <c r="T103" i="16"/>
  <c r="T89" i="16"/>
  <c r="T152" i="16"/>
  <c r="T134" i="16"/>
  <c r="T132" i="16"/>
  <c r="T112" i="16"/>
  <c r="T94" i="16"/>
  <c r="T80" i="16"/>
  <c r="T114" i="16"/>
  <c r="T45" i="16"/>
  <c r="T32" i="16"/>
  <c r="T30" i="16"/>
  <c r="T11" i="16"/>
  <c r="T59" i="16"/>
  <c r="T18" i="16"/>
  <c r="T93" i="16"/>
  <c r="T91" i="16"/>
  <c r="T13" i="16"/>
  <c r="T120" i="16"/>
  <c r="T27" i="16"/>
  <c r="T154" i="16"/>
  <c r="T57" i="16"/>
  <c r="T118" i="16"/>
  <c r="T20" i="16"/>
  <c r="T8" i="16"/>
  <c r="T100" i="16"/>
  <c r="T77" i="16"/>
  <c r="T75" i="16"/>
  <c r="T72" i="16"/>
  <c r="T111" i="16"/>
  <c r="T109" i="16"/>
  <c r="T156" i="16"/>
  <c r="T70" i="16"/>
  <c r="T131" i="16"/>
  <c r="T129" i="16"/>
  <c r="T86" i="16"/>
  <c r="T145" i="16"/>
  <c r="T138" i="16"/>
  <c r="T136" i="16"/>
  <c r="T107" i="16"/>
  <c r="T50" i="16"/>
  <c r="T48" i="16"/>
  <c r="T25" i="16"/>
  <c r="T68" i="16"/>
  <c r="T16" i="16"/>
  <c r="T98" i="16"/>
  <c r="T96" i="16"/>
  <c r="T6" i="16"/>
  <c r="T158" i="16"/>
  <c r="T140" i="16"/>
  <c r="T82" i="16"/>
  <c r="T41" i="16"/>
  <c r="T39" i="16"/>
  <c r="T151" i="16"/>
  <c r="T149" i="16"/>
  <c r="T105" i="16"/>
  <c r="T121" i="16"/>
  <c r="T44" i="16"/>
  <c r="T97" i="16"/>
  <c r="T56" i="16"/>
  <c r="T58" i="16"/>
  <c r="T150" i="16"/>
  <c r="T153" i="16"/>
  <c r="T135" i="16"/>
  <c r="T66" i="16"/>
  <c r="T47" i="16"/>
  <c r="T166" i="16"/>
  <c r="T46" i="16"/>
  <c r="T146" i="16"/>
  <c r="T60" i="16"/>
  <c r="T40" i="16"/>
  <c r="T53" i="16"/>
  <c r="T102" i="16"/>
  <c r="T74" i="16"/>
  <c r="T52" i="16"/>
  <c r="T62" i="16"/>
  <c r="T99" i="16"/>
  <c r="T69" i="16"/>
  <c r="T64" i="16"/>
  <c r="T142" i="16"/>
  <c r="T162" i="16"/>
  <c r="T76" i="16"/>
  <c r="T38" i="16"/>
  <c r="T124" i="16"/>
  <c r="T42" i="16"/>
  <c r="T14" i="16"/>
  <c r="T12" i="16"/>
  <c r="T88" i="16"/>
  <c r="T71" i="16"/>
  <c r="T141" i="16"/>
  <c r="T85" i="16"/>
  <c r="T160" i="16"/>
  <c r="T15" i="16"/>
  <c r="T115" i="16"/>
  <c r="T122" i="16"/>
  <c r="T159" i="16"/>
  <c r="T78" i="16"/>
  <c r="T92" i="16"/>
  <c r="T29" i="16"/>
  <c r="T36" i="16"/>
  <c r="T157" i="16"/>
  <c r="T73" i="16"/>
  <c r="T106" i="16"/>
  <c r="T24" i="16"/>
  <c r="T83" i="16"/>
  <c r="T87" i="16"/>
  <c r="T81" i="16"/>
  <c r="T7" i="16"/>
  <c r="T34" i="16"/>
  <c r="T54" i="16"/>
  <c r="T164" i="16"/>
  <c r="T61" i="16"/>
  <c r="T113" i="16"/>
  <c r="T31" i="16"/>
  <c r="T148" i="16"/>
  <c r="T104" i="16"/>
  <c r="T95" i="16"/>
  <c r="T21" i="16"/>
  <c r="T26" i="16"/>
  <c r="T137" i="16"/>
  <c r="T5" i="16"/>
  <c r="T28" i="16"/>
  <c r="T110" i="16"/>
  <c r="T19" i="16"/>
  <c r="T101" i="16"/>
  <c r="T51" i="16"/>
  <c r="T22" i="16"/>
  <c r="T33" i="16"/>
  <c r="T117" i="16"/>
  <c r="T155" i="16"/>
  <c r="T139" i="16"/>
  <c r="T67" i="16"/>
  <c r="T49" i="16"/>
  <c r="T144" i="16"/>
  <c r="T128" i="16"/>
  <c r="T79" i="16"/>
  <c r="T90" i="16"/>
  <c r="T17" i="16"/>
  <c r="T119" i="16"/>
  <c r="T126" i="16"/>
  <c r="T10" i="16"/>
  <c r="T63" i="16"/>
  <c r="T130" i="16"/>
  <c r="T125" i="16"/>
  <c r="T116" i="16"/>
  <c r="T43" i="16"/>
  <c r="T84" i="16"/>
  <c r="T55" i="16"/>
  <c r="T165" i="16"/>
  <c r="T133" i="16"/>
  <c r="T65" i="16"/>
  <c r="T147" i="16"/>
  <c r="V19" i="8"/>
  <c r="T47" i="8"/>
  <c r="V47" i="8" s="1"/>
  <c r="U19" i="8"/>
  <c r="S47" i="8"/>
  <c r="U47" i="8" s="1"/>
  <c r="L134" i="6"/>
  <c r="K134" i="6"/>
  <c r="J134" i="6"/>
  <c r="H72" i="5" l="1"/>
  <c r="G72" i="5"/>
  <c r="F72" i="5"/>
  <c r="G73" i="5" s="1"/>
  <c r="E72" i="5"/>
  <c r="E73" i="5" s="1"/>
  <c r="D72" i="5"/>
  <c r="C72" i="5"/>
  <c r="B72" i="5"/>
  <c r="A72" i="5"/>
  <c r="A73" i="5" s="1"/>
  <c r="I61" i="5"/>
  <c r="H61" i="5"/>
  <c r="G61" i="5"/>
  <c r="F61" i="5"/>
  <c r="E61" i="5"/>
  <c r="D61" i="5"/>
  <c r="C61" i="5"/>
  <c r="D62" i="5" s="1"/>
  <c r="B61" i="5"/>
  <c r="B62" i="5" s="1"/>
  <c r="J71" i="5"/>
  <c r="I71" i="5"/>
  <c r="J70" i="5"/>
  <c r="I70" i="5"/>
  <c r="J69" i="5"/>
  <c r="I69" i="5"/>
  <c r="J68" i="5"/>
  <c r="I68" i="5"/>
  <c r="J67" i="5"/>
  <c r="I67" i="5"/>
  <c r="J66" i="5"/>
  <c r="I66" i="5"/>
  <c r="H47" i="5"/>
  <c r="G47" i="5"/>
  <c r="F47" i="5"/>
  <c r="E47" i="5"/>
  <c r="D47" i="5"/>
  <c r="C47" i="5"/>
  <c r="B47" i="5"/>
  <c r="C48" i="5" s="1"/>
  <c r="A47" i="5"/>
  <c r="K36" i="5"/>
  <c r="J36" i="5"/>
  <c r="I36" i="5"/>
  <c r="J37" i="5" s="1"/>
  <c r="H36" i="5"/>
  <c r="G36" i="5"/>
  <c r="F36" i="5"/>
  <c r="E36" i="5"/>
  <c r="F37" i="5" s="1"/>
  <c r="D36" i="5"/>
  <c r="C36" i="5"/>
  <c r="B36" i="5"/>
  <c r="B37" i="5" s="1"/>
  <c r="J46" i="5"/>
  <c r="I46" i="5"/>
  <c r="J45" i="5"/>
  <c r="I45" i="5"/>
  <c r="J44" i="5"/>
  <c r="I44" i="5"/>
  <c r="J43" i="5"/>
  <c r="I43" i="5"/>
  <c r="J42" i="5"/>
  <c r="I42" i="5"/>
  <c r="J41" i="5"/>
  <c r="I41" i="5"/>
  <c r="H24" i="5"/>
  <c r="G24" i="5"/>
  <c r="F24" i="5"/>
  <c r="E24" i="5"/>
  <c r="D24" i="5"/>
  <c r="C24" i="5"/>
  <c r="B24" i="5"/>
  <c r="A24" i="5"/>
  <c r="K13" i="5"/>
  <c r="J13" i="5"/>
  <c r="I13" i="5"/>
  <c r="H13" i="5"/>
  <c r="H14" i="5" s="1"/>
  <c r="G13" i="5"/>
  <c r="F13" i="5"/>
  <c r="E13" i="5"/>
  <c r="D13" i="5"/>
  <c r="C13" i="5"/>
  <c r="B13" i="5"/>
  <c r="J23" i="5"/>
  <c r="I23" i="5"/>
  <c r="J22" i="5"/>
  <c r="I22" i="5"/>
  <c r="J21" i="5"/>
  <c r="I21" i="5"/>
  <c r="J20" i="5"/>
  <c r="I20" i="5"/>
  <c r="J19" i="5"/>
  <c r="I19" i="5"/>
  <c r="J18" i="5"/>
  <c r="I18" i="5"/>
  <c r="K24" i="4"/>
  <c r="I24" i="4"/>
  <c r="H24" i="4"/>
  <c r="J24" i="4" s="1"/>
  <c r="F24" i="4"/>
  <c r="G24" i="4" s="1"/>
  <c r="E24" i="4"/>
  <c r="C24" i="4"/>
  <c r="B24" i="4"/>
  <c r="O23" i="4"/>
  <c r="N23" i="4"/>
  <c r="L23" i="4"/>
  <c r="R23" i="4" s="1"/>
  <c r="K23" i="4"/>
  <c r="Q23" i="4" s="1"/>
  <c r="I23" i="4"/>
  <c r="H23" i="4"/>
  <c r="O22" i="4"/>
  <c r="N22" i="4"/>
  <c r="L22" i="4"/>
  <c r="R22" i="4" s="1"/>
  <c r="K22" i="4"/>
  <c r="Q22" i="4" s="1"/>
  <c r="I22" i="4"/>
  <c r="H22" i="4"/>
  <c r="Q21" i="4"/>
  <c r="O21" i="4"/>
  <c r="R21" i="4" s="1"/>
  <c r="N21" i="4"/>
  <c r="L21" i="4"/>
  <c r="K21" i="4"/>
  <c r="I21" i="4"/>
  <c r="H21" i="4"/>
  <c r="O20" i="4"/>
  <c r="N20" i="4"/>
  <c r="Q20" i="4" s="1"/>
  <c r="L20" i="4"/>
  <c r="R20" i="4" s="1"/>
  <c r="S20" i="4" s="1"/>
  <c r="K20" i="4"/>
  <c r="I20" i="4"/>
  <c r="H20" i="4"/>
  <c r="O19" i="4"/>
  <c r="N19" i="4"/>
  <c r="L19" i="4"/>
  <c r="R19" i="4" s="1"/>
  <c r="K19" i="4"/>
  <c r="Q19" i="4" s="1"/>
  <c r="I19" i="4"/>
  <c r="H19" i="4"/>
  <c r="O18" i="4"/>
  <c r="P18" i="4" s="1"/>
  <c r="N18" i="4"/>
  <c r="L18" i="4"/>
  <c r="R18" i="4" s="1"/>
  <c r="S18" i="4" s="1"/>
  <c r="K18" i="4"/>
  <c r="Q18" i="4" s="1"/>
  <c r="I18" i="4"/>
  <c r="J18" i="4" s="1"/>
  <c r="H18" i="4"/>
  <c r="G18" i="4"/>
  <c r="O13" i="4"/>
  <c r="N13" i="4"/>
  <c r="N24" i="4" s="1"/>
  <c r="L13" i="4"/>
  <c r="R13" i="4" s="1"/>
  <c r="S13" i="4" s="1"/>
  <c r="K13" i="4"/>
  <c r="Q13" i="4" s="1"/>
  <c r="H13" i="4"/>
  <c r="F13" i="4"/>
  <c r="I13" i="4" s="1"/>
  <c r="J13" i="4" s="1"/>
  <c r="E13" i="4"/>
  <c r="C13" i="4"/>
  <c r="B13" i="4"/>
  <c r="D13" i="4" s="1"/>
  <c r="R12" i="4"/>
  <c r="Q12" i="4"/>
  <c r="I12" i="4"/>
  <c r="H12" i="4"/>
  <c r="R11" i="4"/>
  <c r="Q11" i="4"/>
  <c r="I11" i="4"/>
  <c r="H11" i="4"/>
  <c r="R10" i="4"/>
  <c r="Q10" i="4"/>
  <c r="I10" i="4"/>
  <c r="H10" i="4"/>
  <c r="R9" i="4"/>
  <c r="Q9" i="4"/>
  <c r="I9" i="4"/>
  <c r="H9" i="4"/>
  <c r="J9" i="4" s="1"/>
  <c r="D9" i="4"/>
  <c r="R8" i="4"/>
  <c r="Q8" i="4"/>
  <c r="I8" i="4"/>
  <c r="H8" i="4"/>
  <c r="R7" i="4"/>
  <c r="S7" i="4" s="1"/>
  <c r="Q7" i="4"/>
  <c r="M7" i="4"/>
  <c r="I7" i="4"/>
  <c r="J7" i="4" s="1"/>
  <c r="H7" i="4"/>
  <c r="D7" i="4"/>
  <c r="H24" i="2"/>
  <c r="F24" i="2"/>
  <c r="G24" i="2" s="1"/>
  <c r="E24" i="2"/>
  <c r="C24" i="2"/>
  <c r="D24" i="2" s="1"/>
  <c r="B24" i="2"/>
  <c r="O23" i="2"/>
  <c r="N23" i="2"/>
  <c r="P23" i="2" s="1"/>
  <c r="L23" i="2"/>
  <c r="M23" i="2" s="1"/>
  <c r="K23" i="2"/>
  <c r="Q23" i="2" s="1"/>
  <c r="I23" i="2"/>
  <c r="J23" i="2" s="1"/>
  <c r="H23" i="2"/>
  <c r="G23" i="2"/>
  <c r="D23" i="2"/>
  <c r="R22" i="2"/>
  <c r="O22" i="2"/>
  <c r="N22" i="2"/>
  <c r="P22" i="2" s="1"/>
  <c r="L22" i="2"/>
  <c r="K22" i="2"/>
  <c r="M22" i="2" s="1"/>
  <c r="I22" i="2"/>
  <c r="H22" i="2"/>
  <c r="J22" i="2" s="1"/>
  <c r="G22" i="2"/>
  <c r="D22" i="2"/>
  <c r="R21" i="2"/>
  <c r="S21" i="2" s="1"/>
  <c r="P21" i="2"/>
  <c r="O21" i="2"/>
  <c r="N21" i="2"/>
  <c r="L21" i="2"/>
  <c r="M21" i="2" s="1"/>
  <c r="K21" i="2"/>
  <c r="Q21" i="2" s="1"/>
  <c r="I21" i="2"/>
  <c r="H21" i="2"/>
  <c r="J21" i="2" s="1"/>
  <c r="G21" i="2"/>
  <c r="D21" i="2"/>
  <c r="R20" i="2"/>
  <c r="S20" i="2" s="1"/>
  <c r="O20" i="2"/>
  <c r="P20" i="2" s="1"/>
  <c r="N20" i="2"/>
  <c r="L20" i="2"/>
  <c r="M20" i="2" s="1"/>
  <c r="K20" i="2"/>
  <c r="Q20" i="2" s="1"/>
  <c r="I20" i="2"/>
  <c r="H20" i="2"/>
  <c r="J20" i="2" s="1"/>
  <c r="G20" i="2"/>
  <c r="D20" i="2"/>
  <c r="O19" i="2"/>
  <c r="N19" i="2"/>
  <c r="P19" i="2" s="1"/>
  <c r="L19" i="2"/>
  <c r="R19" i="2" s="1"/>
  <c r="K19" i="2"/>
  <c r="Q19" i="2" s="1"/>
  <c r="I19" i="2"/>
  <c r="H19" i="2"/>
  <c r="J19" i="2" s="1"/>
  <c r="G19" i="2"/>
  <c r="D19" i="2"/>
  <c r="O18" i="2"/>
  <c r="N18" i="2"/>
  <c r="Q18" i="2" s="1"/>
  <c r="L18" i="2"/>
  <c r="R18" i="2" s="1"/>
  <c r="S18" i="2" s="1"/>
  <c r="K18" i="2"/>
  <c r="J18" i="2"/>
  <c r="I18" i="2"/>
  <c r="H18" i="2"/>
  <c r="G18" i="2"/>
  <c r="D18" i="2"/>
  <c r="O13" i="2"/>
  <c r="N13" i="2"/>
  <c r="Q13" i="2" s="1"/>
  <c r="L13" i="2"/>
  <c r="M13" i="2" s="1"/>
  <c r="K13" i="2"/>
  <c r="F13" i="2"/>
  <c r="O24" i="2" s="1"/>
  <c r="E13" i="2"/>
  <c r="N24" i="2" s="1"/>
  <c r="D13" i="2"/>
  <c r="C13" i="2"/>
  <c r="I13" i="2" s="1"/>
  <c r="B13" i="2"/>
  <c r="H13" i="2" s="1"/>
  <c r="R12" i="2"/>
  <c r="S12" i="2" s="1"/>
  <c r="Q12" i="2"/>
  <c r="P12" i="2"/>
  <c r="M12" i="2"/>
  <c r="I12" i="2"/>
  <c r="H12" i="2"/>
  <c r="J12" i="2" s="1"/>
  <c r="G12" i="2"/>
  <c r="D12" i="2"/>
  <c r="R11" i="2"/>
  <c r="S11" i="2" s="1"/>
  <c r="Q11" i="2"/>
  <c r="P11" i="2"/>
  <c r="M11" i="2"/>
  <c r="I11" i="2"/>
  <c r="H11" i="2"/>
  <c r="J11" i="2" s="1"/>
  <c r="G11" i="2"/>
  <c r="D11" i="2"/>
  <c r="R10" i="2"/>
  <c r="S10" i="2" s="1"/>
  <c r="Q10" i="2"/>
  <c r="P10" i="2"/>
  <c r="M10" i="2"/>
  <c r="J10" i="2"/>
  <c r="I10" i="2"/>
  <c r="H10" i="2"/>
  <c r="G10" i="2"/>
  <c r="D10" i="2"/>
  <c r="R9" i="2"/>
  <c r="S9" i="2" s="1"/>
  <c r="Q9" i="2"/>
  <c r="P9" i="2"/>
  <c r="M9" i="2"/>
  <c r="I9" i="2"/>
  <c r="H9" i="2"/>
  <c r="J9" i="2" s="1"/>
  <c r="G9" i="2"/>
  <c r="D9" i="2"/>
  <c r="R8" i="2"/>
  <c r="S8" i="2" s="1"/>
  <c r="Q8" i="2"/>
  <c r="P8" i="2"/>
  <c r="M8" i="2"/>
  <c r="I8" i="2"/>
  <c r="H8" i="2"/>
  <c r="J8" i="2" s="1"/>
  <c r="G8" i="2"/>
  <c r="D8" i="2"/>
  <c r="R7" i="2"/>
  <c r="S7" i="2" s="1"/>
  <c r="Q7" i="2"/>
  <c r="P7" i="2"/>
  <c r="M7" i="2"/>
  <c r="I7" i="2"/>
  <c r="J7" i="2" s="1"/>
  <c r="H7" i="2"/>
  <c r="G7" i="2"/>
  <c r="D7" i="2"/>
  <c r="B14" i="5" l="1"/>
  <c r="H37" i="5"/>
  <c r="A48" i="5"/>
  <c r="D14" i="5"/>
  <c r="E25" i="5"/>
  <c r="F14" i="5"/>
  <c r="D37" i="5"/>
  <c r="G25" i="5"/>
  <c r="C73" i="5"/>
  <c r="J14" i="5"/>
  <c r="I72" i="5"/>
  <c r="K70" i="5" s="1"/>
  <c r="A25" i="5"/>
  <c r="C25" i="5"/>
  <c r="E48" i="5"/>
  <c r="F62" i="5"/>
  <c r="G48" i="5"/>
  <c r="H62" i="5"/>
  <c r="I24" i="5"/>
  <c r="K21" i="5" s="1"/>
  <c r="J24" i="5"/>
  <c r="L18" i="5" s="1"/>
  <c r="J72" i="5"/>
  <c r="L69" i="5" s="1"/>
  <c r="I47" i="5"/>
  <c r="K44" i="5" s="1"/>
  <c r="J47" i="5"/>
  <c r="L44" i="5" s="1"/>
  <c r="Q24" i="4"/>
  <c r="M20" i="4"/>
  <c r="L24" i="4"/>
  <c r="M13" i="4"/>
  <c r="M18" i="4"/>
  <c r="O24" i="4"/>
  <c r="P24" i="4" s="1"/>
  <c r="S19" i="2"/>
  <c r="J13" i="2"/>
  <c r="P24" i="2"/>
  <c r="M18" i="2"/>
  <c r="Q22" i="2"/>
  <c r="S22" i="2" s="1"/>
  <c r="I24" i="2"/>
  <c r="J24" i="2" s="1"/>
  <c r="P13" i="2"/>
  <c r="M19" i="2"/>
  <c r="K24" i="2"/>
  <c r="Q24" i="2" s="1"/>
  <c r="R13" i="2"/>
  <c r="S13" i="2" s="1"/>
  <c r="P18" i="2"/>
  <c r="R23" i="2"/>
  <c r="S23" i="2" s="1"/>
  <c r="L24" i="2"/>
  <c r="G13" i="2"/>
  <c r="K67" i="5" l="1"/>
  <c r="K68" i="5"/>
  <c r="K69" i="5"/>
  <c r="L42" i="5"/>
  <c r="L45" i="5"/>
  <c r="L41" i="5"/>
  <c r="K23" i="5"/>
  <c r="K18" i="5"/>
  <c r="K20" i="5"/>
  <c r="K66" i="5"/>
  <c r="K71" i="5"/>
  <c r="L23" i="5"/>
  <c r="L21" i="5"/>
  <c r="K22" i="5"/>
  <c r="K19" i="5"/>
  <c r="L22" i="5"/>
  <c r="L20" i="5"/>
  <c r="L19" i="5"/>
  <c r="K41" i="5"/>
  <c r="L66" i="5"/>
  <c r="K43" i="5"/>
  <c r="L71" i="5"/>
  <c r="K42" i="5"/>
  <c r="K45" i="5"/>
  <c r="K46" i="5"/>
  <c r="L68" i="5"/>
  <c r="L70" i="5"/>
  <c r="L43" i="5"/>
  <c r="L46" i="5"/>
  <c r="L67" i="5"/>
  <c r="R24" i="4"/>
  <c r="S24" i="4" s="1"/>
  <c r="M24" i="4"/>
  <c r="R24" i="2"/>
  <c r="S24" i="2" s="1"/>
  <c r="M24" i="2"/>
  <c r="K72" i="5" l="1"/>
  <c r="K24" i="5"/>
  <c r="L47" i="5"/>
  <c r="L24" i="5"/>
  <c r="L72" i="5"/>
  <c r="K47" i="5"/>
</calcChain>
</file>

<file path=xl/comments1.xml><?xml version="1.0" encoding="utf-8"?>
<comments xmlns="http://schemas.openxmlformats.org/spreadsheetml/2006/main">
  <authors>
    <author>Autor</author>
  </authors>
  <commentList>
    <comment ref="B13" authorId="0" shapeId="0">
      <text>
        <r>
          <rPr>
            <b/>
            <sz val="9"/>
            <color indexed="81"/>
            <rFont val="Segoe UI"/>
            <family val="2"/>
            <charset val="238"/>
          </rPr>
          <t>Autor:</t>
        </r>
        <r>
          <rPr>
            <sz val="9"/>
            <color indexed="81"/>
            <rFont val="Segoe UI"/>
            <family val="2"/>
            <charset val="238"/>
          </rPr>
          <t xml:space="preserve">
podľa správ z fakúlt</t>
        </r>
      </text>
    </comment>
    <comment ref="C13" authorId="0" shapeId="0">
      <text>
        <r>
          <rPr>
            <b/>
            <sz val="9"/>
            <color indexed="81"/>
            <rFont val="Segoe UI"/>
            <family val="2"/>
            <charset val="238"/>
          </rPr>
          <t>Autor:</t>
        </r>
        <r>
          <rPr>
            <sz val="9"/>
            <color indexed="81"/>
            <rFont val="Segoe UI"/>
            <family val="2"/>
            <charset val="238"/>
          </rPr>
          <t xml:space="preserve">
podľa správ z fakúlt, ak údaj z fakulty chýbal, vychádzalo sa z výročnej správy UMB 2021</t>
        </r>
      </text>
    </comment>
    <comment ref="E13" authorId="0" shapeId="0">
      <text>
        <r>
          <rPr>
            <b/>
            <sz val="9"/>
            <color indexed="81"/>
            <rFont val="Segoe UI"/>
            <family val="2"/>
            <charset val="238"/>
          </rPr>
          <t>Autor:</t>
        </r>
        <r>
          <rPr>
            <sz val="9"/>
            <color indexed="81"/>
            <rFont val="Segoe UI"/>
            <family val="2"/>
            <charset val="238"/>
          </rPr>
          <t xml:space="preserve">
kvantifikované údaje z niektorých fakúlt chýbajú</t>
        </r>
      </text>
    </comment>
    <comment ref="E15" authorId="0" shapeId="0">
      <text>
        <r>
          <rPr>
            <b/>
            <sz val="9"/>
            <color indexed="81"/>
            <rFont val="Segoe UI"/>
            <family val="2"/>
            <charset val="238"/>
          </rPr>
          <t>Autor:</t>
        </r>
        <r>
          <rPr>
            <sz val="9"/>
            <color indexed="81"/>
            <rFont val="Segoe UI"/>
            <family val="2"/>
            <charset val="238"/>
          </rPr>
          <t xml:space="preserve">
277 priaznivých výsledkov = (100 % - 18 %)</t>
        </r>
      </text>
    </comment>
    <comment ref="F23" authorId="0" shapeId="0">
      <text>
        <r>
          <rPr>
            <b/>
            <sz val="9"/>
            <color indexed="81"/>
            <rFont val="Segoe UI"/>
            <family val="2"/>
            <charset val="238"/>
          </rPr>
          <t>Autor:</t>
        </r>
        <r>
          <rPr>
            <sz val="9"/>
            <color indexed="81"/>
            <rFont val="Segoe UI"/>
            <family val="2"/>
            <charset val="238"/>
          </rPr>
          <t xml:space="preserve">
študenti z UMB - z EF, FF, PdF</t>
        </r>
      </text>
    </comment>
  </commentList>
</comments>
</file>

<file path=xl/sharedStrings.xml><?xml version="1.0" encoding="utf-8"?>
<sst xmlns="http://schemas.openxmlformats.org/spreadsheetml/2006/main" count="3828" uniqueCount="844">
  <si>
    <t>Fakulta</t>
  </si>
  <si>
    <t>1. stupeň štúdia</t>
  </si>
  <si>
    <t>2. stupeň štúdia</t>
  </si>
  <si>
    <t>DŠ</t>
  </si>
  <si>
    <t>EŠ</t>
  </si>
  <si>
    <t>Spolu</t>
  </si>
  <si>
    <t>Počet ponúkaných ŠP</t>
  </si>
  <si>
    <t>Počet neotvorených ŠP</t>
  </si>
  <si>
    <t xml:space="preserve">% podiel </t>
  </si>
  <si>
    <t>EF</t>
  </si>
  <si>
    <t>FF</t>
  </si>
  <si>
    <t>FPVaMV</t>
  </si>
  <si>
    <t>FPV</t>
  </si>
  <si>
    <t>PF</t>
  </si>
  <si>
    <t>PrF</t>
  </si>
  <si>
    <t xml:space="preserve">Spolu </t>
  </si>
  <si>
    <t>3. stupeň štúdia</t>
  </si>
  <si>
    <t>Spolu DŠ</t>
  </si>
  <si>
    <t>Spolu EŠ</t>
  </si>
  <si>
    <t>Poznámka: označenie ŠP zahŕňa študijné programy aj kombinácie študijných programov</t>
  </si>
  <si>
    <t>Počet ponúkaných ŠP v CJ</t>
  </si>
  <si>
    <t>Počet neotvorených ŠP v CJ</t>
  </si>
  <si>
    <t>0,00</t>
  </si>
  <si>
    <t>1. stupen AR 2021_2022 - údaje k 31. 10. 2021</t>
  </si>
  <si>
    <t>Plánovaný počet na prijatie</t>
  </si>
  <si>
    <t>Počet prihlásených</t>
  </si>
  <si>
    <t>Počet zúčastnených</t>
  </si>
  <si>
    <t>Počet prijatých uchádzačov</t>
  </si>
  <si>
    <t xml:space="preserve">Počet študentov po ukončení zápisov do 1. roku a % z celkového počtu zapísaných študentov </t>
  </si>
  <si>
    <t>Denné</t>
  </si>
  <si>
    <t>Externé</t>
  </si>
  <si>
    <t>z toho ženy</t>
  </si>
  <si>
    <t>%</t>
  </si>
  <si>
    <t>% žien</t>
  </si>
  <si>
    <t>Spolu/ z toho ženy</t>
  </si>
  <si>
    <t xml:space="preserve">Poznámky: </t>
  </si>
  <si>
    <t xml:space="preserve">FF: 1 uchádzačke neprijatej na dennú formu štúdia bola ponúknutá externá forma štúdia, na ňu sa aj zapísala. </t>
  </si>
  <si>
    <t>Stupeň štúdia</t>
  </si>
  <si>
    <t>Štát</t>
  </si>
  <si>
    <t xml:space="preserve">Počet doručených prihlášok </t>
  </si>
  <si>
    <t xml:space="preserve">Počet vydaných rozhodnutí o prijatí </t>
  </si>
  <si>
    <t xml:space="preserve">Zapísaní uchádzači na štúdium </t>
  </si>
  <si>
    <t xml:space="preserve">Podiel zapísaných zahraničných 
uchádzačov  k počtu 
zapísaných uchádzačov na fakultu </t>
  </si>
  <si>
    <t xml:space="preserve">Podiel zapísaných zahraničných 
uchádzačov  k počtu 
zapísaných uchádzačov na UMB </t>
  </si>
  <si>
    <t>Podiel zapísaných zahraničných 
uchádzačov  k počtu 
zahraničných študentov na UMB 
(bez mobilít)</t>
  </si>
  <si>
    <t>1.</t>
  </si>
  <si>
    <t>Azerbajdžanská republika</t>
  </si>
  <si>
    <t>Bieloruská republika</t>
  </si>
  <si>
    <t>Bulharská republika</t>
  </si>
  <si>
    <t>Česká republika</t>
  </si>
  <si>
    <t>Kazašská republika</t>
  </si>
  <si>
    <t>Kirgizská republika</t>
  </si>
  <si>
    <t>Poľská republika</t>
  </si>
  <si>
    <t>Ruská federácia</t>
  </si>
  <si>
    <t>Spojené štáty americké</t>
  </si>
  <si>
    <t>Srbská republika</t>
  </si>
  <si>
    <t>Tadžická republika</t>
  </si>
  <si>
    <t>Ukrajina</t>
  </si>
  <si>
    <t>Uzbecká republika</t>
  </si>
  <si>
    <t>Spolu 1. stupeň EF</t>
  </si>
  <si>
    <t>2.</t>
  </si>
  <si>
    <t>Albánska republika</t>
  </si>
  <si>
    <t>Bangladéšska ľudová republika</t>
  </si>
  <si>
    <t>Ghanská republika</t>
  </si>
  <si>
    <t>Nigérijská federatívna republika</t>
  </si>
  <si>
    <t>Turecká republika</t>
  </si>
  <si>
    <t>Spolu 2. stupeň EF</t>
  </si>
  <si>
    <t>3.</t>
  </si>
  <si>
    <t>Spolu 3. stupeň EF</t>
  </si>
  <si>
    <t>SPOLU EF</t>
  </si>
  <si>
    <t>Fyzický počet osôb za EF</t>
  </si>
  <si>
    <t>Belgické kráľovstvo</t>
  </si>
  <si>
    <t>Spolu 1. stupeň FF</t>
  </si>
  <si>
    <t>SPOLU FF</t>
  </si>
  <si>
    <t>Fyzický počet osôb za FF</t>
  </si>
  <si>
    <t>Afganská islamská republika</t>
  </si>
  <si>
    <t>Čínska ľudová republika</t>
  </si>
  <si>
    <t>Etiópska federatívna demokratická republika</t>
  </si>
  <si>
    <t>Pakistanská islamská republika</t>
  </si>
  <si>
    <t>Rwandská republika</t>
  </si>
  <si>
    <t>Spolu 1. stupeň FPVaMV</t>
  </si>
  <si>
    <t>Brazílska federatívna republika</t>
  </si>
  <si>
    <t>Indická republika</t>
  </si>
  <si>
    <t>Kamerunská republika</t>
  </si>
  <si>
    <t>Libanonská republika</t>
  </si>
  <si>
    <t>Maďarsko</t>
  </si>
  <si>
    <t>Spolu 2. stupeň FPVaMV</t>
  </si>
  <si>
    <t>Kórejská republika</t>
  </si>
  <si>
    <t>Spojené kráľovstvo Veľkej Británie a Severného Írska</t>
  </si>
  <si>
    <t>Spolu 3. stupeň FPVaMV</t>
  </si>
  <si>
    <t>SPOLU FPVaMV</t>
  </si>
  <si>
    <t>Fyzický počet osôb za FPVaMV</t>
  </si>
  <si>
    <t>Rumunsko</t>
  </si>
  <si>
    <t>Spolu 1. stupeň FPV</t>
  </si>
  <si>
    <t>Spolu 2. stupeň FPV</t>
  </si>
  <si>
    <t>SPOLU FPV</t>
  </si>
  <si>
    <t>Fyzický počet osôb za FPV</t>
  </si>
  <si>
    <t>Spolu 1. stupeň PF</t>
  </si>
  <si>
    <t>Spolu 2. stupeň PF</t>
  </si>
  <si>
    <t>Nemecká spolková republika</t>
  </si>
  <si>
    <t>Spolu 3. stupeň PF</t>
  </si>
  <si>
    <t>SPOLU PF</t>
  </si>
  <si>
    <t>Fyzický počet osôb za PF</t>
  </si>
  <si>
    <t>Spolu 1. stupeň PrF</t>
  </si>
  <si>
    <t>Sýrska arabská republika</t>
  </si>
  <si>
    <t>Spolu 2. stupeň PrF</t>
  </si>
  <si>
    <t>SPOLU PrF</t>
  </si>
  <si>
    <t>Fyzický počet osôb za PrF</t>
  </si>
  <si>
    <t>Spolu 1. stupeň</t>
  </si>
  <si>
    <t xml:space="preserve">Spolu 2. stupeň </t>
  </si>
  <si>
    <t xml:space="preserve">Spolu 3. stupeň </t>
  </si>
  <si>
    <t xml:space="preserve">SPOLU UMB </t>
  </si>
  <si>
    <t>Fyzický počet osôb za UMB</t>
  </si>
  <si>
    <t>Počet zapísaných uchádzačov do prvých rokov štúdia na EF</t>
  </si>
  <si>
    <t>Počet zapísaných uchádzačov do prvých rokov štúdia na FF</t>
  </si>
  <si>
    <t>Počet zapísaných uchádzačov do prvých rokov štúdia na FPVaMV</t>
  </si>
  <si>
    <t>Počet zapísaných uchádzačov do prvých rokov štúdia na FPV</t>
  </si>
  <si>
    <t>Počet zapísaných uchádzačov do prvých rokov štúdia na PF</t>
  </si>
  <si>
    <t>Počet zapísaných uchádzačov do prvých rokov štúdia na PrF</t>
  </si>
  <si>
    <t xml:space="preserve">Počet zapísaných uchádzačov do prvých rokov štúdia na UMB </t>
  </si>
  <si>
    <t>Počet zahraničných študentov na UMB k 31.10.2021 (bez mobilít)</t>
  </si>
  <si>
    <t xml:space="preserve">Počet zapísaných uchádzačov na 1. stupeň štúdia </t>
  </si>
  <si>
    <t xml:space="preserve">Počet zapíaných uchádzačov na 2. stupeň štúdia </t>
  </si>
  <si>
    <t xml:space="preserve">Počet zapísaných uchádzačov na 3. stupeňa štúdia </t>
  </si>
  <si>
    <t>Počet absolventov 
1. stupňa k 31. 8. 2021</t>
  </si>
  <si>
    <t>Počet zapísaných študentov 
do 1. roka 2. stupňa štúdia 
k 31. 10. 2021</t>
  </si>
  <si>
    <t>Počet vlastných absolventov  
1. stupňa štúdia zapísaných 
na 2. stupeň štúdia</t>
  </si>
  <si>
    <t xml:space="preserve">Počet absolventov 
1. stupňa štúdia inej 
fakulty UMB alebo 
iných VŠ zapísaných 
na 2. stupeň štúdia </t>
  </si>
  <si>
    <t xml:space="preserve">Z toho počet absolventov 
1. stupňa štúdia
iných VŠ zapísaných 
na 2. stupeň štúdia </t>
  </si>
  <si>
    <t>Podiel vlastných absolventov k počtu zapísaných študentov v %</t>
  </si>
  <si>
    <t>z toho podiel žien</t>
  </si>
  <si>
    <t>Podiel absolventov z iných fakult UMB a iných VŠ k počtu zapísaných študentov v %</t>
  </si>
  <si>
    <t>Podiel absolventov z iných VŠ k počtu zapísaných študentov v %</t>
  </si>
  <si>
    <t>Podiel vlastných 
absolventov zapísaných 
na 2. stupeň štúdia 
k počtu absolventov 
1. stupňa v %</t>
  </si>
  <si>
    <t>K 31. 10. 2021</t>
  </si>
  <si>
    <t>z toho ženy k 31.10. 2021</t>
  </si>
  <si>
    <t>k 31. 10. 2020</t>
  </si>
  <si>
    <t>Počet absolventov 
2. stupňa k 31. 8. 2021</t>
  </si>
  <si>
    <t>Počet zapísaných študentov 
do 1. roka 3. stupňa štúdia 
k 31. 10. 2021</t>
  </si>
  <si>
    <t>Počet vlastných absolventov  
2. stupňa štúdia zapísaných 
na 3. stupeň štúdia</t>
  </si>
  <si>
    <t xml:space="preserve">Počet absolventov 
2. stupňa štúdia inej 
fakulty UMB alebo 
iných VŠ zapísaných 
na 3. stupeň štúdia </t>
  </si>
  <si>
    <t xml:space="preserve">Počet absolventov 
2. stupňa štúdia
iných VŠ zapísaných 
na 3. stupeň štúdia </t>
  </si>
  <si>
    <t>Podiel absolventov z iných fakúlt UMB a iných VŠ k počtu zapísaných študentov v %</t>
  </si>
  <si>
    <t>Podiel vlastných 
absolventov zapísaných 
na 3. stupeň štúdia 
k počtu absolventov 
2. stupňa v %</t>
  </si>
  <si>
    <t>K 31. 10. 2020</t>
  </si>
  <si>
    <t>Poznámka: nie všetci vlastní absolventi zapísaní do 1. roku ďalšieho stupňa štúdia sú absolventi z predchádzajúceho AR (môžu to byť aj absolventi, ktorí ukončili štúdium skôr).</t>
  </si>
  <si>
    <t>Stupeň</t>
  </si>
  <si>
    <t>Forma</t>
  </si>
  <si>
    <t>Popis</t>
  </si>
  <si>
    <t xml:space="preserve">1. rok </t>
  </si>
  <si>
    <t>2. rok</t>
  </si>
  <si>
    <t>3. rok</t>
  </si>
  <si>
    <t>4. rok</t>
  </si>
  <si>
    <t>5. rok</t>
  </si>
  <si>
    <t>6. rok</t>
  </si>
  <si>
    <t>Počet študentov v nadštandardnej dĺžke štúdia v príslušnom ŠP</t>
  </si>
  <si>
    <t>Podiel študentov v NDŠ z počtu študentov</t>
  </si>
  <si>
    <t>denná</t>
  </si>
  <si>
    <t>ekonomika a manažment podniku v anglickom jazyku</t>
  </si>
  <si>
    <t>cestovný ruch</t>
  </si>
  <si>
    <t>ekonomika a manažment podniku</t>
  </si>
  <si>
    <t>financie, bankovníctvo a investovanie</t>
  </si>
  <si>
    <t>manažment</t>
  </si>
  <si>
    <t>teritoriálny manažment</t>
  </si>
  <si>
    <t>verejná ekonomika a manažment</t>
  </si>
  <si>
    <t>EF spolu 1. stupeň denné</t>
  </si>
  <si>
    <t>externá</t>
  </si>
  <si>
    <t>EF spolu 1. stupeň externé</t>
  </si>
  <si>
    <t>EF spolu 1. stupeň</t>
  </si>
  <si>
    <t>ekonomika a manažment malých a stredných podnikov</t>
  </si>
  <si>
    <t>ekonomika a riadenie cestovného ruchu</t>
  </si>
  <si>
    <t>ekonomika verejného sektora</t>
  </si>
  <si>
    <t>financie, bankovníctvo a investovanie v anglickom jazyku</t>
  </si>
  <si>
    <t>marketingový manažment podniku v anglickom jazyku</t>
  </si>
  <si>
    <t>marketingový manažment podniku</t>
  </si>
  <si>
    <t>podnikové manažérske systémy</t>
  </si>
  <si>
    <t>teritoriálne štúdiá</t>
  </si>
  <si>
    <t>EF spolu 2. stupeň denné</t>
  </si>
  <si>
    <t>EF spolu 2. stupeň externé</t>
  </si>
  <si>
    <t>EF spolu 2. stupeň</t>
  </si>
  <si>
    <t>financie</t>
  </si>
  <si>
    <t>verejná ekonomika a politika</t>
  </si>
  <si>
    <t>EF spolu 3. stupeň denné</t>
  </si>
  <si>
    <t>ekonomika a manažment podniku AJ</t>
  </si>
  <si>
    <t>EF spolu 3. stupeň externé</t>
  </si>
  <si>
    <t>EF spolu 3. stupeň</t>
  </si>
  <si>
    <t>EF spolu</t>
  </si>
  <si>
    <t>anglický jazyk a kultúra - francúzsky jazyk a kultúra</t>
  </si>
  <si>
    <t>anglický jazyk a kultúra - nemecký jazyk a kultúra</t>
  </si>
  <si>
    <t>anglický jazyk a kultúra - poľský jazyk a kultúra</t>
  </si>
  <si>
    <t>anglický jazyk a kultúra - ruský jazyk a kultúra</t>
  </si>
  <si>
    <t>anglický jazyk a kultúra - španielsky jazyk a kultúra</t>
  </si>
  <si>
    <t>anglický jazyk a kultúra - taliansky jazyk a kultúra</t>
  </si>
  <si>
    <t>aplikovaná etika</t>
  </si>
  <si>
    <t>aplikovaná etnológia</t>
  </si>
  <si>
    <t>etnológia - história</t>
  </si>
  <si>
    <t>francúzsky jazyk a kultúra - španielsky jazyk a kultúra</t>
  </si>
  <si>
    <t>história</t>
  </si>
  <si>
    <t>nemecký jazyk a kultúra</t>
  </si>
  <si>
    <t>nemecký jazyk a kultúra - ruský jazyk a kultúra</t>
  </si>
  <si>
    <t>angličtina pre preklad v hospodárskej praxi</t>
  </si>
  <si>
    <t>nemčina pre preklad v hospodárskej praxi</t>
  </si>
  <si>
    <t>poľský jazyk a kultúra</t>
  </si>
  <si>
    <t>ruský jazyk a kultúra</t>
  </si>
  <si>
    <t>slovenský jazyk a literatúra</t>
  </si>
  <si>
    <t>slovenský jazyk a literatúra - anglický jazyk a kultúra</t>
  </si>
  <si>
    <t>slovenský jazyk a literatúra - francúzsky jazyk a kultúra</t>
  </si>
  <si>
    <t>slovenský jazyk a literatúra - nemecký jazyk a kultúra</t>
  </si>
  <si>
    <t>slovenský jazyk a literatúra - ruský jazyk a kultúra</t>
  </si>
  <si>
    <t>slovenčina v lingvokultúrnej kompetencii zahraničných študentov</t>
  </si>
  <si>
    <t>španielsky jazyk a kultúra - taliansky jazyk a kultúra</t>
  </si>
  <si>
    <t>anglický jazyk a kultúra - aplikovaná etika</t>
  </si>
  <si>
    <t>anglický jazyk a kultúra - filozofia</t>
  </si>
  <si>
    <t>anglický jazyk a kultúra - história</t>
  </si>
  <si>
    <t>filozofia - história</t>
  </si>
  <si>
    <t>filozofia - ruský jazyk a kultúra</t>
  </si>
  <si>
    <t>história - nemecký jazyk a kultúra</t>
  </si>
  <si>
    <t>história - ruský jazyk a kultúra</t>
  </si>
  <si>
    <t>slovenský jazyk a literatúra - filozofia</t>
  </si>
  <si>
    <t>slovenský jazyk a literatúra - história</t>
  </si>
  <si>
    <t>učiteľstvo telesnej výchovy a trénerstvo</t>
  </si>
  <si>
    <t>učiteľstvo anglického jazyka a literatúry a učiteľstvo filozofie</t>
  </si>
  <si>
    <t>učiteľstvo anglického jazyka a literatúry a učiteľstvo francúzskeho jazyka a literatúry</t>
  </si>
  <si>
    <t>učiteľstvo anglického jazyka a literatúry a učiteľstvo histórie</t>
  </si>
  <si>
    <t>učiteľstvo anglického jazyka a literatúry a učiteľstvo hudobného umenia</t>
  </si>
  <si>
    <t>učiteľstvo anglického jazyka a literatúry a učiteľstvo nemeckého jazyka a literatúry</t>
  </si>
  <si>
    <t>učiteľstvo anglického jazyka a literatúry a učiteľstvo ruského jazyka a literatúry</t>
  </si>
  <si>
    <t>učiteľstvo anglického jazyka a literatúry a učiteľstvo slovenského jazyka a literatúry</t>
  </si>
  <si>
    <t>učiteľstvo anglického jazyka a literatúry a učiteľstvo telesnej výchovy</t>
  </si>
  <si>
    <t>učiteľstvo francúzskeho jazyka a literatúry a učiteľstvo histórie</t>
  </si>
  <si>
    <t>učiteľstvo histórie a učiteľstvo filozofie</t>
  </si>
  <si>
    <t>učiteľstvo histórie a učiteľstvo telesnej výchovy</t>
  </si>
  <si>
    <t>učiteľstvo nemeckého jazyka a literatúry a učiteľstvo filozofie</t>
  </si>
  <si>
    <t>učiteľstvo nemeckého jazyka a literatúry a učiteľstvo ruského jazyka a literatúry</t>
  </si>
  <si>
    <t>učiteľstvo ruského jazyka a literatúry a učiteľstvo histórie</t>
  </si>
  <si>
    <t>učiteľstvo slovenského jazyka a literatúry a učiteľstvo filozofie</t>
  </si>
  <si>
    <t>učiteľstvo slovenského jazyka a literatúry a učiteľstvo francúzskeho jazyka a literatúry</t>
  </si>
  <si>
    <t>učiteľstvo slovenského jazyka a literatúry a učiteľstvo histórie</t>
  </si>
  <si>
    <t>učiteľstvo slovenského jazyka a literatúry a učiteľstvo hudobného umenia</t>
  </si>
  <si>
    <t>učiteľstvo slovenského jazyka a literatúry a učiteľstvo nemeckého jazyka a literatúry</t>
  </si>
  <si>
    <t>učiteľstvo slovenského jazyka a literatúry a učiteľstvo ruského jazyka a literatúry</t>
  </si>
  <si>
    <t>učiteľstvo slovenského jazyka a literatúry a učiteľstvo telesnej výchovy</t>
  </si>
  <si>
    <t>učiteľstvo telesnej výchovy a učiteľstvo biológie</t>
  </si>
  <si>
    <t>učiteľstvo telesnej výchovy a učiteľstvo etickej výchovy</t>
  </si>
  <si>
    <t>učiteľstvo telesnej výchovy a učiteľstvo geografie</t>
  </si>
  <si>
    <t>učiteľstvo telesnej výchovy a učiteľstvo informatiky</t>
  </si>
  <si>
    <t>učiteľstvo telesnej výchovy</t>
  </si>
  <si>
    <t>učiteľstvo telesnej výchovy a učiteľstvo matematiky</t>
  </si>
  <si>
    <t>učiteľstvo telesnej výchovy a učiteľstvo techniky</t>
  </si>
  <si>
    <t>FF spolu 1. stupeň denné</t>
  </si>
  <si>
    <t>anglický jazyk a kultúra</t>
  </si>
  <si>
    <t>FF spolu 1. stupeň externé</t>
  </si>
  <si>
    <t>FF spolu 1. stupeň</t>
  </si>
  <si>
    <t>filozofické štúdiá</t>
  </si>
  <si>
    <t>francúzsky jazyk a kultúra - ruský jazyk a kultúra</t>
  </si>
  <si>
    <t>stredoeurópske historické štúdiá</t>
  </si>
  <si>
    <t>FF spolu 2. stupeň denné</t>
  </si>
  <si>
    <t>FF spolu 2. stupeň externé</t>
  </si>
  <si>
    <t>FF spolu 2. stupeň</t>
  </si>
  <si>
    <t>slovenské dejiny</t>
  </si>
  <si>
    <t>systematická filozofia</t>
  </si>
  <si>
    <t>slovenský jazyk</t>
  </si>
  <si>
    <t>športová edukológia</t>
  </si>
  <si>
    <t>translatológia</t>
  </si>
  <si>
    <t>všeobecná jazykoveda</t>
  </si>
  <si>
    <t>FF spolu 3. stupeň denné</t>
  </si>
  <si>
    <t>literárna veda</t>
  </si>
  <si>
    <t>FF spolu 3. stupeň externé</t>
  </si>
  <si>
    <t>FF spolu 3. stupeň</t>
  </si>
  <si>
    <t>FF spolu</t>
  </si>
  <si>
    <t>medzinárodné vzťahy</t>
  </si>
  <si>
    <t>politológia</t>
  </si>
  <si>
    <t>FPVMV spolu 1. stupeň denné</t>
  </si>
  <si>
    <t>FPVMV spolu 1. stupeň externé</t>
  </si>
  <si>
    <t>FPVMV spolu 1. stupeň</t>
  </si>
  <si>
    <t>bezpečnostné štúdiá</t>
  </si>
  <si>
    <t>FPVMV spolu 2. stupeň denné</t>
  </si>
  <si>
    <t>FPVMV spolu 2. stupeň externé</t>
  </si>
  <si>
    <t>FPVMV spolu 2. stupeň</t>
  </si>
  <si>
    <t>FPVMV spolu 3. stupeň denné</t>
  </si>
  <si>
    <t>FPVMV spolu 3. stupeň externé</t>
  </si>
  <si>
    <t>FPVMV spolu 3. stupeň</t>
  </si>
  <si>
    <t xml:space="preserve">FPVMV spolu </t>
  </si>
  <si>
    <t xml:space="preserve">FPV </t>
  </si>
  <si>
    <t xml:space="preserve">1. </t>
  </si>
  <si>
    <t>aplikovaná informatika</t>
  </si>
  <si>
    <t>aplikovaná geológia</t>
  </si>
  <si>
    <t>bezpečnosť životného prostredia</t>
  </si>
  <si>
    <t>ekológia a ochrana ekosystémov</t>
  </si>
  <si>
    <t>forenzná a kriminalistická chémia</t>
  </si>
  <si>
    <t>geografia</t>
  </si>
  <si>
    <t>geopotenciál regiónov</t>
  </si>
  <si>
    <t>matematika</t>
  </si>
  <si>
    <t>učiteľstvo praktickej prípravy</t>
  </si>
  <si>
    <t>učiteľstvo biológie a učiteľstvo anglického jazyka a literatúry</t>
  </si>
  <si>
    <t>učiteľstvo biológie a učiteľstvo filozofie</t>
  </si>
  <si>
    <t>učiteľstvo biológie a učiteľstvo geografie</t>
  </si>
  <si>
    <t>učiteľstvo biológie a učiteľstvo histórie</t>
  </si>
  <si>
    <t>učiteľstvo biológie a učiteľstvo chémie</t>
  </si>
  <si>
    <t>učiteľstvo biológie a učiteľstvo matematiky</t>
  </si>
  <si>
    <t>učiteľstvo biológie a učiteľstvo psychológie</t>
  </si>
  <si>
    <t>učiteľstvo biológie a učiteľstvo slovenského jazyka a literatúry</t>
  </si>
  <si>
    <t>učiteľstvo fyziky a učiteľstvo anglického jazyka a literatúry</t>
  </si>
  <si>
    <t>učiteľstvo fyziky a učiteľstvo geografie</t>
  </si>
  <si>
    <t>učiteľstvo fyziky a učiteľstvo matematiky</t>
  </si>
  <si>
    <t>učiteľstvo geografie a učiteľstvo anglického jazyka a literatúry</t>
  </si>
  <si>
    <t>učiteľstvo geografie a učiteľstvo filozofie</t>
  </si>
  <si>
    <t>učiteľstvo geografie a učiteľstvo histórie</t>
  </si>
  <si>
    <t>učiteľstvo geografie a učiteľstvo matematiky</t>
  </si>
  <si>
    <t>učiteľstvo geografie a učiteľstvo nemeckého jazyka a literatúry</t>
  </si>
  <si>
    <t>učiteľstvo geografie a učiteľstvo psychológie</t>
  </si>
  <si>
    <t>učiteľstvo geografie a učiteľstvo slovenského jazyka a literatúry</t>
  </si>
  <si>
    <t>učiteľstvo chémie a učiteľstvo anglického jazyka a literatúry</t>
  </si>
  <si>
    <t>učiteľstvo chémie a učiteľstvo fyziky</t>
  </si>
  <si>
    <t>učiteľstvo chémie a učiteľstvo matematiky</t>
  </si>
  <si>
    <t>učiteľstvo chémie a učiteľstvo slovenského jazyka a literatúry</t>
  </si>
  <si>
    <t>učiteľstvo informatiky a učiteľstvo anglického jazyka a literatúry</t>
  </si>
  <si>
    <t>učiteľstvo informatiky a učiteľstvo biológie</t>
  </si>
  <si>
    <t>učiteľstvo informatiky a učiteľstvo fyziky</t>
  </si>
  <si>
    <t>učiteľstvo informatiky a učiteľstvo histórie</t>
  </si>
  <si>
    <t>učiteľstvo informatiky a učiteľstvo matematiky</t>
  </si>
  <si>
    <t>učiteľstvo informatiky a učiteľstvo techniky</t>
  </si>
  <si>
    <t>učiteľstvo matematiky a učiteľstvo anglického jazyka a literatúry</t>
  </si>
  <si>
    <t>učiteľstvo matematiky a učiteľstvo histórie</t>
  </si>
  <si>
    <t>učiteľstvo matematiky a učiteľstvo hudobného umenia</t>
  </si>
  <si>
    <t>učiteľstvo matematiky a učiteľstvo slovenského jazyka a literatúry</t>
  </si>
  <si>
    <t>učiteľstvo matematiky a učiteľstvo techniky</t>
  </si>
  <si>
    <t>FPV spolu 1. stupeň denné</t>
  </si>
  <si>
    <t>FPV spolu 1. stupeň externé</t>
  </si>
  <si>
    <t>FPV spolu 1. stupeň</t>
  </si>
  <si>
    <t xml:space="preserve">2. </t>
  </si>
  <si>
    <t>aplikovaná chémia a forenzná prax</t>
  </si>
  <si>
    <t>environmentálne manažérstvo</t>
  </si>
  <si>
    <t>geografia a rozvoj regiónov</t>
  </si>
  <si>
    <t>matematika v analýze dát a vo financiách</t>
  </si>
  <si>
    <t>učiteľstvo techniky</t>
  </si>
  <si>
    <t>učiteľstvo biológie a učiteľstvo fyziky</t>
  </si>
  <si>
    <t>učiteľstvo biológie a učiteľstvo slovenského jazyky a literatúry</t>
  </si>
  <si>
    <t>učiteľstvo fyziky a učiteľstvo filozofie</t>
  </si>
  <si>
    <t>FPV spolu 2. stupeň denné</t>
  </si>
  <si>
    <t>FPV spolu 2. stupeň externé</t>
  </si>
  <si>
    <t>FPV spolu 2. stupeň</t>
  </si>
  <si>
    <t xml:space="preserve">3. </t>
  </si>
  <si>
    <t>evolúcia ekosystémov a ich ochrana</t>
  </si>
  <si>
    <t>geochémia</t>
  </si>
  <si>
    <t>matematická analýza</t>
  </si>
  <si>
    <t>sanácia environmentálnych záťaží</t>
  </si>
  <si>
    <t>FPV spolu 3. stupeň denné</t>
  </si>
  <si>
    <t>FPV spolu 3. stupeň externé</t>
  </si>
  <si>
    <t>FPV spolu 3. stupeň</t>
  </si>
  <si>
    <t xml:space="preserve">FPV spolu </t>
  </si>
  <si>
    <t>andragogika</t>
  </si>
  <si>
    <t>evanjelikálna teológia a misia</t>
  </si>
  <si>
    <t>pedagogika -vychovávateľstvo</t>
  </si>
  <si>
    <t>predškolská a elementárna pedagogika</t>
  </si>
  <si>
    <t>sociálna práca</t>
  </si>
  <si>
    <t>psychológia</t>
  </si>
  <si>
    <t>ekonomika a manažment sociálnej práce</t>
  </si>
  <si>
    <t>učiteľstvo etickej výchovy a učiteľstvo slovenského jazyka a literatúry</t>
  </si>
  <si>
    <t>učiteľstvo hudobného umenia a učiteľstvo školské hudobné súbory</t>
  </si>
  <si>
    <t>učiteľstvo pedagogiky a učiteľstvo psychológie</t>
  </si>
  <si>
    <t>učiteľstvo psychológie a učiteľstvo anglického jazyka a literatúry</t>
  </si>
  <si>
    <t>učiteľstvo psychológie a učiteľstvo biológie</t>
  </si>
  <si>
    <t>učiteľstvo etickej výchovy a učiteľstvo psychológie</t>
  </si>
  <si>
    <t>učiteľstvo psychológie a učiteľstvo geografie</t>
  </si>
  <si>
    <t>učiteľstvo psychológie a učiteľstvo histórie</t>
  </si>
  <si>
    <t>učiteľstvo hudobného umenia a učiteľstvo psychológie</t>
  </si>
  <si>
    <t>učiteľstvo psychológie a učiteľstvo slovenského jazyka a literatúry</t>
  </si>
  <si>
    <t>učiteľstvo psychológie a učiteľstvo telesnej výchovy</t>
  </si>
  <si>
    <t>učiteľstvo psychológie a učiteľstvo výtvarného umenia</t>
  </si>
  <si>
    <t>učiteľstvo výtvarného umenia a učiteľstvo anglického jazyka a literatúry</t>
  </si>
  <si>
    <t>učiteľstvo výtvarného umenia a učiteľstvo biológie</t>
  </si>
  <si>
    <t>učiteľstvo etickej výchovy a učiteľstvo výtvarného umenia</t>
  </si>
  <si>
    <t>učiteľstvo výtvarného umenia a učiteľstvo geografie</t>
  </si>
  <si>
    <t>učiteľstvo výtvarného umenia</t>
  </si>
  <si>
    <t>učiteľstvo výtvarného umenia a učiteľstvo techniky</t>
  </si>
  <si>
    <t>PF spolu 1. stupeň denné</t>
  </si>
  <si>
    <t>pedagogika - vychovávateľstvo</t>
  </si>
  <si>
    <t>PF spolu 1. stupeň externé</t>
  </si>
  <si>
    <t>PF spolu 1. stupeň</t>
  </si>
  <si>
    <t>evanjelikálna teológia</t>
  </si>
  <si>
    <t>učiteľstvo pre primárne vzdelávanie</t>
  </si>
  <si>
    <t>predškolská pedagogika</t>
  </si>
  <si>
    <t>sociálna pedagogika</t>
  </si>
  <si>
    <t>učiteľstvo hudobného umenia a školské hudobné súbory</t>
  </si>
  <si>
    <t>učiteľstvo pedagogiky a učiteľstvo hudobného umenia</t>
  </si>
  <si>
    <t>učiteľstvo psychológie a učiteľstvo etickej výchovy</t>
  </si>
  <si>
    <t>učiteľstvo výtvarného umenia a učiteľstvo matematiky</t>
  </si>
  <si>
    <t>PF spolu 2. stupeň denné</t>
  </si>
  <si>
    <t>PF spolu 2. stupeň externé</t>
  </si>
  <si>
    <t>PF spolu 2. stupeň</t>
  </si>
  <si>
    <t>pedagogika</t>
  </si>
  <si>
    <t>teológia</t>
  </si>
  <si>
    <t>PF spolu 3. stupeň denné</t>
  </si>
  <si>
    <t>PF spolu 3. stupeň externé</t>
  </si>
  <si>
    <t>PF spolu 3. stupeň</t>
  </si>
  <si>
    <t>PF spolu</t>
  </si>
  <si>
    <t xml:space="preserve">PrF </t>
  </si>
  <si>
    <t>právo</t>
  </si>
  <si>
    <t>0</t>
  </si>
  <si>
    <t>PrF spolu 1. stupeň denné</t>
  </si>
  <si>
    <t>PrF spolu 1. stupeň externé</t>
  </si>
  <si>
    <t>PrF spolu 1. stupeň</t>
  </si>
  <si>
    <t>PrF spolu 2. stupeň denné</t>
  </si>
  <si>
    <t>PrF spolu 2. stupeň externé</t>
  </si>
  <si>
    <t>PrF spolu 2. stupeň</t>
  </si>
  <si>
    <t>občianske právo</t>
  </si>
  <si>
    <t>trestné právo</t>
  </si>
  <si>
    <t>obchodné a finančné právo</t>
  </si>
  <si>
    <t>PrF spolu 3. stupeň denné</t>
  </si>
  <si>
    <t>PrF spolu 3. stupeň externé</t>
  </si>
  <si>
    <t>PrF spolu 3. stupeň</t>
  </si>
  <si>
    <t xml:space="preserve">PrF spolu </t>
  </si>
  <si>
    <t xml:space="preserve">Fakulta </t>
  </si>
  <si>
    <t>Predčasne ukončené štúdium v 1. stupni v prvom roku štúdia</t>
  </si>
  <si>
    <t>Počet študentov ĎŠ a EŠ zapísaných do 1. roku Bc. štúdia k 31. 10. 2020</t>
  </si>
  <si>
    <t>vylúčenie pre neprospech</t>
  </si>
  <si>
    <t>% podiel</t>
  </si>
  <si>
    <t>zanechanie štúdia</t>
  </si>
  <si>
    <t>zmena študijného programu</t>
  </si>
  <si>
    <t>Predčasne ukončené štúdium v 2. stupni v prvom roku štúdia</t>
  </si>
  <si>
    <t>Počet študentov ĎŠ a EŠ zapísaných do 1. roku Mgr./Ing. štúdia k 31. 10. 2020</t>
  </si>
  <si>
    <t>Predčasne ukončené štúdium v 3. stupni v prvom roku štúdia</t>
  </si>
  <si>
    <t>Počet študentov ĎŠ a EŠ zapísaných do 1. roku PhD. štúdia k 31. 10. 2020</t>
  </si>
  <si>
    <t>Predčasne ukončené štúdium v 3. stupni v dennej forme v prvom roku štúdia</t>
  </si>
  <si>
    <t>Počet študentov ĎŠ zapísaných do 1. roku PhD. štúdia k 31. 10. 2020</t>
  </si>
  <si>
    <t>Predčasne ukončené štúdium v 1. stupni vo vyšších rokoch štúdia (vrátane nadštandardu)</t>
  </si>
  <si>
    <t>Počet študentov ĎŠ a EŠ zapísaných do 2. a vyšších rokov vrátane nadštandardu Bc. štúdia k 31. 10. 2020</t>
  </si>
  <si>
    <t>Predčasne ukončené štúdium v 2. stupni vo vyšších rokoch štúdia (vrátane nadštandardu)</t>
  </si>
  <si>
    <t>Počet študentov ĎŠ a EŠ zapísaných do 2. a vyšších rokov vrátane nadštandardu Mgr./Ing. štúdia k 31. 10. 2020</t>
  </si>
  <si>
    <t>Predčasne ukončené štúdium v 3. stupni vo vyšších rokoch štúdia (vrátane nadštandardu)</t>
  </si>
  <si>
    <t>Počet študentov ĎŠ a EŠ zapísaných do 2. a vyšších rokov vrátane nadštandardu PhD. štúdia k 31. 10. 2020</t>
  </si>
  <si>
    <t>Predčasne ukončené štúdium v 3. stupni v dennej forme vo vyšších rokoch štúdia (vrátane nadštandardu)</t>
  </si>
  <si>
    <t>Počet študentov ĎŠ  zapísaných do 2. a vyšších rokov vrátane nadštandardu PhD. štúdia k 31. 10. 2020</t>
  </si>
  <si>
    <t>Študijný program</t>
  </si>
  <si>
    <t xml:space="preserve">Štátna príslušnosť </t>
  </si>
  <si>
    <t>Počet zapísaných študentov na študijný program</t>
  </si>
  <si>
    <t>Denné štúdium</t>
  </si>
  <si>
    <t>% podiel z počtu DŠ UMB</t>
  </si>
  <si>
    <t>% podiel z počtu žien DŠ UMB</t>
  </si>
  <si>
    <t xml:space="preserve">Externé štúdium </t>
  </si>
  <si>
    <t>% podiel z počtu EŠ UMB</t>
  </si>
  <si>
    <t>% podiel z počtu žien EŠ UMB</t>
  </si>
  <si>
    <t>% podiel z počtu študentov UMB</t>
  </si>
  <si>
    <t>% podiel z počtu žien na UMB</t>
  </si>
  <si>
    <t xml:space="preserve">ekonomika a manažment podniku </t>
  </si>
  <si>
    <t>Slovenská republika</t>
  </si>
  <si>
    <t xml:space="preserve">EF spolu </t>
  </si>
  <si>
    <t xml:space="preserve">medzinárodné vzťahy </t>
  </si>
  <si>
    <t>medzinárodné vzťahy (SŠP)</t>
  </si>
  <si>
    <t>Francúzska republika</t>
  </si>
  <si>
    <t>Maďarská republika</t>
  </si>
  <si>
    <t>Čínska republika</t>
  </si>
  <si>
    <t xml:space="preserve">FPVaMV spolu </t>
  </si>
  <si>
    <t>Študenti študujúci ŠP v cudzom jazyku na UMB SPOLU</t>
  </si>
  <si>
    <t xml:space="preserve">Študenti na UMB k 31. 10. 2021 </t>
  </si>
  <si>
    <t>Štátna príslušnosť</t>
  </si>
  <si>
    <t>Denní študenti SR</t>
  </si>
  <si>
    <t>Denní študenti SR 
z toho ženy</t>
  </si>
  <si>
    <t>Denní študenti - cudzinci</t>
  </si>
  <si>
    <t>Denní študenti - cudzinci 
z toho ženy</t>
  </si>
  <si>
    <t>Z toho denní študenti - mobilita</t>
  </si>
  <si>
    <t>Externí študenti SR</t>
  </si>
  <si>
    <t>Externí študenti SR
z toho ženy</t>
  </si>
  <si>
    <t>Externí študenti - cudzinci</t>
  </si>
  <si>
    <t>Externí študenti - cudzinci
z tohto ženy</t>
  </si>
  <si>
    <t>Z toho externí študenti - mobilita</t>
  </si>
  <si>
    <t>Spolu študenti</t>
  </si>
  <si>
    <t>Spolu študenti
z toho ženy</t>
  </si>
  <si>
    <t xml:space="preserve">Spolu študenti cudzinci </t>
  </si>
  <si>
    <t>Spolu študenti cudzinci 
z toho ženy</t>
  </si>
  <si>
    <t>Z toho spolu - študenti mobilita</t>
  </si>
  <si>
    <t>Podiel zahraničných 
študentov (vrátane 
mobilít kde sú študenti zo SR aj zo zahraničia) k počtu 
študentov fakulty</t>
  </si>
  <si>
    <t>Podiel zahraničných 
študentov k počtu 
zahraničných študentov 
UMB (vrátane mobilít)</t>
  </si>
  <si>
    <t>Ekonomická fakulta</t>
  </si>
  <si>
    <t>Grécka republika</t>
  </si>
  <si>
    <t>Španielske kráľovstvo</t>
  </si>
  <si>
    <t>Filozofická fakulta</t>
  </si>
  <si>
    <t>Talianska republika</t>
  </si>
  <si>
    <t>Fakulta politických vied a medzinárodných vzťahov</t>
  </si>
  <si>
    <t>Portugalská republika</t>
  </si>
  <si>
    <t>Rakúska republika</t>
  </si>
  <si>
    <t>FPVaMV spolu 1. stupeň</t>
  </si>
  <si>
    <t>Chorvátska republika</t>
  </si>
  <si>
    <t>Nešpecifikované</t>
  </si>
  <si>
    <t>FPVaMV spolu 2. stupeň</t>
  </si>
  <si>
    <t>FPVaMV spolu 3. stupeň</t>
  </si>
  <si>
    <t>FPVaMV spolu</t>
  </si>
  <si>
    <t>Fakulta prírodných vied</t>
  </si>
  <si>
    <t>FPV spolu</t>
  </si>
  <si>
    <t>Pedagogická fakulta</t>
  </si>
  <si>
    <t xml:space="preserve">Právnická fakulta </t>
  </si>
  <si>
    <t>PrF spolu</t>
  </si>
  <si>
    <t>UMB SPOLU</t>
  </si>
  <si>
    <t>Počet disciplinárnych priestupkov</t>
  </si>
  <si>
    <t xml:space="preserve">Z toho: </t>
  </si>
  <si>
    <t xml:space="preserve">Udelené disciplinárne opatrenie: </t>
  </si>
  <si>
    <t xml:space="preserve">Počet odvolaní voči udelenému disciplinárnemu opatreniu </t>
  </si>
  <si>
    <t>za neuhradenie školného</t>
  </si>
  <si>
    <t>za plagiátorstvo</t>
  </si>
  <si>
    <t>za podvody pri realizácii štúdia (podvádzanie pri skúšaní ...)</t>
  </si>
  <si>
    <t>za zneužitie sociálnej podpory (neoprávnený nárok)</t>
  </si>
  <si>
    <t>za násilný čin voči študentovi, zamestnancovi, návštevníkovi UMB</t>
  </si>
  <si>
    <t>vyvolanie verejného pohoršenia, hanobenie národa, rasy, náboženstva ..., podporovanie násilia, absolvovanie štúdia pod vplyvom alkoholu ...</t>
  </si>
  <si>
    <t>falšovanie dokladov</t>
  </si>
  <si>
    <t xml:space="preserve">úmyselný trestný čin, krádež, poškodzovanie majetku ... </t>
  </si>
  <si>
    <t>iné</t>
  </si>
  <si>
    <t>vylúčenie zo štúdia</t>
  </si>
  <si>
    <t>podmienečné vylúčenie zo štúdia</t>
  </si>
  <si>
    <t xml:space="preserve">vylúčenie zo štúdia po nesplnení podmienok podmienečného vylúčenia zo štúdia </t>
  </si>
  <si>
    <t>vylúčenie zo štúdia v odvolacom konaní</t>
  </si>
  <si>
    <t>podmienečné vylúčenie zo štúdia v odvolacom konaní</t>
  </si>
  <si>
    <t>vylúčenie zo štúdia po nesplnení podmienok podmienečného vylúčenia zo štúdia v odvolacom konaní</t>
  </si>
  <si>
    <t>pokarhanie</t>
  </si>
  <si>
    <t>D</t>
  </si>
  <si>
    <t>E</t>
  </si>
  <si>
    <t>Spolu 1. st.</t>
  </si>
  <si>
    <t>Spolu 2. st.</t>
  </si>
  <si>
    <t>Spolu 3. st.</t>
  </si>
  <si>
    <t xml:space="preserve">b9) Počet absolventov a absolventiek 1., 2. a 3. stupňa k 31. 8. 2021 (AiS2 a CRŠ) </t>
  </si>
  <si>
    <t>Počet predložených záverečných prác</t>
  </si>
  <si>
    <t>z toho počet prác predložených ženami</t>
  </si>
  <si>
    <t>Počet obhájených prác</t>
  </si>
  <si>
    <t>Fyzický počet vedúcich záverečných prác</t>
  </si>
  <si>
    <t>Fyzický počet vedúcich záverečných prác bez PhD.</t>
  </si>
  <si>
    <t>Fyzický počet vedúcich záverečných prác (odborníci z praxe)</t>
  </si>
  <si>
    <t>Typ práce</t>
  </si>
  <si>
    <t>bakalárska</t>
  </si>
  <si>
    <t>diplomová</t>
  </si>
  <si>
    <t xml:space="preserve">dizertačná </t>
  </si>
  <si>
    <t>rigorózna</t>
  </si>
  <si>
    <t>Rok</t>
  </si>
  <si>
    <t>Spolu cudzinci</t>
  </si>
  <si>
    <t>Študenti UMB</t>
  </si>
  <si>
    <t>Podiel cudzincov zo študentov</t>
  </si>
  <si>
    <t>1.s.</t>
  </si>
  <si>
    <t>2.s.</t>
  </si>
  <si>
    <t>3.s.</t>
  </si>
  <si>
    <t>Poznámka rok 2020: nesúlad v počte študentov na mobilite je z dôvodu, že v tejto tabuľke sú uvedení na mobilite len študenti inej štátnej príslušnosti (celkový počet študentov na mobilite je 18 z toho je 1 študent SR).</t>
  </si>
  <si>
    <t>cudzinci D + E spolu</t>
  </si>
  <si>
    <t xml:space="preserve"> z toho mobility</t>
  </si>
  <si>
    <t>spolu bez mobility</t>
  </si>
  <si>
    <t>Rok 2021</t>
  </si>
  <si>
    <t>Poznámky</t>
  </si>
  <si>
    <t>Zahraniční študenti so špecifikovaním, že ide o mobilitu</t>
  </si>
  <si>
    <t xml:space="preserve">Zoznam tabuliek </t>
  </si>
  <si>
    <t>a2) Podiel neotvorených študijných programov v akademickom roku z celkovej ponuky v AR 2021/2022</t>
  </si>
  <si>
    <t xml:space="preserve">a1) Počet ponúkaných študijných programov podľa 1. 2. a 3. stupňa vzdelávania v AR 2021/2022 </t>
  </si>
  <si>
    <t>a1) Počet ponúkaných študijných programov podľa 1. 2. a 3. stupňa vzdelávania v AR 2021/2022
a2) Podiel neotvorených študijných programov v akademickom roku z celkovej ponuky v AR 2021/2022</t>
  </si>
  <si>
    <t>a3) Počet ponúkaných študijných programov v inom ako slovenskom jazyku v AR 2021/2022</t>
  </si>
  <si>
    <t>a4) Podiel neotvorených študijných programov v inom ako slovenskom jazyku v akademickom roku 2021/2022 z ich celkovej ponuky</t>
  </si>
  <si>
    <t>a3) Počet ponúkaných študijných programov v inom ako slovenskom jazyku v AR 2021/2022
a4) Podiel neotvorených študijných programov v inom ako slovenskom jazyku v akademickom roku 2021/2022 z ich celkovej ponuky</t>
  </si>
  <si>
    <t>a5) Počet uchádzačov o štúdium na fakultách UMB v BB v AR 2021/2022 k 31. 10. 2021</t>
  </si>
  <si>
    <t xml:space="preserve">a7) Podiel zapísaných študentov zo všetkých prihlásených uchádzačov o štúdium v príslušnom akademickom roku </t>
  </si>
  <si>
    <t xml:space="preserve">a5) Počet uchádzačov o štúdium na fakultách UMB v BB v AR 2021/2022 k 31. 10. 2021
a7) Podiel zapísaných študentov zo všetkých prihlásených uchádzačov o štúdium v príslušnom akademickom roku </t>
  </si>
  <si>
    <t>a6) Počet uchádzačov o štúdium v príslušnom akademickom roku s iným ako slovenským občianstvom  k 31. 10. 2021</t>
  </si>
  <si>
    <t>Záujem absolventov 2. stupňa UMB o štúdium v 3. stupni na UMB, záujem    absolventov z iných VŠ o štúdium  na UMB (stav k 31. 10. 2021)</t>
  </si>
  <si>
    <t>Záujem absolventov 1. stupňa UMB o štúdium v 2. stupni na UMB, záujem absolventov z iných VŠ o štúdium  na UMB (stav k 31. 10. 2021)</t>
  </si>
  <si>
    <t>a8) Podiel prijatých študentov z iných vysokých škôl v 2. a 3. stupniv štúdia v AR 2021/2022 k 31. 10. 2021</t>
  </si>
  <si>
    <t>2. stupen AR 2021/2022 - údaje k 31. 10. 2021</t>
  </si>
  <si>
    <t>3. st. AR 2021/2022 - údaje k 31. 10. 2021</t>
  </si>
  <si>
    <t xml:space="preserve">Ukazovatele vstupu do vzdelávania, ktoré indikujú súlad ponuky a záujmu o štúdium študijných programov vysokej školy. Sú to najmä: </t>
  </si>
  <si>
    <t xml:space="preserve">Ukazovatele vzdelávania, ktoré sa vzľahujú na prijímacie konanie, priebeh a ukončenie štúdia a slúžia na monitorovanie vhodnosti metód výberu a posudzovania spôsobilosti na štúdium, hodnotenie stavu a vývoja progresu študentov v procese vzdelávania a miery predčasného ukončenia štúdia. Sú to najmä: </t>
  </si>
  <si>
    <t xml:space="preserve">b1) Počet študentov vysokej školy k 31. 10. 2021 (vrátane mobilít) </t>
  </si>
  <si>
    <t>AiS2 zo dňa 16. 12. 2021  - štatistiky a reporty</t>
  </si>
  <si>
    <t>Ekonomická fakulta - počet zapísaných študentov k 31. 10. 2021 podľa rokov štúdia (bez mobility) na študijný program, vrátane študentov prekračujúcich štandardnú dĺžku štúdia (spracované z AiS2 dňa 16. 12. 2021)</t>
  </si>
  <si>
    <t xml:space="preserve">b1) Počet študentov vysokej školy/študijného programu v jednotlivých rokoch štúdia </t>
  </si>
  <si>
    <t>b6) Podiel študentov prekračujúcich štandardnú dĺžku štúdia</t>
  </si>
  <si>
    <t>b1) Počet študentov vysokej školy/študijného programu v jednotlivých rokoch štúdia
b6) Podiel študentov prekračujúcich štandardnú dĺžku štúdia</t>
  </si>
  <si>
    <t>Ekonomická fakulta UMB v BB</t>
  </si>
  <si>
    <t>Filozofická fakulta UMB v BB</t>
  </si>
  <si>
    <t>Fakulta politických vied a medzinárodných vzťahov UMB v BB</t>
  </si>
  <si>
    <t>Fakulta prírodných vied UMB v BB</t>
  </si>
  <si>
    <t>Pedagogická fakulta UMB v BB</t>
  </si>
  <si>
    <t>Právnická fakulta UMB v BB</t>
  </si>
  <si>
    <t>Filozofická fakulta - počet zapísaných študentov k 31. 10. 2021 podľa rokov štúdia (bez mobility) na študijný program, vrátane študentov prekračujúcich štandardnú dĺžku štúdia (spracované z AiS2 dňa 16. 12. 2021)</t>
  </si>
  <si>
    <t>Fakulta politických vied a medzinárodných vzťahov - počet zapísaných študentov k 31. 10. 2021 podľa rokov štúdia (bez mobility) na študijný program, vrátane študentov prekračujúcich štandardnú dĺžku štúdia (spracované z AiS2 dňa 16. 12. 2021)</t>
  </si>
  <si>
    <t>Fakulta prírodných vied  - počet zapísaných študentov k 31. 10. 2021 podľa rokov štúdia (bez mobility) na študijný program, vrátane študentov prekračujúcich štandardnú dĺžku štúdia (spracované z AiS2 dňa 16. 12. 2021)</t>
  </si>
  <si>
    <t>Pedagogická fakulta  - počet zapísaných študentov k 31. 10. 2021 podľa rokov štúdia (bez mobility) na študijný program, vrátane študentov prekračujúcich štandardnú dĺžku štúdia (spracované z AiS2 dňa 16. 12. 2021)</t>
  </si>
  <si>
    <t>Právnická fakulta  - počet zapísaných študentov k 31. 10. 2021 podľa rokov štúdia (bez mobility) na študijný program, vrátane študentov prekračujúcich štandardnú dĺžku štúdia (spracované z AiS2 dňa 16. 12. 2021)</t>
  </si>
  <si>
    <t>Podiel študentov prvého roku Bc. štúdia, ktorí predčasne ukončili štúdium za AR 2020/2021</t>
  </si>
  <si>
    <t xml:space="preserve">Podiel študentov prvého roku Mgr./Ing. štúdia, ktorí predčasne ukončili štúdium za AR 2020/2021    </t>
  </si>
  <si>
    <t xml:space="preserve">Podiel študentov prvého roku PhD. štúdia, ktorí predčasne ukončili štúdium za AR 2020/2021    </t>
  </si>
  <si>
    <t xml:space="preserve">Podiel študentov prvého roku PhD. štúdia v dennej forme, ktorí predčasne ukončili štúdium za AR 2020/2021    </t>
  </si>
  <si>
    <t xml:space="preserve">b2) Podiel študentov prvého roka štúdia, ktorí predčase ukončili štúdium v štruktúre podľa dôvodu (vylúčenie pre neprospech, zanechanie štúdia, zmena študijného programu </t>
  </si>
  <si>
    <t>Podiel študentov ostatných rokov (okrem 1. roku) Bc. štúdia, ktorí predčasne ukončili štúdium za AR 2020/2021</t>
  </si>
  <si>
    <t>Podiel študentov ostatných rokov (okrem 1. roku) Mgr./Ing. štúdia, ktorí predčasne ukončili štúdium za AR 2020/2021</t>
  </si>
  <si>
    <t>Podiel študentov ostatných rokov (okrem 1. roku) PhD. štúdia, ktorí predčasne ukončili štúdium za AR 2020/2021</t>
  </si>
  <si>
    <t>Podiel študentov ostatných rokov (okrem 1. roku) PhD. štúdia v dennej forme, ktorí predčasne ukončili štúdium za AR 2020/2021</t>
  </si>
  <si>
    <t>b3) Miera predčasného ukončenia štúdia v ďalších rokoch štúdia</t>
  </si>
  <si>
    <t>Študenti UMB podľa štátnej príslušnosti k 31. 10. 2021</t>
  </si>
  <si>
    <t>b4) Podiel zahraničných študentov z celkového počtu študentov</t>
  </si>
  <si>
    <t>Študenti zapísaní na študijný program realizovaný v cudzom jazyku podľa štátnej príslušnosti k 31. 10. 2021</t>
  </si>
  <si>
    <t>b5) Podiela študentov s iným ako slovenským občianstvom študujúcich v inom ako slovenskom jazyku z celkového počtu študentov</t>
  </si>
  <si>
    <t xml:space="preserve">Disciplinárne priestupky na fakultách UMB v BB a udelené disciplinárne opatrenia  v AR 2020/2021   </t>
  </si>
  <si>
    <t>b7) Počet odhalených akademických podvodov, z toho počet plagiátov</t>
  </si>
  <si>
    <t>b8) Počet disciplinárnych konaní (vylúčenie zo štúdia, napomenutie, bez následkov a pod.)</t>
  </si>
  <si>
    <t>b7) Počet odhalených akademických podvodov, z toho počet plagiátov
b8) Počet disciplinárnych konaní (vylúčenie zo štúdia, napomenutie, bez následkov a pod.)</t>
  </si>
  <si>
    <t xml:space="preserve">Ukazovatele vzdelávania, ktoré sa vzťahujú na učenie sa, vyučovanie a hodnotenie orientované na študenta. Sú to najmä: </t>
  </si>
  <si>
    <t>c1) Pomer počtu študentov a učiteľov</t>
  </si>
  <si>
    <t xml:space="preserve">Prepočítaný počet učiteľov k 31. 10. 2021 na jednotlivých fakultách UMB v BB </t>
  </si>
  <si>
    <t xml:space="preserve">Univerzita Mateja Bela v Banskej Bystrici SPOLU </t>
  </si>
  <si>
    <t>Počet učiteľov UMB spolu</t>
  </si>
  <si>
    <t>Prepočítaný počet učiteľov fakulty</t>
  </si>
  <si>
    <t>Pomer počtu učiteľov a študentov dannej fakulty</t>
  </si>
  <si>
    <t xml:space="preserve">Pomer počtu učiteľov a študentov UMB spolu </t>
  </si>
  <si>
    <t>Informácie o záverečných prácach a rigoróznych prácach predložených na obhajobu na UMB v BB v roku 2021</t>
  </si>
  <si>
    <t xml:space="preserve">c2) Počet záverečných prác vedených vedúcim záverečnej práce </t>
  </si>
  <si>
    <t>Počet vyslaných mobilít</t>
  </si>
  <si>
    <t>Z toho ženy</t>
  </si>
  <si>
    <t>0.89</t>
  </si>
  <si>
    <t>% podiel vyslanych mobilit 
z celkoveho poctu studentov 
za fakulty</t>
  </si>
  <si>
    <t>c4) Podiel vyslaných študentov na mobility do zahraničia z celkového počtu študentov</t>
  </si>
  <si>
    <t xml:space="preserve">Počty zahraničných študentov (vrátane mobilít) na jednotlivých fakultách UMB vo všetkých stupňoch štúdia UMB a ich podiel zo všetkých študentov UMB (stav k 31. 10. príslušného roka) 
</t>
  </si>
  <si>
    <t xml:space="preserve">c6) Počet prijatých študentov na mobility zo zahraničia v príslušnom akademickom roku </t>
  </si>
  <si>
    <t>Súčasť UMB</t>
  </si>
  <si>
    <t>Prehľad počtu podaných podnetov študentov UMB vybavených podľa  smernice o vybavovaní sťažnosti</t>
  </si>
  <si>
    <t>Akademický rok (1.9. - 31.08.)</t>
  </si>
  <si>
    <t>2017/2018</t>
  </si>
  <si>
    <t>2018/2019</t>
  </si>
  <si>
    <t>2019/2020</t>
  </si>
  <si>
    <t>2020/2021</t>
  </si>
  <si>
    <t>2021/2022</t>
  </si>
  <si>
    <t>Počet sťažností</t>
  </si>
  <si>
    <t>spolu</t>
  </si>
  <si>
    <t xml:space="preserve"> z toho neopodstatnená</t>
  </si>
  <si>
    <t>z toho opodstatnená</t>
  </si>
  <si>
    <t>z toho odložená anonym</t>
  </si>
  <si>
    <t>Právnická fakulta</t>
  </si>
  <si>
    <t>Spolu celkom</t>
  </si>
  <si>
    <t>c10) Počet podaných podnet študentov, ktoré boli podané podľa smernice o vybavovaní sťažností</t>
  </si>
  <si>
    <t xml:space="preserve">Ukazovatele vzdelávania, ktoré sa vzťahujú na učiteľov a slúžia na monitorovanie štruktúry pedagogického personálu so zameraním na kvalifikáciu, vek a cirkuláciu učiteľov. Sú to najmä: </t>
  </si>
  <si>
    <t xml:space="preserve">Priemerná účasť študentov na hodnotení kvality vzdelávania na UMB. </t>
  </si>
  <si>
    <t xml:space="preserve"> - </t>
  </si>
  <si>
    <t xml:space="preserve">Informácia o počte hodnotených učiteľov nebola k dispozícii. </t>
  </si>
  <si>
    <t xml:space="preserve">Priemerná miera spokojnosti študentov s kvalitou výučby a učiteľov na UMB. </t>
  </si>
  <si>
    <t xml:space="preserve">Kvantifikované údaje z niektorých fakúlt chýbajú, vychádzalo sa z len dostupných údajov. </t>
  </si>
  <si>
    <t xml:space="preserve">Informácie o miere spokojnosti študentov so špecifickými potrebami z fakúlt neboli k dispozícii, je možné vychádzať z hodnotenia ankety "Akademická štvrťhodinka". </t>
  </si>
  <si>
    <t>K dispozícii je spracovaný údaj z ankety "Akademická štvrťhodinka".</t>
  </si>
  <si>
    <t>Východiská pre vyššie uvedené výsledky</t>
  </si>
  <si>
    <t>fakulta</t>
  </si>
  <si>
    <t>počet respondentov</t>
  </si>
  <si>
    <t xml:space="preserve">celkový počet študentov  </t>
  </si>
  <si>
    <t>podiel (%)</t>
  </si>
  <si>
    <t>spokojnosť (%)</t>
  </si>
  <si>
    <t>17</t>
  </si>
  <si>
    <t>19</t>
  </si>
  <si>
    <t>27</t>
  </si>
  <si>
    <t>10</t>
  </si>
  <si>
    <t>PdF</t>
  </si>
  <si>
    <t>14</t>
  </si>
  <si>
    <t>34</t>
  </si>
  <si>
    <t>UMB</t>
  </si>
  <si>
    <t>Otázka z ankety "Akademická štvrťhodinka" pre kritérium C9</t>
  </si>
  <si>
    <t xml:space="preserve">Q7_4_1: Škola mi poskytla dostatočné informácie o štatúte študenta so špecifickými potrebami. </t>
  </si>
  <si>
    <t xml:space="preserve">Q7_4_2: Škola mi bola nápomocná v procese žiadania o štatút študenta so špecifickými potrebami. </t>
  </si>
  <si>
    <t xml:space="preserve">Q7_4_3: Proces získavania štatútu študenta so špecifickými potrebami sa mi zdal príliš náročný (napr. časovo, administratívne). </t>
  </si>
  <si>
    <t>Priemerná hodnota výsledkov 3 otázok z prieskumu</t>
  </si>
  <si>
    <t>c7) Podiel študentov, ktorí sa zapojili do hodnotenia kv ality výučby a učiteľov študijného programu z celkového počtu študentov a miera spokojnosti študentov</t>
  </si>
  <si>
    <t>c8) miera spokojnosti študentov s kvalitou výučby a učiteľov</t>
  </si>
  <si>
    <t>c9) miera spokojnsoti študentov so špecifickými potrebami</t>
  </si>
  <si>
    <t>c7)</t>
  </si>
  <si>
    <t>c8)</t>
  </si>
  <si>
    <t>c9)</t>
  </si>
  <si>
    <t>c7) podiel študentov, ktorí sa zapojili do hodnotenia kvality výučby a učiteľov študijného programu z celkového počtu študentov a miera 
spokojnosti študentov
c8) miera spokojnosti študentov s kvalitou výučby a učiteľov
c9) miera spokojnosti študentov so špecifickými potrebami</t>
  </si>
  <si>
    <t>Počet tvorivých pracovníkov</t>
  </si>
  <si>
    <t>Vysokoškolskí učitelia s vedecko-pedagogickým titulom, vedeckou hodnosťou a vedeckou kvalifikáciou</t>
  </si>
  <si>
    <t>Vysokoškolskí učitelia s PhD. a vyššie</t>
  </si>
  <si>
    <t>Vysokoškolskí učitelia, ktorí získali vysokoškolské vzdelanie 2. stupňa na inej vysokej škole</t>
  </si>
  <si>
    <t>Vysokoškolskí učitelia, ktorí získali vysokoškolské vzdelanie 3. stupňa na inej vysokej škole</t>
  </si>
  <si>
    <t>Vysokoškolskí učitelia s praxou dlhšou ako 1 rok na zahraničnej vysokej škole alebo vo výskumnej inštitúcii</t>
  </si>
  <si>
    <t>Prijatí vysokoškolskí učitelia na mobility zo zahraničia</t>
  </si>
  <si>
    <t>Vyslaní vysokoškolskí učitelia na mobility do zahraničia</t>
  </si>
  <si>
    <t>Vysokoškolskí učitelia na funkcii profesor, docent, odborný asistent, asistent, lektor, ostatní</t>
  </si>
  <si>
    <t>Samostatní výskumní pracovníci s absolvovanou vysokou školou 2. stupňa</t>
  </si>
  <si>
    <t>FO</t>
  </si>
  <si>
    <t>PP</t>
  </si>
  <si>
    <t>Vysvetlivky:</t>
  </si>
  <si>
    <t>FO - fyzické osoby</t>
  </si>
  <si>
    <t>PP - prepočítaný počet</t>
  </si>
  <si>
    <t>Štruktúra tvorivých pracovníkov (stav k 31.10.2021)</t>
  </si>
  <si>
    <t>d1) Počty všetkých učiteľov na funkcii profesor, docent, odborný asistent, asistent, lektor, ostatní</t>
  </si>
  <si>
    <t>d2) Počty samostatných výskumných pracovníkov s absolvoanou vysokou školou 2. stupňa (spolu s počtom učiteľov predsgtavuje počet tvorivých pracovníkov)</t>
  </si>
  <si>
    <t>d3) Počet učiteľov s vedecko-pedagogickým titulom, vedeckou hodnosťou a vedeckou kvalifikáciou (prof., doc., DrSc., VKSI, VKS IIa)</t>
  </si>
  <si>
    <t>d4) Podiel učiteľov s PhD. a vyššie na celkovom počte učiteľov</t>
  </si>
  <si>
    <t>d6) Podiel učiteľov - absolventov inej vysokej školy (iba 2. stupeň)</t>
  </si>
  <si>
    <t>d7) podiel učiteľov, ktorí získali PhD. (alebo ekvivalent) na inej vysokej škole, ako pôsobia</t>
  </si>
  <si>
    <t>d8) podiel učiteľov s praxou dlhšou ako 1 rok na zahraničnej vysokej škole alebo vo výskumnej inštitúcii v zahraničí</t>
  </si>
  <si>
    <t>d9) Počet prijatých učiteľov na mobility zo zahraničia v príslušnom akademickom roku</t>
  </si>
  <si>
    <t xml:space="preserve">d10) Podiel vyslaných učiteľov na mobility do zahraničia v príslušnom akademickom roku </t>
  </si>
  <si>
    <t xml:space="preserve">d1) Počety všetkých učiteľov na funkcii profesor, docent, odborný asistent, asistent, lektor, ostatní
d2) Počty samostatných výskumných pracovníkov s absolvovanou vysokou školou 2. stupňa (spolu s počtom učiteľov predstavuje počet tvorivých pracovníkov)
d3) Počet učiteľov s vedecko-pedagogickým titulom, vedeckou hodnosťou a vedeckou kvalifikáciou (prof., doc., DrSc., VKS I, VKS IIa)
d4) Podiel učitľov s PhD. a vyššie na celkovom počte učiteľov
d6) Podiel učiteľov - absolventov inej vysokej školy (iba 2. stupeň)
d7) Podiel učiteľov, ktorí získali PhD. (alebo ekvivalent) na inej vysopkej škole, ako pôsobia
d8) Podiel učiteľov s praxou dlhšou ako 1 rok na zahraničnej vysokej škole alebo vo výskumnej inštitúcii v zahraničí
d9) Počet prijatých učiteľov na mobility zo zahraničia v príslušnom akademickom roku
d10) Podiel vyslaných učiteľov na mobility do zahraničia v príslušnom akademickom roku </t>
  </si>
  <si>
    <t>d5) Vek učiteľov študijného programu zabezpečujúcich profilové predmety (priemerný vek a rozpätie)</t>
  </si>
  <si>
    <t>Vek učiteľov študijných programov zabezpečujúcich profilové predmety</t>
  </si>
  <si>
    <t xml:space="preserve">priemerný 
vek </t>
  </si>
  <si>
    <t>rozpätie</t>
  </si>
  <si>
    <t>34 - 68</t>
  </si>
  <si>
    <t>34 - 69</t>
  </si>
  <si>
    <t>32 - 62</t>
  </si>
  <si>
    <t>38 - 70</t>
  </si>
  <si>
    <t>36 - 69</t>
  </si>
  <si>
    <t>32 - 70</t>
  </si>
  <si>
    <t>(stav k 01.09.2022)</t>
  </si>
  <si>
    <t>d5) Vek učiteľov študijných programov zabezpečujúcich profilové predmety 
(priemerný vek a rozpätie)</t>
  </si>
  <si>
    <t xml:space="preserve">Ukazovatele vzdelávania vzťahujúce sa na tvorivú činnosť a habilitačné konanie a inauguračné konanie, pričom sa používajú pri posudzovaní tvorivých činnosti v súvislosti s uskutočňovaním vzdelávania v jednotlivých stupňoch a s odborom vzdelávania, alebo pri posudzovaní plnenia štandardov pre habilitačné konanie a inauguračné konanie. Sú to najmä: </t>
  </si>
  <si>
    <t>e1) Počet publikačných výstupov učiteľov za ostatných 6 rokov v jednotlivých odboroch štúdia a kategóriách výstupov</t>
  </si>
  <si>
    <t>e2) Počet publikačných výstupov učiteľov, ktoré sú registrované v databázach Web of Science alebo Scopus za ostatných 6 rokov v jednotlivých odboroch uskutočňovaného štúdia a kategóriách výstupov (alebo ekvivalent napr. v umení)</t>
  </si>
  <si>
    <t>e3) Počet publikačných výstupov študentov doktorandského štúdia, ktoré sú registrované v databázach Web of Science alebo Scopus za ostatných 6 rokov v jednotlivých odboroch uskutočňovaného štúdia a kategóriách výstupov (alebo ekvivalent napr. v umení)</t>
  </si>
  <si>
    <t>e4) Počet ohlasov na publikačné výstupy učiteľov UMB za ostatných 6 rokov</t>
  </si>
  <si>
    <t>e5) Počet ohlasov na publikačné výstupy učiteľov, ktoré sú registrované v databázach Web of Science a Scopus za ostatných 6 rokov</t>
  </si>
  <si>
    <t>e6) Počet výstupov tvorivej činnosti špičkovej medzinárodnej kvality podľa zvyklostí v odbore</t>
  </si>
  <si>
    <t>e7) Hodnotenie úrovne tvorivej činnosti pracoviska vysokej školy</t>
  </si>
  <si>
    <t>e8) Výška získanej finančnej podpory z domácich a medzinárodných grantových schém a iných súťažných zdrojov v problematike odboru</t>
  </si>
  <si>
    <t>e9) Počet študentov 3. stupňa štúdia (PhD.) na školiteľa (priemerný a maximálny počet)</t>
  </si>
  <si>
    <t>e10) Počet študentov 3. stupňa štúdia (PhD.) v prislúchajúcom odbore habilitácií a inaugurácií</t>
  </si>
  <si>
    <t>e11) Počet školiteľov doktorandského stupňa štúdia v študijnom odbore, ku ktorému je priradený/sú priradené odbor/odbory habilitačného a odbor/odbory inauguračného konania</t>
  </si>
  <si>
    <t>e12) Počet schválených návrhov na udelenie titulu profesor vo Vedeckej rade UMB v bežnom roku</t>
  </si>
  <si>
    <t>e13) Počet schválených návrhov na udelenie titulu docent vo vedeckej rade v bežnom roku</t>
  </si>
  <si>
    <t>e14) Počet zastavených habilitačných konaní a inauguračných konaní (začatých konaní, ktoré boli vo vedeckej rade fakulty neschválené, stiahnuté uchádzačom alebo ináč zastavené) v bežnom roku</t>
  </si>
  <si>
    <t>Vývoj publikačnej činnosti tvorivých zamestnancov UMB v rokoch 2016 – 2021</t>
  </si>
  <si>
    <t>A1</t>
  </si>
  <si>
    <t>A2</t>
  </si>
  <si>
    <t>B</t>
  </si>
  <si>
    <t>C</t>
  </si>
  <si>
    <t>Štatistika: skupiny kategórií publikačnej činnosti</t>
  </si>
  <si>
    <t>Skupina A1</t>
  </si>
  <si>
    <t>Knižné publikácie charakteru vedeckej monografie: AAA, AAB, ABA, ABB, ABC, ABD</t>
  </si>
  <si>
    <t>Skupina A2</t>
  </si>
  <si>
    <t>Ostatné knižné publikácie: ACA, ACB, BAA, BAB, BCB, BCI, EAI, CAA, CAB, EAJ,   FAI</t>
  </si>
  <si>
    <t>Skupina  B</t>
  </si>
  <si>
    <t>Publikácie v karentovaných vedeckých časopisoch: ADC, ADD, BDC, BDD, CDC, CDD, AGJ</t>
  </si>
  <si>
    <t>Skupina C</t>
  </si>
  <si>
    <t>Publikácie, ktoré nie sú karentované, ale sú registrované v databázach WoS alebo Scopus: ADM, ADN, BDM, BDN</t>
  </si>
  <si>
    <t>Skupina D</t>
  </si>
  <si>
    <t>Ostatné recenzované publikácie: ACC, ACD, ADE, ADF, AEC, AED, AEG, AEH, AFA, AFB, AFC, AFD, AFE, AFF, AFG, AFH, AEM, AEN, BBA, BBB, BCK, BDA, BDB, BDE, BDF, BEC, BED, BFA, BFB, BGH, CBA, CBB, CDE, CDF</t>
  </si>
  <si>
    <t>Publikačná činnosť interných doktorandov v rokoch 2016 – 2021</t>
  </si>
  <si>
    <t>Publikačná činnosť externých doktorandov v rokoch 2016 – 2021</t>
  </si>
  <si>
    <t>Počet ohlasov na publikačné výstupy učiteľov UMB 2016 - 2021 </t>
  </si>
  <si>
    <t>Rok </t>
  </si>
  <si>
    <t>A1 </t>
  </si>
  <si>
    <t>A2 </t>
  </si>
  <si>
    <t>B </t>
  </si>
  <si>
    <t>C </t>
  </si>
  <si>
    <t>D </t>
  </si>
  <si>
    <t>2016 </t>
  </si>
  <si>
    <t>2017 </t>
  </si>
  <si>
    <t>2018 </t>
  </si>
  <si>
    <t>2019 </t>
  </si>
  <si>
    <t>2020 </t>
  </si>
  <si>
    <t>2021 </t>
  </si>
  <si>
    <t>  </t>
  </si>
  <si>
    <t>Počet ohlasov na publikačné výstupy učiteľov UMB, ktoré sú registrované v databázach </t>
  </si>
  <si>
    <t>Web of Science a Scopus </t>
  </si>
  <si>
    <t>Počet ohlasov </t>
  </si>
  <si>
    <t>Vývoj umeleckej činnosti UMB v rokoch 2016 – 2021</t>
  </si>
  <si>
    <t>Skupina</t>
  </si>
  <si>
    <t>X</t>
  </si>
  <si>
    <t>Y</t>
  </si>
  <si>
    <t>Z</t>
  </si>
  <si>
    <r>
      <t>Skupina X</t>
    </r>
    <r>
      <rPr>
        <sz val="12"/>
        <color theme="1"/>
        <rFont val="Times New Roman"/>
        <family val="1"/>
      </rPr>
      <t xml:space="preserve"> -</t>
    </r>
    <r>
      <rPr>
        <b/>
        <sz val="12"/>
        <color theme="1"/>
        <rFont val="Times New Roman"/>
        <family val="1"/>
      </rPr>
      <t xml:space="preserve"> </t>
    </r>
    <r>
      <rPr>
        <sz val="12"/>
        <color theme="1"/>
        <rFont val="Times New Roman"/>
        <family val="1"/>
      </rPr>
      <t>Ostatné umelecké diela a výkony</t>
    </r>
  </si>
  <si>
    <r>
      <t>Skupina Y</t>
    </r>
    <r>
      <rPr>
        <sz val="12"/>
        <color theme="1"/>
        <rFont val="Times New Roman"/>
        <family val="1"/>
      </rPr>
      <t xml:space="preserve"> -</t>
    </r>
    <r>
      <rPr>
        <b/>
        <sz val="12"/>
        <color theme="1"/>
        <rFont val="Times New Roman"/>
        <family val="1"/>
      </rPr>
      <t xml:space="preserve"> </t>
    </r>
    <r>
      <rPr>
        <sz val="12"/>
        <color theme="1"/>
        <rFont val="Times New Roman"/>
        <family val="1"/>
      </rPr>
      <t>Menej závažné umelecké diela a výkony</t>
    </r>
  </si>
  <si>
    <r>
      <t>Skupina Z</t>
    </r>
    <r>
      <rPr>
        <sz val="12"/>
        <color theme="1"/>
        <rFont val="Times New Roman"/>
        <family val="1"/>
      </rPr>
      <t xml:space="preserve"> -</t>
    </r>
    <r>
      <rPr>
        <b/>
        <sz val="12"/>
        <color theme="1"/>
        <rFont val="Times New Roman"/>
        <family val="1"/>
      </rPr>
      <t xml:space="preserve"> </t>
    </r>
    <r>
      <rPr>
        <sz val="12"/>
        <color theme="1"/>
        <rFont val="Times New Roman"/>
        <family val="1"/>
      </rPr>
      <t>Závažné umelecké diela a výkony</t>
    </r>
  </si>
  <si>
    <t>Hodnotenie úrovne tvorivej činnosti za obdobie 2016 – 2021</t>
  </si>
  <si>
    <t>EF </t>
  </si>
  <si>
    <t xml:space="preserve">*Tvorivá činnosť na Ekonomickej fakulte UMB sa dlhodobo (aj v sledovanom období 2016-2021) orientovala na niekoľko výskumných priorít v nadväznosti na uskutočňované študijné programy a strategické dokumenty v oblasti vedy na univerzite aj fakulte. K hlavným oblastiam vedeckovýskumnej orientácie patrila udržateľnosť a zodpovednosť v rôznych aplikáciách – v rozvoji cestovného ruchu, v podnikoch, manažérskych systémoch, pri rozvoji územných celkov. Pozornosť sa tiež sústredila na otázky globalizácie v kontexte financií, bankovníctva a investovania, na reformy a  inovácie vo verejnej ekonomike, či novú sociálno-ekonomickú paradigmu európskej integrácie.
*Špičkové výsledky vedy a výskumu tvorivých zamestnancov EF UMB v Banskej Bystrici boli publikované v renomovaných časopisoch v oblasti výskumu „ekonómia a manažment“ a jej príbuzných oblastiach. Najvýznamnejšími publikačnými výstupmi boli výstupy v zahraničných a domácich karentovaných časopisoch (ADC, ADD) a v zahraničných časopisoch registrovaných v databázach WoS alebo Scopus (ADM).
*Počty doktorandov v dennej aj externej forme štúdia mali v sledovanom období klesajúcu tendenciu. 
*V projektovej činnosti tvorivých zamestnancov na EF UMB v Banskej Bystrici dominovali domáce výskumné granty (VEGA, KEGA, APVV), vo výrazne menšej miere sa realizovali zahraničné výskumné projekty, financované boli aj viaceré ostatné zahraničné granty. Prostredníctvom viacerých realizovaných projektov sa tiež prehlbovala spolupráca výskumu s praxou. Projekty boli úzko prepojené s výskumnými prioritami fakulty.  
</t>
  </si>
  <si>
    <t>FF </t>
  </si>
  <si>
    <t>Filozofická fakulta UMB sa orientuje na dve hlavné oblasti výskumu: humanitné vedy (filológia, filozofia a historické vedy) a spoločenské vedy (sociológia a sociálna antropológia, vedy o športe s istým prienikom do lekárskych vied a napokon v menšej miere aj pedagogické vedy najmä z pozícií telesnej výchovy a odborovej didaktiky). Výstupy z jednotlivých oblastí výskumu sú úzko previazané na vzdelávaciu činnosť a premietajú sa do skvalitňovania realizovaných študijných programov. Za roky 2016 – 2019 sa tvoriví pracovníci fakulty autorsky podieľali na 51 zahraničných a 114 domácich monografiách, na 20 zahraničných a 40 domácich vedeckých štúdiách v karentovaných časopisoch a na 118 zahraničných a 69 domácich článkoch v iných databázových časopisoch. Kvalita väčšiny týchto výstupov dosahuje medzinárodnú a významnú medzinárodnú úroveň. V prípade približne jednej osminy z nich možno hovoriť o špičkovej medzinárodnej úrovni. Vedecký výskum fakulty bol v sledovanom období podporený sumou 2 046 516,63 € získanej z prostriedkov zahraničných a domácich grantových agentúr.</t>
  </si>
  <si>
    <t>FPV </t>
  </si>
  <si>
    <t xml:space="preserve">V hodnotenom období bola tvorivá činnosť na Fakulte prírodných vied UMB stabilizovaná aj napriek pomerne výraznému zníženiu počtu tvorivých zamestnancov (2016 -92; 2021 – 81). Publikačná činnosť v sledovaných kategóriách (Monografie, VŠ učebnice, publikácie WOS, SCOPUIS) sa mierne zlepšila. Publikačná činnosť doktorandov sa zlepšila a každý doktorand publikoval minimálne jednu prácu v databázach SCOPUS alebo WOS. Podobne bola fakulta úspešná v získavaní vedeckých projektov (APVV, VEGA, KEGA). V prepočte získaných financií na jedného tvorivého pracovníka patríme k popredným fakultám na UMB. Tiež sa nám darilo získať niekoľko pozícií vedeckých pracovníkov ako „postdoc.“ Celkove môžeme hodnotiť tvorivú činnosť na fakulte ako stabilizovanú.
</t>
  </si>
  <si>
    <t>FPVaMV </t>
  </si>
  <si>
    <t>Tvorivá činnosť na FPVaMV UMB má v danom období pozitívny rastúci trend a jej úroveň sa zvyšuje. Postupne sa zvyšujú počty výstupov evidovaných v databázach WoS a SCOPUS, narastá tiež počet publikovaných monografií, rovnako sa zvyšuje účasť na medzinárodných konferenciách. Čo sa týka realizácie projektov tak v sledovanom období narástol objem čerpaných prostriedkov postupne o viac ako 100 percent.</t>
  </si>
  <si>
    <t>PF </t>
  </si>
  <si>
    <t xml:space="preserve">PF UMB svoje vedecko-výskumné priority zameriavala na štyri skupiny vied, ktoré tvoria jej profiláciu: pedagogické vedy, humanitné vedy, spoločenské a behaviorálne vedy a umenie a na tie  oblasti  výskumu, ktoré súvisia s prioritami, uvedenými v strategických dokumentoch SR, ako sú: vzdelávanie v 21. storočí, spoločenské výzvy a ľudské práva, globálne zmeny a civilizačné výzvy a kultúrne dedičstvo a jeho význam pre rozvoj lokalít a regiónov. Uvedené priority boli reflektované i v podávaní a riešení vedecko-výskumných projektov v schémach VEGA, KEGA, APVV, Erasmus+,  Višegrádsky fond, Nórsky fond, Fond podpory umenia, COST a i. v spolupráci s partnerskými domácimi i zahraničnými inštitúciami, ako aj vo vedeckých, odborných i umeleckých výstupoch (a v poklese nevedeckých a nekvalitných publikačných výstupov) s akcentom na Open Access prístup. Počet riešených projektov ako aj pub. výstupov reflektuje trend klesajúceho počtu tvorivých zamestnancov vzhľadom na ekonomické opatrenia, ktoré boli na PF UMB realizované počas týchto rokov. Pedagogická fakulta UMB sa v priebehu rokov 2016-2021 snažila predovšetkým odstrániť a cielene eliminovať nedostatky, ktoré boli identifikované v komplexnej akreditácii v oblasti vedy a výskumu (ako napr. nedostatok medzinárodných projektov, nízka domáca grantová podpora, nízka miera interdisciplinarity vo výskume) a doktorandského štúdia (neuspokojivé publikačné výstupy absolventov doktorandského štúdia) aj cez vybudovanie a zastabilizovanie Centra edukačného výskumu (CEV, 2015) a Doktorandskej školy (DŠ, 2017) na PF UMB. CEV každoročne ponúkalo systematické vzdelávanie vysokoškolským učiteľom a výskumníkom, ale aj nepedagogickým zamestnancom pre podporu rozvoja vedy na fakulte. DŠ každoročne ponúkalo doktorandom a školiteľom 4 moduly vzdelávacích aktivít zamerané na vedecké myslenie, schopnosti na realizovanie výskumu, generické zručnosti súvisiace s výskumom, a rozvoj kompetencií školiteľov. Realizoval sa i vedecko-výskumný inkubátor. Tvorivých zamestnancov sa začalo podporovať a oceňovať cez Motivačný systém na podporu rozvoja vedy, výskumu a umenia na PF UMB (2016). V roku 2016 boli priznané práva na habilitačné a vymenúvacie konanie v odboroch teológia a andragogika. Systémová podpora všetkých zmien podporujúcich kvalitu doktorandského štúdia  a zabezpečenie kvality habilitačných a inauguračných konaní sa ukotvila do vytvorených a schválených dokumentov na pôde PF UMB a to: Metodický pokyn PF UMB č. 1/2022 k zabezpečovaniu kvality doktorandského štúdia na PF UMB a Metodický pokyn PF UMB č. 1/2021 k zabezpečeniu kvality habilitačných a inauguračných konaní (2021). Zefektívnila sa i spolupráca a zapojenosť študentov 1. a 2. stupňa štúdia do vedeckej činnosti s cieľom identifikovať a podporovať talenty a získať kvalitných uchádzačov o doktorandské štúdium cez smernicu o organizácii a priebehu študentskej vedeckej, odbornej a umeleckej činnosti s účinnosťou od r. 2019.  </t>
  </si>
  <si>
    <t>PrF </t>
  </si>
  <si>
    <t xml:space="preserve">Tvorivá činnosť Právnickej fakulty UMB je sústredená v oblasti výskumu Právo a medzinárodné vzťahy. 
V rámci hodnotenia úrovne tvorivej činnosti PrF UMB UMB za obdobie 2017 – 2021 je potrebné v prvom rade zhodnotiť publikačnú činnosť tvorivých zamestnancov a doktorandov. Je možné vyzdvihnúť pozitívny trend skvalitňovania publikačných výstupov pedagógov fakulty, ktorý sa prejavuje výrazným nárastom počtov výstupov v kategóriách A1 a A2 v porovnaní so stavom v roku 2017 (a výraznejšie tiež v porovnaní so stavom pred týmto obdobím). V kategórii A1 v percentuálnom vyjadrení podielov jednotlivých fakúlt podiel PrF UMB od roku 2019 výrazne prevyšuje ostatné fakulty UMB, čím si fakulta udržiava poprednú pozíciu v rámci univerzity, a to taktiež aj v prípade prepočtov na jedného tvorivého zamestnanca, kde zastáva popredné pozície aj v kategórii A2, a to od roku 2018. Problematickým počas celého sledovaného obdobia boli výstupy v kategóriách B a C, čo je dané v prvom rade absenciou karentovaných časopisov pre odbor právo, ako aj špecifickým, prevažne národne orientovaných charakterom tohto odboru. Je však potrebné v tomto smere vyzdvihnúť stúpajúcu tendenciu počtu publikačných výstupov v kategórii C (z počtu 1 v roku 2019,  5 v roku 2020 na 12 v roku 2022). Pre zvýšenie motivácie pedagógov v oblasti publikačných a iných vedeckých aktivít je na PrF UMB od roku 2018 zavedený systém hodnotenia a odmeňovania vedecko-výskumných aktivít pedagógov. 
Pokiaľ ide o výsledky publikačnej činnosti študentov doktorandského štúdia je fakulta od roku 2019 na popredných miestach v rámci UMB v kategóriách A1 a A2 po prepočte publikácií na jedného interného doktoranda a od roku 2020 v kategórii D po prepočte na jedného externého doktoranda. V oblasti týchto aktivít je viditeľné zaostávanie externých doktorandov, v porovnaní s doktorandmi internými, čo je však problém všetkých fakúlt UMB.  Celkovo dosiahnuté výsledky v tejto oblasti nemožno považovať za dobré a je potrebné venovať zvýšené úsilie na ich zlepšenie.
Projektová činnosť je naďalej počas celého sledovaného obdobia  slabým miestom vedecko-výskumnej činnosti PrF UMB. Napriek nárastu súm čerpaných projektov v rámci grantových schém VEGA a KEGA, ktoré boli v roku 2021 najvyššie za celé sledované obdobie, PrF UMB v celouniverzitnom priemere výrazne zaostáva. V rámci domácich výskumných grantov sa  fakulta v roku 2021 podieľala na získaných financiách v rámci UMB len 2,05%, nepriaznivá situácia prevláda aj v oblasti získavania zahraničných grantov. Do budúcna bude preto potrebné koncentrovať pozornosť na lepšie využite riešiteľského potenciálu tvorivých zamestnancov. </t>
  </si>
  <si>
    <t>Objem pridelených finančných prostriedkov získaných z domácich výskumných agentúr (VEGA, KEGA, APVV) a iných zdrojov na riešenie projektov v rokoch 2016 – 2021 (v €)</t>
  </si>
  <si>
    <t>DG – domáce výskumné granty</t>
  </si>
  <si>
    <t>1 166 448</t>
  </si>
  <si>
    <t>1 300 558</t>
  </si>
  <si>
    <t xml:space="preserve">1 207 819 </t>
  </si>
  <si>
    <t>Iné zdroje – domáce výskumné granty financované z verejnej správy okrem VEGA, KEGA, APVV a domáce výskumné granty financované z iných zdrojov</t>
  </si>
  <si>
    <t>Objem pridelených finančných prostriedkov získaných zo zahraničných výskumných agentúr na riešenie projektov v rokoch  2016 – 2021 (v €)</t>
  </si>
  <si>
    <t>ZG – zahraničné výskumné granty</t>
  </si>
  <si>
    <t>121 539</t>
  </si>
  <si>
    <t>1 400</t>
  </si>
  <si>
    <t>Objem finančných prostriedkov získaných od iných subjektov, ako sú subjekty verejnej správy a od subjektov zo zahraničia (mimo grantových schém) za roky 2016 – 2021 (v €)</t>
  </si>
  <si>
    <t>Výskumné granty od iných subjektov</t>
  </si>
  <si>
    <t>Objem pridelených finančných prostriedkov získaných z mimorozpočtových zdrojov na ostatné (nevýskumné) domáce granty za roky 2016 – 2021 (v €)</t>
  </si>
  <si>
    <t>DG – ostatné domáce granty</t>
  </si>
  <si>
    <t>Univerzitné</t>
  </si>
  <si>
    <t>1 229 228</t>
  </si>
  <si>
    <t>Objem pridelených finančných prostriedkov získaných z mimorozpočtových zdrojov na ostatné (nevýskumné) zahraničné granty za roky 2016 – 2021 (v €)</t>
  </si>
  <si>
    <t>ZG – ostatné zahraničné granty</t>
  </si>
  <si>
    <t>1 026 176</t>
  </si>
  <si>
    <t>1 004 616</t>
  </si>
  <si>
    <t>UMB </t>
  </si>
  <si>
    <t>Počet školiteľov, ktorí mali v danom roku k 31. 10. interných doktorandov </t>
  </si>
  <si>
    <t>PdF </t>
  </si>
  <si>
    <t>Priemerný počet interných doktorandov na školiteľa  </t>
  </si>
  <si>
    <t>v danom roku k 31. 10. </t>
  </si>
  <si>
    <t>Maximálny počet interných doktorandov na školiteľa  </t>
  </si>
  <si>
    <t>Počet školiteľov, ktorí mali v danom roku k 31. 10. externých doktorandov </t>
  </si>
  <si>
    <t>Priemerný počet externých doktorandov na školiteľa  </t>
  </si>
  <si>
    <t>Maximálny počet externých doktorandov na školiteľa  </t>
  </si>
  <si>
    <t>Počet interných doktorandov v rokoch 2016 – 2021</t>
  </si>
  <si>
    <t xml:space="preserve">Počet interných  doktorandov </t>
  </si>
  <si>
    <t>Počet externých doktorandov v rokoch 2016 – 2021</t>
  </si>
  <si>
    <t xml:space="preserve">Počet externých doktorandov </t>
  </si>
  <si>
    <t> 119</t>
  </si>
  <si>
    <r>
      <t>e11)</t>
    </r>
    <r>
      <rPr>
        <b/>
        <sz val="7"/>
        <color rgb="FF000000"/>
        <rFont val="Times New Roman"/>
        <family val="1"/>
      </rPr>
      <t> </t>
    </r>
    <r>
      <rPr>
        <b/>
        <sz val="12"/>
        <color rgb="FF000000"/>
        <rFont val="Times New Roman"/>
        <family val="1"/>
      </rPr>
      <t>Počet školiteľov doktorandského stupňa štúdia v študijnom odbore, ku ktorému je priradený/sú priradené odbor/odbory habilitačného a odbor/odbory inauguračného konania</t>
    </r>
  </si>
  <si>
    <t>Názov odboru habilitačného konania </t>
  </si>
  <si>
    <t>Počet školiteľov doktorandského stupňa štúdia v študijnom odbore, ku ktorému je priradený/sú priradené odbor/odbory habilitačného konania </t>
  </si>
  <si>
    <t>Cestovný ruch</t>
  </si>
  <si>
    <t>Ekonomika a manažment podniku</t>
  </si>
  <si>
    <t>Financie</t>
  </si>
  <si>
    <t>Verejná ekonomika a politika</t>
  </si>
  <si>
    <t>Športová edukológia</t>
  </si>
  <si>
    <t>Všeobecná jazykoveda</t>
  </si>
  <si>
    <t>Slovenské dejiny</t>
  </si>
  <si>
    <t>Systematická filozofia</t>
  </si>
  <si>
    <t>Etika</t>
  </si>
  <si>
    <t>Športová humanistika</t>
  </si>
  <si>
    <t>Matematika</t>
  </si>
  <si>
    <t>Synekológia</t>
  </si>
  <si>
    <t xml:space="preserve"> -</t>
  </si>
  <si>
    <t>Medzinárodné vzťahy</t>
  </si>
  <si>
    <t>Politológia</t>
  </si>
  <si>
    <t xml:space="preserve">Andragogika </t>
  </si>
  <si>
    <t>Pedagogika</t>
  </si>
  <si>
    <t>Predškolská a elementárna pedagogika</t>
  </si>
  <si>
    <t xml:space="preserve">Teológia </t>
  </si>
  <si>
    <t>Obchodné a finančné právo</t>
  </si>
  <si>
    <t>-</t>
  </si>
  <si>
    <t>Občianske právo</t>
  </si>
  <si>
    <t>Trestné právo</t>
  </si>
  <si>
    <t>Názov odboru inauguračného konania </t>
  </si>
  <si>
    <t>Počet školiteľov doktorandského stupňa štúdia v študijnom odbore, ku ktorému je priradený/sú priradené odbor/odbory inauguračného konania  </t>
  </si>
  <si>
    <t xml:space="preserve">Počet schválených návrhov na udelenie titulu profesor, resp. na vymenovanie za profesorov vo Vedeckej rade UMB </t>
  </si>
  <si>
    <t> 5</t>
  </si>
  <si>
    <t>Počet schválených návrhov na udelenie titulu docent, resp. počet vymenovaných docentov</t>
  </si>
  <si>
    <t> 13</t>
  </si>
  <si>
    <t>Počet zastavených habilitačných konaní  (začatých konaní, ktoré boli vo vedeckej rade fakulty neschválené, stiahnuté uchádzačom alebo ináč zastavené)</t>
  </si>
  <si>
    <t> 0</t>
  </si>
  <si>
    <t>Počet zastavených inauguračných konaní (začatých konaní, ktoré boli vo vedeckej rade fakulty neschválené, stiahnuté uchádzačom alebo ináč zastavené)</t>
  </si>
  <si>
    <t>b5) Podiel študentov s iným ako slovenským občianstvom študujúcich v inom ako slovenskom jazyku z celkového počtu študentov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</si>
</sst>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63">
    <font>
      <sz val="11"/>
      <color theme="1"/>
      <name val="Calibri"/>
      <family val="2"/>
      <scheme val="minor"/>
    </font>
    <font>
      <b/>
      <sz val="12"/>
      <color theme="1"/>
      <name val="Times New Roman"/>
      <family val="1"/>
    </font>
    <font>
      <b/>
      <sz val="10"/>
      <color theme="1"/>
      <name val="Times New Roman"/>
      <family val="1"/>
    </font>
    <font>
      <sz val="9"/>
      <name val="Times New Roman"/>
      <family val="1"/>
    </font>
    <font>
      <b/>
      <sz val="9"/>
      <color theme="1"/>
      <name val="Times New Roman"/>
      <family val="1"/>
    </font>
    <font>
      <sz val="9"/>
      <color theme="1"/>
      <name val="Times New Roman"/>
      <family val="1"/>
    </font>
    <font>
      <sz val="11"/>
      <color theme="1"/>
      <name val="Times New Roman"/>
      <family val="1"/>
    </font>
    <font>
      <sz val="10"/>
      <color theme="1"/>
      <name val="Calibri"/>
      <family val="2"/>
      <scheme val="minor"/>
    </font>
    <font>
      <sz val="9"/>
      <name val="Times New Roman"/>
      <family val="1"/>
      <charset val="238"/>
    </font>
    <font>
      <b/>
      <sz val="9"/>
      <name val="Times New Roman"/>
      <family val="1"/>
      <charset val="238"/>
    </font>
    <font>
      <sz val="10"/>
      <color theme="1"/>
      <name val="Times New Roman"/>
      <family val="1"/>
    </font>
    <font>
      <sz val="9"/>
      <color rgb="FFFF0000"/>
      <name val="Times New Roman"/>
      <family val="1"/>
      <charset val="238"/>
    </font>
    <font>
      <sz val="10"/>
      <name val="Times New Roman"/>
      <family val="1"/>
    </font>
    <font>
      <sz val="11"/>
      <color rgb="FFFF0000"/>
      <name val="Calibri"/>
      <family val="2"/>
      <scheme val="minor"/>
    </font>
    <font>
      <b/>
      <sz val="9"/>
      <name val="Times New Roman"/>
      <family val="1"/>
    </font>
    <font>
      <sz val="9"/>
      <color rgb="FFFF0000"/>
      <name val="Times New Roman"/>
      <family val="1"/>
    </font>
    <font>
      <sz val="9"/>
      <color theme="1"/>
      <name val="Calibri"/>
      <family val="2"/>
      <scheme val="minor"/>
    </font>
    <font>
      <sz val="11"/>
      <name val="Times New Roman"/>
      <family val="1"/>
    </font>
    <font>
      <sz val="12"/>
      <name val="Times New Roman"/>
      <family val="1"/>
    </font>
    <font>
      <b/>
      <sz val="12"/>
      <name val="Times New Roman"/>
      <family val="1"/>
    </font>
    <font>
      <b/>
      <sz val="10"/>
      <name val="Times New Roman"/>
      <family val="1"/>
    </font>
    <font>
      <sz val="10"/>
      <name val="Arial"/>
      <family val="2"/>
      <charset val="238"/>
    </font>
    <font>
      <sz val="12"/>
      <color theme="1"/>
      <name val="Times New Roman"/>
      <family val="1"/>
    </font>
    <font>
      <b/>
      <sz val="11"/>
      <color rgb="FF002060"/>
      <name val="Times New Roman"/>
      <family val="1"/>
    </font>
    <font>
      <b/>
      <sz val="11"/>
      <name val="Times New Roman"/>
      <family val="1"/>
    </font>
    <font>
      <b/>
      <sz val="11"/>
      <color theme="1"/>
      <name val="Times New Roman"/>
      <family val="1"/>
    </font>
    <font>
      <sz val="11"/>
      <color rgb="FFFF0000"/>
      <name val="Times New Roman"/>
      <family val="1"/>
    </font>
    <font>
      <sz val="11"/>
      <name val="Calibri"/>
      <family val="2"/>
      <scheme val="minor"/>
    </font>
    <font>
      <b/>
      <sz val="8"/>
      <name val="Times New Roman"/>
      <family val="1"/>
    </font>
    <font>
      <b/>
      <sz val="12"/>
      <name val="Times New Roman"/>
      <family val="1"/>
      <charset val="238"/>
    </font>
    <font>
      <sz val="10"/>
      <name val="Arial CE"/>
      <charset val="238"/>
    </font>
    <font>
      <b/>
      <sz val="13"/>
      <name val="Times New Roman"/>
      <family val="1"/>
      <charset val="238"/>
    </font>
    <font>
      <sz val="13"/>
      <name val="Times New Roman"/>
      <family val="1"/>
      <charset val="238"/>
    </font>
    <font>
      <b/>
      <sz val="13"/>
      <name val="Times New Roman"/>
      <family val="1"/>
    </font>
    <font>
      <sz val="12"/>
      <name val="Times New Roman"/>
      <family val="1"/>
      <charset val="238"/>
    </font>
    <font>
      <b/>
      <sz val="11"/>
      <name val="Times New Roman"/>
      <family val="1"/>
      <charset val="238"/>
    </font>
    <font>
      <sz val="11"/>
      <name val="Times New Roman"/>
      <family val="1"/>
      <charset val="238"/>
    </font>
    <font>
      <sz val="8"/>
      <name val="Times New Roman"/>
      <family val="1"/>
    </font>
    <font>
      <sz val="8"/>
      <color theme="1"/>
      <name val="Times New Roman"/>
      <family val="1"/>
    </font>
    <font>
      <b/>
      <sz val="8"/>
      <color theme="1"/>
      <name val="Times New Roman"/>
      <family val="1"/>
    </font>
    <font>
      <u/>
      <sz val="11"/>
      <color theme="10"/>
      <name val="Calibri"/>
      <family val="2"/>
      <scheme val="minor"/>
    </font>
    <font>
      <u/>
      <sz val="12"/>
      <color theme="10"/>
      <name val="Times New Roman"/>
      <family val="1"/>
    </font>
    <font>
      <sz val="12"/>
      <color theme="1"/>
      <name val="Calibri"/>
      <family val="2"/>
      <scheme val="minor"/>
    </font>
    <font>
      <b/>
      <sz val="12"/>
      <color theme="1"/>
      <name val="Timesd"/>
      <charset val="238"/>
    </font>
    <font>
      <b/>
      <sz val="14"/>
      <color theme="1"/>
      <name val="Times New Roman"/>
      <family val="1"/>
    </font>
    <font>
      <b/>
      <sz val="12"/>
      <color theme="1"/>
      <name val="Times New Roman"/>
      <family val="1"/>
      <charset val="238"/>
    </font>
    <font>
      <sz val="12"/>
      <color theme="1"/>
      <name val="Times New Roman"/>
      <family val="1"/>
      <charset val="238"/>
    </font>
    <font>
      <b/>
      <sz val="11"/>
      <color theme="1"/>
      <name val="Calibri"/>
      <family val="2"/>
      <charset val="238"/>
      <scheme val="minor"/>
    </font>
    <font>
      <b/>
      <sz val="12"/>
      <color rgb="FF201F1E"/>
      <name val="Times New Roman"/>
      <family val="1"/>
      <charset val="238"/>
    </font>
    <font>
      <b/>
      <sz val="9"/>
      <color indexed="81"/>
      <name val="Segoe UI"/>
      <family val="2"/>
      <charset val="238"/>
    </font>
    <font>
      <sz val="9"/>
      <color indexed="81"/>
      <name val="Segoe UI"/>
      <family val="2"/>
      <charset val="238"/>
    </font>
    <font>
      <b/>
      <sz val="10"/>
      <color theme="1"/>
      <name val="Times New Roman"/>
      <family val="1"/>
      <charset val="238"/>
    </font>
    <font>
      <sz val="10"/>
      <color theme="1"/>
      <name val="Times New Roman"/>
      <family val="1"/>
      <charset val="238"/>
    </font>
    <font>
      <b/>
      <sz val="12"/>
      <color rgb="FF000000"/>
      <name val="Times New Roman"/>
      <family val="1"/>
    </font>
    <font>
      <sz val="12"/>
      <color rgb="FF000000"/>
      <name val="Times New Roman"/>
      <family val="1"/>
    </font>
    <font>
      <i/>
      <sz val="2"/>
      <color theme="1"/>
      <name val="Times New Roman"/>
      <family val="1"/>
    </font>
    <font>
      <i/>
      <sz val="12"/>
      <color theme="1"/>
      <name val="Times New Roman"/>
      <family val="1"/>
    </font>
    <font>
      <i/>
      <sz val="4"/>
      <color theme="1"/>
      <name val="Times New Roman"/>
      <family val="1"/>
    </font>
    <font>
      <b/>
      <u/>
      <sz val="12"/>
      <color rgb="FF000000"/>
      <name val="Times New Roman"/>
      <family val="1"/>
    </font>
    <font>
      <sz val="12"/>
      <color rgb="FF000000"/>
      <name val="Times New Roman"/>
      <family val="1"/>
      <charset val="238"/>
    </font>
    <font>
      <sz val="12"/>
      <color rgb="FF000000"/>
      <name val="Calibri"/>
      <family val="2"/>
    </font>
    <font>
      <b/>
      <i/>
      <sz val="12"/>
      <color theme="1"/>
      <name val="Times New Roman"/>
      <family val="1"/>
    </font>
    <font>
      <b/>
      <sz val="7"/>
      <color rgb="FF000000"/>
      <name val="Times New Roman"/>
      <family val="1"/>
    </font>
  </fonts>
  <fills count="36">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rgb="FF99CCFF"/>
        <bgColor indexed="64"/>
      </patternFill>
    </fill>
    <fill>
      <patternFill patternType="solid">
        <fgColor rgb="FFFFCC00"/>
        <bgColor indexed="64"/>
      </patternFill>
    </fill>
    <fill>
      <patternFill patternType="solid">
        <fgColor rgb="FFFFDDAA"/>
        <bgColor indexed="64"/>
      </patternFill>
    </fill>
    <fill>
      <patternFill patternType="solid">
        <fgColor rgb="FFFF9966"/>
        <bgColor indexed="64"/>
      </patternFill>
    </fill>
    <fill>
      <patternFill patternType="solid">
        <fgColor rgb="FF92D050"/>
        <bgColor indexed="64"/>
      </patternFill>
    </fill>
    <fill>
      <patternFill patternType="solid">
        <fgColor rgb="FFFEFFCD"/>
        <bgColor indexed="64"/>
      </patternFill>
    </fill>
    <fill>
      <patternFill patternType="solid">
        <fgColor indexed="9"/>
      </patternFill>
    </fill>
    <fill>
      <patternFill patternType="solid">
        <fgColor theme="5" tint="0.79998168889431442"/>
        <bgColor indexed="64"/>
      </patternFill>
    </fill>
    <fill>
      <patternFill patternType="solid">
        <fgColor theme="8" tint="0.79998168889431442"/>
        <bgColor indexed="64"/>
      </patternFill>
    </fill>
    <fill>
      <patternFill patternType="solid">
        <fgColor rgb="FF66CCFF"/>
        <bgColor indexed="64"/>
      </patternFill>
    </fill>
    <fill>
      <patternFill patternType="solid">
        <fgColor theme="5" tint="0.59999389629810485"/>
        <bgColor indexed="64"/>
      </patternFill>
    </fill>
    <fill>
      <patternFill patternType="solid">
        <fgColor rgb="FFF7CAAC"/>
        <bgColor indexed="64"/>
      </patternFill>
    </fill>
    <fill>
      <patternFill patternType="solid">
        <fgColor rgb="FFFBD4B4"/>
        <bgColor indexed="64"/>
      </patternFill>
    </fill>
    <fill>
      <patternFill patternType="solid">
        <fgColor rgb="FFFABF8F"/>
        <bgColor indexed="64"/>
      </patternFill>
    </fill>
    <fill>
      <patternFill patternType="solid">
        <fgColor rgb="FFFFFFFF"/>
        <bgColor indexed="64"/>
      </patternFill>
    </fill>
    <fill>
      <patternFill patternType="solid">
        <fgColor rgb="FFDDD9C3"/>
        <bgColor indexed="64"/>
      </patternFill>
    </fill>
    <fill>
      <patternFill patternType="solid">
        <fgColor rgb="FFF2DBDB"/>
        <bgColor indexed="64"/>
      </patternFill>
    </fill>
    <fill>
      <patternFill patternType="solid">
        <fgColor rgb="FFEAF1DD"/>
        <bgColor indexed="64"/>
      </patternFill>
    </fill>
    <fill>
      <patternFill patternType="solid">
        <fgColor rgb="FFE5DFEC"/>
        <bgColor indexed="64"/>
      </patternFill>
    </fill>
    <fill>
      <patternFill patternType="solid">
        <fgColor rgb="FFDDEBF7"/>
        <bgColor indexed="64"/>
      </patternFill>
    </fill>
    <fill>
      <patternFill patternType="solid">
        <fgColor rgb="FFFCE4D6"/>
        <bgColor indexed="64"/>
      </patternFill>
    </fill>
    <fill>
      <patternFill patternType="solid">
        <fgColor rgb="FFDAEEF3"/>
        <bgColor indexed="64"/>
      </patternFill>
    </fill>
    <fill>
      <patternFill patternType="solid">
        <fgColor rgb="FFFDE9D9"/>
        <bgColor indexed="64"/>
      </patternFill>
    </fill>
  </fills>
  <borders count="1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s>
  <cellStyleXfs count="6">
    <xf numFmtId="0" fontId="0" fillId="0" borderId="0"/>
    <xf numFmtId="0" fontId="21" fillId="0" borderId="0"/>
    <xf numFmtId="0" fontId="21" fillId="0" borderId="0"/>
    <xf numFmtId="0" fontId="30" fillId="0" borderId="0"/>
    <xf numFmtId="0" fontId="21" fillId="0" borderId="0"/>
    <xf numFmtId="0" fontId="40" fillId="0" borderId="0" applyNumberFormat="0" applyFill="0" applyBorder="0" applyAlignment="0" applyProtection="0"/>
  </cellStyleXfs>
  <cellXfs count="990">
    <xf numFmtId="0" fontId="0" fillId="0" borderId="0" xfId="0"/>
    <xf numFmtId="0" fontId="1" fillId="0" borderId="0" xfId="0" applyFont="1" applyAlignment="1">
      <alignment horizontal="left"/>
    </xf>
    <xf numFmtId="0" fontId="2" fillId="2" borderId="1" xfId="0" applyFont="1" applyFill="1" applyBorder="1" applyAlignment="1">
      <alignment horizontal="center" textRotation="90" wrapText="1"/>
    </xf>
    <xf numFmtId="0" fontId="0" fillId="0" borderId="0" xfId="0" applyAlignment="1">
      <alignment horizontal="center" textRotation="90" wrapText="1"/>
    </xf>
    <xf numFmtId="0" fontId="2" fillId="3" borderId="1" xfId="0" applyFont="1" applyFill="1" applyBorder="1"/>
    <xf numFmtId="0" fontId="3" fillId="0" borderId="1" xfId="0" applyFont="1" applyBorder="1"/>
    <xf numFmtId="2" fontId="3" fillId="0" borderId="1" xfId="0" applyNumberFormat="1" applyFont="1" applyBorder="1"/>
    <xf numFmtId="0" fontId="3" fillId="0" borderId="1" xfId="0" applyFont="1" applyFill="1" applyBorder="1"/>
    <xf numFmtId="0" fontId="2" fillId="4" borderId="1" xfId="0" applyFont="1" applyFill="1" applyBorder="1"/>
    <xf numFmtId="0" fontId="4" fillId="4" borderId="1" xfId="0" applyFont="1" applyFill="1" applyBorder="1"/>
    <xf numFmtId="2" fontId="4" fillId="4" borderId="1" xfId="0" applyNumberFormat="1" applyFont="1" applyFill="1" applyBorder="1"/>
    <xf numFmtId="0" fontId="5" fillId="0" borderId="1" xfId="0" applyFont="1" applyBorder="1"/>
    <xf numFmtId="2" fontId="5" fillId="0" borderId="1" xfId="0" applyNumberFormat="1" applyFont="1" applyBorder="1"/>
    <xf numFmtId="0" fontId="6" fillId="0" borderId="0" xfId="0" applyFont="1" applyFill="1" applyBorder="1"/>
    <xf numFmtId="0" fontId="1" fillId="0" borderId="0" xfId="0" applyFont="1" applyAlignment="1">
      <alignment horizontal="left" wrapText="1"/>
    </xf>
    <xf numFmtId="0" fontId="7" fillId="0" borderId="0" xfId="0" applyFont="1"/>
    <xf numFmtId="49" fontId="3" fillId="0" borderId="1" xfId="0" applyNumberFormat="1" applyFont="1" applyBorder="1" applyAlignment="1">
      <alignment horizontal="right"/>
    </xf>
    <xf numFmtId="49" fontId="4" fillId="4" borderId="1" xfId="0" applyNumberFormat="1" applyFont="1" applyFill="1" applyBorder="1" applyAlignment="1">
      <alignment horizontal="right"/>
    </xf>
    <xf numFmtId="0" fontId="8" fillId="0" borderId="0" xfId="0" applyFont="1"/>
    <xf numFmtId="0" fontId="9" fillId="5" borderId="1" xfId="0" applyFont="1" applyFill="1" applyBorder="1" applyAlignment="1">
      <alignment horizontal="center" vertical="center" wrapText="1"/>
    </xf>
    <xf numFmtId="0" fontId="9" fillId="6" borderId="1" xfId="0" applyFont="1" applyFill="1" applyBorder="1" applyAlignment="1">
      <alignment vertical="top" wrapText="1"/>
    </xf>
    <xf numFmtId="0" fontId="10" fillId="0" borderId="1" xfId="0" applyFont="1" applyBorder="1"/>
    <xf numFmtId="0" fontId="8" fillId="0" borderId="1" xfId="0" applyFont="1" applyBorder="1" applyAlignment="1">
      <alignment horizontal="right" vertical="top" wrapText="1"/>
    </xf>
    <xf numFmtId="0" fontId="9" fillId="7" borderId="1" xfId="0" applyFont="1" applyFill="1" applyBorder="1" applyAlignment="1">
      <alignment horizontal="right"/>
    </xf>
    <xf numFmtId="2" fontId="9" fillId="7" borderId="1" xfId="0" applyNumberFormat="1" applyFont="1" applyFill="1" applyBorder="1" applyAlignment="1">
      <alignment horizontal="right"/>
    </xf>
    <xf numFmtId="0" fontId="11" fillId="0" borderId="0" xfId="0" applyFont="1"/>
    <xf numFmtId="0" fontId="12" fillId="0" borderId="1" xfId="0" applyFont="1" applyBorder="1"/>
    <xf numFmtId="0" fontId="9" fillId="8" borderId="1" xfId="0" applyFont="1" applyFill="1" applyBorder="1" applyAlignment="1">
      <alignment horizontal="right" vertical="top" wrapText="1"/>
    </xf>
    <xf numFmtId="0" fontId="13" fillId="0" borderId="0" xfId="0" applyFont="1"/>
    <xf numFmtId="0" fontId="8" fillId="0" borderId="1" xfId="0" applyFont="1" applyFill="1" applyBorder="1" applyAlignment="1">
      <alignment horizontal="right" vertical="top" wrapText="1"/>
    </xf>
    <xf numFmtId="0" fontId="11" fillId="9" borderId="0" xfId="0" applyFont="1" applyFill="1" applyBorder="1"/>
    <xf numFmtId="0" fontId="8" fillId="0" borderId="0" xfId="0" applyFont="1" applyAlignment="1">
      <alignment horizontal="center"/>
    </xf>
    <xf numFmtId="0" fontId="9" fillId="5" borderId="1" xfId="0" applyFont="1" applyFill="1" applyBorder="1" applyAlignment="1">
      <alignment horizontal="center" vertical="top" wrapText="1"/>
    </xf>
    <xf numFmtId="0" fontId="9" fillId="5" borderId="6" xfId="0" applyFont="1" applyFill="1" applyBorder="1" applyAlignment="1">
      <alignment horizontal="center" vertical="top" wrapText="1"/>
    </xf>
    <xf numFmtId="0" fontId="14" fillId="7" borderId="1" xfId="0" applyFont="1" applyFill="1" applyBorder="1" applyAlignment="1">
      <alignment horizontal="right"/>
    </xf>
    <xf numFmtId="0" fontId="8" fillId="9" borderId="0" xfId="0" applyFont="1" applyFill="1" applyBorder="1"/>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11" fillId="0" borderId="0" xfId="0" applyFont="1" applyAlignment="1">
      <alignment horizontal="center"/>
    </xf>
    <xf numFmtId="0" fontId="8" fillId="0" borderId="0" xfId="0" applyFont="1" applyAlignment="1">
      <alignment wrapText="1"/>
    </xf>
    <xf numFmtId="0" fontId="9" fillId="0" borderId="0" xfId="0" applyFont="1" applyFill="1" applyBorder="1" applyAlignment="1">
      <alignment horizontal="center" vertical="top" wrapText="1"/>
    </xf>
    <xf numFmtId="0" fontId="9" fillId="0" borderId="0" xfId="0" applyFont="1" applyFill="1" applyBorder="1" applyAlignment="1">
      <alignment horizontal="right"/>
    </xf>
    <xf numFmtId="0" fontId="6" fillId="0" borderId="0" xfId="0" applyFont="1"/>
    <xf numFmtId="0" fontId="2" fillId="0" borderId="0" xfId="0" applyFont="1"/>
    <xf numFmtId="0" fontId="12" fillId="0" borderId="0" xfId="0" applyFont="1" applyAlignment="1">
      <alignment horizontal="left" vertical="top"/>
    </xf>
    <xf numFmtId="49" fontId="20" fillId="2" borderId="5" xfId="0" applyNumberFormat="1" applyFont="1" applyFill="1" applyBorder="1" applyAlignment="1">
      <alignment horizontal="center" textRotation="90" wrapText="1"/>
    </xf>
    <xf numFmtId="49" fontId="12" fillId="0" borderId="1" xfId="0" applyNumberFormat="1" applyFont="1" applyFill="1" applyBorder="1" applyAlignment="1">
      <alignment horizontal="left"/>
    </xf>
    <xf numFmtId="3" fontId="12" fillId="0" borderId="1" xfId="0" applyNumberFormat="1" applyFont="1" applyFill="1" applyBorder="1" applyAlignment="1">
      <alignment horizontal="right"/>
    </xf>
    <xf numFmtId="1" fontId="12" fillId="0" borderId="1" xfId="0" applyNumberFormat="1" applyFont="1" applyFill="1" applyBorder="1" applyAlignment="1">
      <alignment horizontal="right"/>
    </xf>
    <xf numFmtId="2" fontId="12" fillId="0" borderId="1" xfId="0" applyNumberFormat="1" applyFont="1" applyBorder="1" applyAlignment="1">
      <alignment horizontal="right" vertical="top"/>
    </xf>
    <xf numFmtId="3" fontId="20" fillId="4" borderId="1" xfId="0" applyNumberFormat="1" applyFont="1" applyFill="1" applyBorder="1" applyAlignment="1">
      <alignment horizontal="center" vertical="top"/>
    </xf>
    <xf numFmtId="2" fontId="20" fillId="4" borderId="1" xfId="0" applyNumberFormat="1" applyFont="1" applyFill="1" applyBorder="1" applyAlignment="1">
      <alignment horizontal="center" vertical="top"/>
    </xf>
    <xf numFmtId="3" fontId="20" fillId="3" borderId="1" xfId="0" applyNumberFormat="1" applyFont="1" applyFill="1" applyBorder="1" applyAlignment="1">
      <alignment horizontal="center" vertical="top"/>
    </xf>
    <xf numFmtId="2" fontId="20" fillId="3" borderId="1" xfId="0" applyNumberFormat="1" applyFont="1" applyFill="1" applyBorder="1" applyAlignment="1">
      <alignment horizontal="center" vertical="top"/>
    </xf>
    <xf numFmtId="3" fontId="20" fillId="11" borderId="1" xfId="0" applyNumberFormat="1" applyFont="1" applyFill="1" applyBorder="1" applyAlignment="1">
      <alignment horizontal="center" vertical="top"/>
    </xf>
    <xf numFmtId="2" fontId="20" fillId="11" borderId="1" xfId="0" applyNumberFormat="1" applyFont="1" applyFill="1" applyBorder="1" applyAlignment="1">
      <alignment horizontal="center" vertical="top"/>
    </xf>
    <xf numFmtId="3" fontId="20" fillId="12" borderId="1" xfId="0" applyNumberFormat="1" applyFont="1" applyFill="1" applyBorder="1" applyAlignment="1">
      <alignment horizontal="right" vertical="top"/>
    </xf>
    <xf numFmtId="2" fontId="20" fillId="12" borderId="1" xfId="0" applyNumberFormat="1" applyFont="1" applyFill="1" applyBorder="1" applyAlignment="1">
      <alignment horizontal="right" vertical="top"/>
    </xf>
    <xf numFmtId="0" fontId="12" fillId="0" borderId="0" xfId="0" applyFont="1" applyFill="1" applyBorder="1" applyAlignment="1">
      <alignment horizontal="left" vertical="top"/>
    </xf>
    <xf numFmtId="3" fontId="20" fillId="13" borderId="1" xfId="0" applyNumberFormat="1" applyFont="1" applyFill="1" applyBorder="1" applyAlignment="1">
      <alignment horizontal="right" vertical="top"/>
    </xf>
    <xf numFmtId="2" fontId="20" fillId="13" borderId="1" xfId="0" applyNumberFormat="1" applyFont="1" applyFill="1" applyBorder="1" applyAlignment="1">
      <alignment horizontal="right" vertical="top"/>
    </xf>
    <xf numFmtId="49" fontId="20" fillId="0" borderId="0" xfId="0" applyNumberFormat="1" applyFont="1" applyFill="1" applyBorder="1" applyAlignment="1">
      <alignment horizontal="left"/>
    </xf>
    <xf numFmtId="49" fontId="20" fillId="0" borderId="0" xfId="0" applyNumberFormat="1" applyFont="1" applyFill="1" applyBorder="1" applyAlignment="1">
      <alignment horizontal="left" wrapText="1"/>
    </xf>
    <xf numFmtId="3" fontId="20"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49" fontId="12" fillId="0" borderId="1" xfId="0" applyNumberFormat="1" applyFont="1" applyFill="1" applyBorder="1" applyAlignment="1">
      <alignment horizontal="left" wrapText="1"/>
    </xf>
    <xf numFmtId="2" fontId="12" fillId="0" borderId="1" xfId="0" applyNumberFormat="1" applyFont="1" applyBorder="1" applyAlignment="1">
      <alignment horizontal="right"/>
    </xf>
    <xf numFmtId="0" fontId="20" fillId="12" borderId="1" xfId="0" applyFont="1" applyFill="1" applyBorder="1" applyAlignment="1">
      <alignment horizontal="left" vertical="top"/>
    </xf>
    <xf numFmtId="3" fontId="20" fillId="4" borderId="1" xfId="0" applyNumberFormat="1" applyFont="1" applyFill="1" applyBorder="1" applyAlignment="1">
      <alignment horizontal="center" vertical="center"/>
    </xf>
    <xf numFmtId="2" fontId="20" fillId="4" borderId="1" xfId="0" applyNumberFormat="1" applyFont="1" applyFill="1" applyBorder="1" applyAlignment="1">
      <alignment horizontal="center" vertical="center"/>
    </xf>
    <xf numFmtId="0" fontId="12" fillId="0" borderId="1" xfId="0" applyFont="1" applyBorder="1" applyAlignment="1">
      <alignment horizontal="left" vertical="top" textRotation="90"/>
    </xf>
    <xf numFmtId="0" fontId="12" fillId="0" borderId="1" xfId="0" applyFont="1" applyBorder="1" applyAlignment="1">
      <alignment horizontal="left" vertical="center"/>
    </xf>
    <xf numFmtId="0" fontId="12" fillId="0" borderId="1" xfId="0" applyFont="1" applyBorder="1" applyAlignment="1">
      <alignment horizontal="left" vertical="top"/>
    </xf>
    <xf numFmtId="0" fontId="20" fillId="4" borderId="1" xfId="0" applyFont="1" applyFill="1" applyBorder="1" applyAlignment="1">
      <alignment horizontal="left" vertical="top"/>
    </xf>
    <xf numFmtId="3" fontId="20" fillId="4" borderId="1" xfId="0" applyNumberFormat="1" applyFont="1" applyFill="1" applyBorder="1" applyAlignment="1">
      <alignment horizontal="left" vertical="top"/>
    </xf>
    <xf numFmtId="0" fontId="20" fillId="3" borderId="1" xfId="0" applyFont="1" applyFill="1" applyBorder="1" applyAlignment="1">
      <alignment horizontal="left" vertical="top"/>
    </xf>
    <xf numFmtId="3" fontId="20" fillId="3" borderId="1" xfId="0" applyNumberFormat="1" applyFont="1" applyFill="1" applyBorder="1" applyAlignment="1">
      <alignment horizontal="left" vertical="top"/>
    </xf>
    <xf numFmtId="0" fontId="20" fillId="11" borderId="1" xfId="0" applyFont="1" applyFill="1" applyBorder="1" applyAlignment="1">
      <alignment horizontal="left" vertical="top"/>
    </xf>
    <xf numFmtId="3" fontId="20" fillId="11" borderId="1" xfId="0" applyNumberFormat="1" applyFont="1" applyFill="1" applyBorder="1" applyAlignment="1">
      <alignment horizontal="left" vertical="top"/>
    </xf>
    <xf numFmtId="0" fontId="20" fillId="14" borderId="1" xfId="0" applyFont="1" applyFill="1" applyBorder="1" applyAlignment="1">
      <alignment horizontal="left" vertical="top"/>
    </xf>
    <xf numFmtId="3" fontId="20" fillId="14" borderId="1" xfId="0" applyNumberFormat="1" applyFont="1" applyFill="1" applyBorder="1" applyAlignment="1">
      <alignment horizontal="left" vertical="top"/>
    </xf>
    <xf numFmtId="2" fontId="20" fillId="14" borderId="1" xfId="0" applyNumberFormat="1" applyFont="1" applyFill="1" applyBorder="1" applyAlignment="1">
      <alignment horizontal="right" vertical="top"/>
    </xf>
    <xf numFmtId="3" fontId="20" fillId="13" borderId="1" xfId="0" applyNumberFormat="1" applyFont="1" applyFill="1" applyBorder="1" applyAlignment="1">
      <alignment horizontal="left" vertical="top"/>
    </xf>
    <xf numFmtId="3" fontId="20" fillId="0" borderId="6" xfId="0" applyNumberFormat="1" applyFont="1" applyFill="1" applyBorder="1" applyAlignment="1">
      <alignment horizontal="left" vertical="top"/>
    </xf>
    <xf numFmtId="3" fontId="20" fillId="0" borderId="0" xfId="0" applyNumberFormat="1" applyFont="1" applyFill="1" applyBorder="1" applyAlignment="1">
      <alignment horizontal="left" vertical="top"/>
    </xf>
    <xf numFmtId="2" fontId="12" fillId="0" borderId="0" xfId="0" applyNumberFormat="1" applyFont="1" applyAlignment="1">
      <alignment horizontal="left" vertical="top"/>
    </xf>
    <xf numFmtId="3" fontId="20" fillId="0" borderId="1" xfId="0" applyNumberFormat="1" applyFont="1" applyFill="1" applyBorder="1" applyAlignment="1">
      <alignment horizontal="left" vertical="top"/>
    </xf>
    <xf numFmtId="3" fontId="20" fillId="0" borderId="1" xfId="0" applyNumberFormat="1" applyFont="1" applyBorder="1" applyAlignment="1">
      <alignment horizontal="left" vertical="top"/>
    </xf>
    <xf numFmtId="3" fontId="12" fillId="0" borderId="0" xfId="0" applyNumberFormat="1" applyFont="1" applyBorder="1" applyAlignment="1">
      <alignment horizontal="left" vertical="top"/>
    </xf>
    <xf numFmtId="0" fontId="20" fillId="0" borderId="1" xfId="0" applyFont="1" applyBorder="1" applyAlignment="1">
      <alignment horizontal="left" vertical="top"/>
    </xf>
    <xf numFmtId="0" fontId="12" fillId="0" borderId="0" xfId="0" applyFont="1" applyBorder="1" applyAlignment="1">
      <alignment horizontal="left" vertical="top"/>
    </xf>
    <xf numFmtId="0" fontId="20" fillId="0" borderId="0" xfId="0" applyFont="1" applyBorder="1" applyAlignment="1">
      <alignment horizontal="left" vertical="top"/>
    </xf>
    <xf numFmtId="0" fontId="20" fillId="5" borderId="1" xfId="0" applyFont="1" applyFill="1" applyBorder="1" applyAlignment="1">
      <alignment horizontal="center" wrapText="1"/>
    </xf>
    <xf numFmtId="0" fontId="20" fillId="6" borderId="1" xfId="0" applyFont="1" applyFill="1" applyBorder="1" applyAlignment="1">
      <alignment vertical="top" wrapText="1"/>
    </xf>
    <xf numFmtId="0" fontId="12" fillId="0" borderId="1" xfId="0" applyFont="1" applyFill="1" applyBorder="1" applyAlignment="1">
      <alignment vertical="top"/>
    </xf>
    <xf numFmtId="2" fontId="12" fillId="0" borderId="1" xfId="0" applyNumberFormat="1" applyFont="1" applyFill="1" applyBorder="1" applyAlignment="1">
      <alignment horizontal="right" vertical="top"/>
    </xf>
    <xf numFmtId="2" fontId="3" fillId="0" borderId="1" xfId="0" applyNumberFormat="1" applyFont="1" applyFill="1" applyBorder="1" applyAlignment="1">
      <alignment horizontal="right" vertical="top"/>
    </xf>
    <xf numFmtId="0" fontId="17" fillId="0" borderId="1" xfId="1" applyFont="1" applyBorder="1"/>
    <xf numFmtId="0" fontId="20" fillId="4" borderId="1" xfId="0" applyFont="1" applyFill="1" applyBorder="1" applyAlignment="1">
      <alignment horizontal="right" vertical="top"/>
    </xf>
    <xf numFmtId="2" fontId="20" fillId="4" borderId="1" xfId="0" applyNumberFormat="1" applyFont="1" applyFill="1" applyBorder="1" applyAlignment="1">
      <alignment horizontal="right" vertical="top"/>
    </xf>
    <xf numFmtId="0" fontId="0" fillId="0" borderId="0" xfId="0" applyAlignment="1">
      <alignment horizontal="center"/>
    </xf>
    <xf numFmtId="0" fontId="0" fillId="0" borderId="0" xfId="0" applyAlignment="1">
      <alignment horizontal="left"/>
    </xf>
    <xf numFmtId="0" fontId="23" fillId="0" borderId="0" xfId="0" applyFont="1" applyAlignment="1">
      <alignment horizontal="justify"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top"/>
    </xf>
    <xf numFmtId="0" fontId="20" fillId="15" borderId="1" xfId="0" applyFont="1" applyFill="1" applyBorder="1" applyAlignment="1">
      <alignment horizontal="center"/>
    </xf>
    <xf numFmtId="0" fontId="20" fillId="15" borderId="1" xfId="0" applyFont="1" applyFill="1" applyBorder="1" applyAlignment="1">
      <alignment horizontal="center" wrapText="1"/>
    </xf>
    <xf numFmtId="0" fontId="20" fillId="15" borderId="3" xfId="0" applyFont="1" applyFill="1" applyBorder="1" applyAlignment="1">
      <alignment horizontal="center"/>
    </xf>
    <xf numFmtId="49" fontId="12" fillId="0" borderId="1" xfId="0" applyNumberFormat="1" applyFont="1" applyBorder="1" applyAlignment="1">
      <alignment horizontal="left"/>
    </xf>
    <xf numFmtId="49" fontId="12" fillId="0" borderId="1" xfId="0" applyNumberFormat="1" applyFont="1" applyBorder="1" applyAlignment="1">
      <alignment horizontal="left" wrapText="1"/>
    </xf>
    <xf numFmtId="0" fontId="12" fillId="0" borderId="1" xfId="0" applyNumberFormat="1" applyFont="1" applyBorder="1" applyAlignment="1">
      <alignment horizontal="center"/>
    </xf>
    <xf numFmtId="0" fontId="20" fillId="0" borderId="1" xfId="0" applyNumberFormat="1" applyFont="1" applyBorder="1" applyAlignment="1">
      <alignment horizontal="center"/>
    </xf>
    <xf numFmtId="1" fontId="12" fillId="0" borderId="1" xfId="0" applyNumberFormat="1" applyFont="1" applyBorder="1" applyAlignment="1">
      <alignment horizontal="center"/>
    </xf>
    <xf numFmtId="2" fontId="12" fillId="0" borderId="1" xfId="0" applyNumberFormat="1" applyFont="1" applyBorder="1" applyAlignment="1">
      <alignment horizontal="center"/>
    </xf>
    <xf numFmtId="0" fontId="20" fillId="3" borderId="1" xfId="0" applyNumberFormat="1" applyFont="1" applyFill="1" applyBorder="1" applyAlignment="1">
      <alignment horizontal="center"/>
    </xf>
    <xf numFmtId="1" fontId="20"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12" fillId="0" borderId="1" xfId="0" applyFont="1" applyBorder="1" applyAlignment="1">
      <alignment horizontal="center" vertical="top"/>
    </xf>
    <xf numFmtId="2" fontId="12" fillId="0" borderId="1" xfId="0" applyNumberFormat="1" applyFont="1" applyBorder="1" applyAlignment="1">
      <alignment horizontal="center" vertical="top"/>
    </xf>
    <xf numFmtId="0" fontId="20" fillId="3" borderId="1" xfId="0" applyFont="1" applyFill="1" applyBorder="1" applyAlignment="1">
      <alignment horizontal="center" vertical="top"/>
    </xf>
    <xf numFmtId="0" fontId="20" fillId="16" borderId="1" xfId="0" applyNumberFormat="1" applyFont="1" applyFill="1" applyBorder="1" applyAlignment="1">
      <alignment horizontal="center"/>
    </xf>
    <xf numFmtId="1" fontId="20" fillId="16" borderId="1" xfId="0" applyNumberFormat="1" applyFont="1" applyFill="1" applyBorder="1" applyAlignment="1">
      <alignment horizontal="center" vertical="top"/>
    </xf>
    <xf numFmtId="2" fontId="20" fillId="16" borderId="1" xfId="0" applyNumberFormat="1" applyFont="1" applyFill="1" applyBorder="1" applyAlignment="1">
      <alignment horizontal="center" vertical="top"/>
    </xf>
    <xf numFmtId="0" fontId="20" fillId="16" borderId="1" xfId="0" applyFont="1" applyFill="1" applyBorder="1" applyAlignment="1">
      <alignment horizontal="center" vertical="top"/>
    </xf>
    <xf numFmtId="2" fontId="12" fillId="0" borderId="1" xfId="0" applyNumberFormat="1" applyFont="1" applyBorder="1" applyAlignment="1">
      <alignment horizontal="left" vertical="top"/>
    </xf>
    <xf numFmtId="2" fontId="20" fillId="3" borderId="1" xfId="0" applyNumberFormat="1" applyFont="1" applyFill="1" applyBorder="1" applyAlignment="1">
      <alignment horizontal="left" vertical="top"/>
    </xf>
    <xf numFmtId="0" fontId="20" fillId="17" borderId="1" xfId="0" applyNumberFormat="1" applyFont="1" applyFill="1" applyBorder="1" applyAlignment="1">
      <alignment horizontal="center"/>
    </xf>
    <xf numFmtId="2" fontId="20" fillId="17" borderId="1" xfId="0" applyNumberFormat="1" applyFont="1" applyFill="1" applyBorder="1" applyAlignment="1">
      <alignment horizontal="center"/>
    </xf>
    <xf numFmtId="1" fontId="12" fillId="18" borderId="1" xfId="0" applyNumberFormat="1" applyFont="1" applyFill="1" applyBorder="1" applyAlignment="1">
      <alignment horizontal="center"/>
    </xf>
    <xf numFmtId="2" fontId="12" fillId="18" borderId="1" xfId="0" applyNumberFormat="1" applyFont="1" applyFill="1" applyBorder="1" applyAlignment="1">
      <alignment horizontal="center"/>
    </xf>
    <xf numFmtId="2" fontId="20" fillId="16" borderId="1" xfId="0" applyNumberFormat="1" applyFont="1" applyFill="1" applyBorder="1" applyAlignment="1">
      <alignment horizontal="center"/>
    </xf>
    <xf numFmtId="0" fontId="7" fillId="0" borderId="0" xfId="0" applyFont="1" applyAlignment="1">
      <alignment horizontal="left" vertical="top"/>
    </xf>
    <xf numFmtId="0" fontId="12" fillId="0" borderId="1" xfId="0" applyNumberFormat="1" applyFont="1" applyFill="1" applyBorder="1" applyAlignment="1">
      <alignment horizontal="center"/>
    </xf>
    <xf numFmtId="0" fontId="12" fillId="0" borderId="1" xfId="0" applyFont="1" applyBorder="1" applyAlignment="1">
      <alignment horizontal="center"/>
    </xf>
    <xf numFmtId="0" fontId="7" fillId="0" borderId="0" xfId="0" applyFont="1" applyAlignment="1">
      <alignment horizontal="left"/>
    </xf>
    <xf numFmtId="0" fontId="10" fillId="0" borderId="0" xfId="0" applyFont="1" applyAlignment="1">
      <alignment horizontal="left" vertical="top"/>
    </xf>
    <xf numFmtId="49" fontId="10" fillId="0" borderId="1" xfId="0" applyNumberFormat="1" applyFont="1" applyBorder="1" applyAlignment="1">
      <alignment horizontal="left"/>
    </xf>
    <xf numFmtId="0" fontId="0" fillId="0" borderId="0" xfId="0" applyAlignment="1">
      <alignment horizontal="left" vertical="top"/>
    </xf>
    <xf numFmtId="49" fontId="12" fillId="0" borderId="1" xfId="0" applyNumberFormat="1" applyFont="1" applyBorder="1" applyAlignment="1">
      <alignment horizontal="center"/>
    </xf>
    <xf numFmtId="0" fontId="25" fillId="2" borderId="1" xfId="0" applyFont="1" applyFill="1" applyBorder="1" applyAlignment="1">
      <alignment horizontal="center" textRotation="90" wrapText="1"/>
    </xf>
    <xf numFmtId="0" fontId="25" fillId="3" borderId="1" xfId="0" applyFont="1" applyFill="1" applyBorder="1"/>
    <xf numFmtId="0" fontId="17" fillId="0" borderId="1" xfId="0" applyFont="1" applyFill="1" applyBorder="1"/>
    <xf numFmtId="0" fontId="6" fillId="0" borderId="1" xfId="0" applyFont="1" applyBorder="1"/>
    <xf numFmtId="2" fontId="6" fillId="0" borderId="1" xfId="0" applyNumberFormat="1" applyFont="1" applyBorder="1"/>
    <xf numFmtId="0" fontId="17" fillId="0" borderId="1" xfId="0" applyFont="1" applyFill="1" applyBorder="1" applyAlignment="1">
      <alignment horizontal="right"/>
    </xf>
    <xf numFmtId="0" fontId="6" fillId="0" borderId="1" xfId="0" applyFont="1" applyFill="1" applyBorder="1" applyAlignment="1">
      <alignment horizontal="right"/>
    </xf>
    <xf numFmtId="2" fontId="6" fillId="0" borderId="1" xfId="0" applyNumberFormat="1" applyFont="1" applyBorder="1" applyAlignment="1">
      <alignment horizontal="right"/>
    </xf>
    <xf numFmtId="0" fontId="6" fillId="0" borderId="1" xfId="0" applyFont="1" applyBorder="1" applyAlignment="1">
      <alignment horizontal="right"/>
    </xf>
    <xf numFmtId="0" fontId="17" fillId="0" borderId="1" xfId="0" applyFont="1" applyBorder="1"/>
    <xf numFmtId="2" fontId="17" fillId="0" borderId="1" xfId="0" applyNumberFormat="1" applyFont="1" applyBorder="1"/>
    <xf numFmtId="0" fontId="25" fillId="4" borderId="1" xfId="0" applyFont="1" applyFill="1" applyBorder="1"/>
    <xf numFmtId="2" fontId="25" fillId="4" borderId="1" xfId="0" applyNumberFormat="1" applyFont="1" applyFill="1" applyBorder="1"/>
    <xf numFmtId="0" fontId="6" fillId="0" borderId="1" xfId="0" applyFont="1" applyFill="1" applyBorder="1"/>
    <xf numFmtId="0" fontId="24" fillId="2" borderId="1" xfId="0" applyFont="1" applyFill="1" applyBorder="1" applyAlignment="1">
      <alignment horizontal="center" textRotation="90" wrapText="1"/>
    </xf>
    <xf numFmtId="0" fontId="17" fillId="0" borderId="1" xfId="0" applyFont="1" applyBorder="1" applyAlignment="1">
      <alignment horizontal="right"/>
    </xf>
    <xf numFmtId="2" fontId="17" fillId="0" borderId="1" xfId="0" applyNumberFormat="1" applyFont="1" applyBorder="1" applyAlignment="1">
      <alignment horizontal="right"/>
    </xf>
    <xf numFmtId="0" fontId="24" fillId="0" borderId="1" xfId="0" applyFont="1" applyBorder="1" applyAlignment="1">
      <alignment horizontal="right"/>
    </xf>
    <xf numFmtId="0" fontId="2" fillId="2" borderId="1" xfId="0" applyFont="1" applyFill="1" applyBorder="1" applyAlignment="1">
      <alignment textRotation="90" wrapText="1"/>
    </xf>
    <xf numFmtId="0" fontId="10" fillId="0" borderId="1" xfId="0" applyFont="1" applyBorder="1" applyAlignment="1">
      <alignment wrapText="1"/>
    </xf>
    <xf numFmtId="2" fontId="10" fillId="0" borderId="1" xfId="0" applyNumberFormat="1" applyFont="1" applyBorder="1"/>
    <xf numFmtId="0" fontId="2" fillId="0" borderId="1" xfId="0" applyFont="1" applyBorder="1"/>
    <xf numFmtId="2" fontId="2" fillId="3" borderId="1" xfId="0" applyNumberFormat="1" applyFont="1" applyFill="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0" fontId="10" fillId="0" borderId="12" xfId="0" applyFont="1" applyBorder="1" applyAlignment="1">
      <alignment wrapText="1"/>
    </xf>
    <xf numFmtId="0" fontId="10" fillId="0" borderId="5" xfId="0" applyFont="1" applyBorder="1"/>
    <xf numFmtId="0" fontId="10" fillId="0" borderId="12" xfId="0" applyFont="1" applyBorder="1"/>
    <xf numFmtId="0" fontId="2" fillId="11" borderId="5" xfId="0" applyFont="1" applyFill="1" applyBorder="1"/>
    <xf numFmtId="2" fontId="2" fillId="11" borderId="1" xfId="0" applyNumberFormat="1" applyFont="1" applyFill="1" applyBorder="1"/>
    <xf numFmtId="2" fontId="2" fillId="4" borderId="1" xfId="0" applyNumberFormat="1" applyFont="1" applyFill="1" applyBorder="1"/>
    <xf numFmtId="0" fontId="2" fillId="12" borderId="1" xfId="0" applyFont="1" applyFill="1" applyBorder="1" applyAlignment="1">
      <alignment textRotation="90"/>
    </xf>
    <xf numFmtId="49" fontId="20" fillId="2" borderId="16" xfId="0" applyNumberFormat="1" applyFont="1" applyFill="1" applyBorder="1" applyAlignment="1">
      <alignment horizontal="center" textRotation="90" wrapText="1"/>
    </xf>
    <xf numFmtId="49" fontId="20" fillId="2" borderId="17" xfId="0" applyNumberFormat="1" applyFont="1" applyFill="1" applyBorder="1" applyAlignment="1">
      <alignment horizontal="center" textRotation="90" wrapText="1"/>
    </xf>
    <xf numFmtId="49" fontId="20" fillId="2" borderId="18" xfId="0" applyNumberFormat="1" applyFont="1" applyFill="1" applyBorder="1" applyAlignment="1">
      <alignment horizontal="center" textRotation="90" wrapText="1"/>
    </xf>
    <xf numFmtId="49" fontId="12" fillId="9" borderId="16" xfId="0" applyNumberFormat="1" applyFont="1" applyFill="1" applyBorder="1" applyAlignment="1">
      <alignment horizontal="left"/>
    </xf>
    <xf numFmtId="0" fontId="12" fillId="9" borderId="16" xfId="0" applyNumberFormat="1" applyFont="1" applyFill="1" applyBorder="1" applyAlignment="1">
      <alignment horizontal="right"/>
    </xf>
    <xf numFmtId="3" fontId="12" fillId="9" borderId="16" xfId="0" applyNumberFormat="1" applyFont="1" applyFill="1" applyBorder="1" applyAlignment="1">
      <alignment horizontal="right"/>
    </xf>
    <xf numFmtId="3" fontId="12" fillId="9" borderId="20" xfId="0" applyNumberFormat="1" applyFont="1" applyFill="1" applyBorder="1" applyAlignment="1">
      <alignment horizontal="right"/>
    </xf>
    <xf numFmtId="3" fontId="12" fillId="9" borderId="1" xfId="0" applyNumberFormat="1" applyFont="1" applyFill="1" applyBorder="1" applyAlignment="1">
      <alignment horizontal="right"/>
    </xf>
    <xf numFmtId="49" fontId="12" fillId="0" borderId="1" xfId="0" applyNumberFormat="1" applyFont="1" applyBorder="1" applyAlignment="1">
      <alignment horizontal="right"/>
    </xf>
    <xf numFmtId="1" fontId="12" fillId="0" borderId="1" xfId="0" applyNumberFormat="1" applyFont="1" applyBorder="1" applyAlignment="1">
      <alignment horizontal="right"/>
    </xf>
    <xf numFmtId="3" fontId="12" fillId="0" borderId="1" xfId="0" applyNumberFormat="1" applyFont="1" applyBorder="1" applyAlignment="1">
      <alignment horizontal="right"/>
    </xf>
    <xf numFmtId="2" fontId="12" fillId="0" borderId="1" xfId="0" applyNumberFormat="1" applyFont="1" applyFill="1" applyBorder="1"/>
    <xf numFmtId="49" fontId="12" fillId="9" borderId="21" xfId="0" applyNumberFormat="1" applyFont="1" applyFill="1" applyBorder="1" applyAlignment="1">
      <alignment horizontal="left"/>
    </xf>
    <xf numFmtId="0" fontId="12" fillId="9" borderId="21" xfId="0" applyNumberFormat="1" applyFont="1" applyFill="1" applyBorder="1" applyAlignment="1">
      <alignment horizontal="right"/>
    </xf>
    <xf numFmtId="3" fontId="12" fillId="9" borderId="21" xfId="0" applyNumberFormat="1" applyFont="1" applyFill="1" applyBorder="1" applyAlignment="1">
      <alignment horizontal="right"/>
    </xf>
    <xf numFmtId="3" fontId="12" fillId="9" borderId="22" xfId="0" applyNumberFormat="1" applyFont="1" applyFill="1" applyBorder="1" applyAlignment="1">
      <alignment horizontal="right"/>
    </xf>
    <xf numFmtId="3" fontId="12" fillId="9" borderId="23" xfId="0" applyNumberFormat="1" applyFont="1" applyFill="1" applyBorder="1" applyAlignment="1">
      <alignment horizontal="right"/>
    </xf>
    <xf numFmtId="49" fontId="12" fillId="0" borderId="23" xfId="0" applyNumberFormat="1" applyFont="1" applyBorder="1" applyAlignment="1">
      <alignment horizontal="right"/>
    </xf>
    <xf numFmtId="1" fontId="12" fillId="0" borderId="23" xfId="0" applyNumberFormat="1" applyFont="1" applyBorder="1" applyAlignment="1">
      <alignment horizontal="right"/>
    </xf>
    <xf numFmtId="3" fontId="12" fillId="0" borderId="23" xfId="0" applyNumberFormat="1" applyFont="1" applyBorder="1" applyAlignment="1">
      <alignment horizontal="right"/>
    </xf>
    <xf numFmtId="2" fontId="12" fillId="0" borderId="23" xfId="0" applyNumberFormat="1" applyFont="1" applyFill="1" applyBorder="1"/>
    <xf numFmtId="3" fontId="12" fillId="0" borderId="22" xfId="0" applyNumberFormat="1" applyFont="1" applyFill="1" applyBorder="1" applyAlignment="1">
      <alignment horizontal="right"/>
    </xf>
    <xf numFmtId="3" fontId="12" fillId="0" borderId="23" xfId="0" applyNumberFormat="1" applyFont="1" applyFill="1" applyBorder="1" applyAlignment="1">
      <alignment horizontal="right"/>
    </xf>
    <xf numFmtId="49" fontId="12" fillId="9" borderId="21" xfId="0" applyNumberFormat="1" applyFont="1" applyFill="1" applyBorder="1" applyAlignment="1">
      <alignment horizontal="left" wrapText="1"/>
    </xf>
    <xf numFmtId="3" fontId="12" fillId="9" borderId="24" xfId="0" applyNumberFormat="1" applyFont="1" applyFill="1" applyBorder="1" applyAlignment="1">
      <alignment horizontal="right"/>
    </xf>
    <xf numFmtId="0" fontId="12" fillId="0" borderId="23" xfId="0" applyFont="1" applyFill="1" applyBorder="1" applyAlignment="1">
      <alignment horizontal="right"/>
    </xf>
    <xf numFmtId="3" fontId="20" fillId="20" borderId="27" xfId="0" applyNumberFormat="1" applyFont="1" applyFill="1" applyBorder="1" applyAlignment="1">
      <alignment horizontal="right"/>
    </xf>
    <xf numFmtId="4" fontId="20" fillId="20" borderId="27" xfId="0" applyNumberFormat="1" applyFont="1" applyFill="1" applyBorder="1" applyAlignment="1">
      <alignment horizontal="right"/>
    </xf>
    <xf numFmtId="2" fontId="20" fillId="20" borderId="27" xfId="0" applyNumberFormat="1" applyFont="1" applyFill="1" applyBorder="1"/>
    <xf numFmtId="3" fontId="20" fillId="20" borderId="23" xfId="0" applyNumberFormat="1" applyFont="1" applyFill="1" applyBorder="1" applyAlignment="1">
      <alignment horizontal="right"/>
    </xf>
    <xf numFmtId="4" fontId="20" fillId="20" borderId="23" xfId="0" applyNumberFormat="1" applyFont="1" applyFill="1" applyBorder="1" applyAlignment="1">
      <alignment horizontal="right"/>
    </xf>
    <xf numFmtId="2" fontId="20" fillId="20" borderId="23" xfId="0" applyNumberFormat="1" applyFont="1" applyFill="1" applyBorder="1"/>
    <xf numFmtId="3" fontId="12" fillId="9" borderId="17" xfId="0" applyNumberFormat="1" applyFont="1" applyFill="1" applyBorder="1" applyAlignment="1">
      <alignment horizontal="right"/>
    </xf>
    <xf numFmtId="0" fontId="12" fillId="0" borderId="23" xfId="0" applyFont="1" applyBorder="1" applyAlignment="1">
      <alignment horizontal="right"/>
    </xf>
    <xf numFmtId="3" fontId="12" fillId="9" borderId="30" xfId="0" applyNumberFormat="1" applyFont="1" applyFill="1" applyBorder="1" applyAlignment="1">
      <alignment horizontal="right"/>
    </xf>
    <xf numFmtId="49" fontId="12" fillId="0" borderId="23" xfId="0" applyNumberFormat="1" applyFont="1" applyFill="1" applyBorder="1" applyAlignment="1">
      <alignment horizontal="right"/>
    </xf>
    <xf numFmtId="49" fontId="12" fillId="9" borderId="17" xfId="0" applyNumberFormat="1" applyFont="1" applyFill="1" applyBorder="1" applyAlignment="1">
      <alignment horizontal="left"/>
    </xf>
    <xf numFmtId="0" fontId="12" fillId="9" borderId="17" xfId="0" applyNumberFormat="1" applyFont="1" applyFill="1" applyBorder="1" applyAlignment="1">
      <alignment horizontal="right"/>
    </xf>
    <xf numFmtId="0" fontId="12" fillId="9" borderId="31" xfId="0" applyNumberFormat="1" applyFont="1" applyFill="1" applyBorder="1" applyAlignment="1">
      <alignment horizontal="right"/>
    </xf>
    <xf numFmtId="3" fontId="12" fillId="9" borderId="32" xfId="0" applyNumberFormat="1" applyFont="1" applyFill="1" applyBorder="1" applyAlignment="1">
      <alignment horizontal="right"/>
    </xf>
    <xf numFmtId="3" fontId="12" fillId="9" borderId="33" xfId="0" applyNumberFormat="1" applyFont="1" applyFill="1" applyBorder="1" applyAlignment="1">
      <alignment horizontal="right"/>
    </xf>
    <xf numFmtId="0" fontId="12" fillId="0" borderId="32" xfId="0" applyFont="1" applyBorder="1" applyAlignment="1">
      <alignment horizontal="right"/>
    </xf>
    <xf numFmtId="49" fontId="12" fillId="0" borderId="32" xfId="0" applyNumberFormat="1" applyFont="1" applyBorder="1" applyAlignment="1">
      <alignment horizontal="right"/>
    </xf>
    <xf numFmtId="1" fontId="12" fillId="0" borderId="32" xfId="0" applyNumberFormat="1" applyFont="1" applyBorder="1" applyAlignment="1">
      <alignment horizontal="right"/>
    </xf>
    <xf numFmtId="3" fontId="12" fillId="0" borderId="32" xfId="0" applyNumberFormat="1" applyFont="1" applyBorder="1" applyAlignment="1">
      <alignment horizontal="right"/>
    </xf>
    <xf numFmtId="3" fontId="20" fillId="12" borderId="23" xfId="0" applyNumberFormat="1" applyFont="1" applyFill="1" applyBorder="1"/>
    <xf numFmtId="49" fontId="20" fillId="12" borderId="23" xfId="0" applyNumberFormat="1" applyFont="1" applyFill="1" applyBorder="1" applyAlignment="1">
      <alignment horizontal="right"/>
    </xf>
    <xf numFmtId="4" fontId="20" fillId="12" borderId="23" xfId="0" applyNumberFormat="1" applyFont="1" applyFill="1" applyBorder="1"/>
    <xf numFmtId="0" fontId="12" fillId="0" borderId="23" xfId="0" applyFont="1" applyBorder="1"/>
    <xf numFmtId="0" fontId="12" fillId="0" borderId="23" xfId="0" applyFont="1" applyFill="1" applyBorder="1"/>
    <xf numFmtId="3" fontId="12" fillId="9" borderId="31" xfId="0" applyNumberFormat="1" applyFont="1" applyFill="1" applyBorder="1" applyAlignment="1">
      <alignment horizontal="right"/>
    </xf>
    <xf numFmtId="0" fontId="12" fillId="0" borderId="32" xfId="0" applyFont="1" applyBorder="1"/>
    <xf numFmtId="0" fontId="12" fillId="0" borderId="21" xfId="0" applyFont="1" applyFill="1" applyBorder="1"/>
    <xf numFmtId="49" fontId="12" fillId="0" borderId="21" xfId="0" applyNumberFormat="1" applyFont="1" applyFill="1" applyBorder="1" applyAlignment="1">
      <alignment horizontal="left"/>
    </xf>
    <xf numFmtId="3" fontId="12" fillId="9" borderId="34" xfId="0" applyNumberFormat="1" applyFont="1" applyFill="1" applyBorder="1" applyAlignment="1">
      <alignment horizontal="right"/>
    </xf>
    <xf numFmtId="3" fontId="12" fillId="9" borderId="35" xfId="0" applyNumberFormat="1" applyFont="1" applyFill="1" applyBorder="1" applyAlignment="1">
      <alignment horizontal="right"/>
    </xf>
    <xf numFmtId="3" fontId="12" fillId="0" borderId="0" xfId="0" applyNumberFormat="1" applyFont="1" applyFill="1" applyBorder="1" applyAlignment="1">
      <alignment horizontal="right"/>
    </xf>
    <xf numFmtId="0" fontId="12" fillId="0" borderId="22" xfId="0" applyFont="1" applyFill="1" applyBorder="1"/>
    <xf numFmtId="3" fontId="12" fillId="9" borderId="36" xfId="0" applyNumberFormat="1" applyFont="1" applyFill="1" applyBorder="1" applyAlignment="1">
      <alignment horizontal="right"/>
    </xf>
    <xf numFmtId="0" fontId="12" fillId="0" borderId="21" xfId="0" applyNumberFormat="1" applyFont="1" applyFill="1" applyBorder="1" applyAlignment="1"/>
    <xf numFmtId="0" fontId="12" fillId="0" borderId="22" xfId="0" applyNumberFormat="1" applyFont="1" applyFill="1" applyBorder="1" applyAlignment="1"/>
    <xf numFmtId="0" fontId="12" fillId="0" borderId="23" xfId="0" applyFont="1" applyBorder="1" applyAlignment="1"/>
    <xf numFmtId="0" fontId="12" fillId="0" borderId="30" xfId="0" applyFont="1" applyBorder="1" applyAlignment="1"/>
    <xf numFmtId="0" fontId="12" fillId="0" borderId="24" xfId="0" applyFont="1" applyBorder="1" applyAlignment="1"/>
    <xf numFmtId="0" fontId="12" fillId="0" borderId="31" xfId="0" applyFont="1" applyBorder="1" applyAlignment="1"/>
    <xf numFmtId="3" fontId="12" fillId="0" borderId="21" xfId="0" applyNumberFormat="1" applyFont="1" applyFill="1" applyBorder="1" applyAlignment="1">
      <alignment horizontal="right"/>
    </xf>
    <xf numFmtId="49" fontId="12" fillId="0" borderId="21" xfId="0" applyNumberFormat="1" applyFont="1" applyFill="1" applyBorder="1" applyAlignment="1">
      <alignment horizontal="left" wrapText="1"/>
    </xf>
    <xf numFmtId="0" fontId="12" fillId="9" borderId="22" xfId="0" applyNumberFormat="1" applyFont="1" applyFill="1" applyBorder="1" applyAlignment="1">
      <alignment horizontal="right"/>
    </xf>
    <xf numFmtId="0" fontId="12" fillId="0" borderId="21" xfId="0" applyFont="1" applyBorder="1"/>
    <xf numFmtId="0" fontId="12" fillId="0" borderId="21" xfId="0" applyNumberFormat="1" applyFont="1" applyFill="1" applyBorder="1" applyAlignment="1">
      <alignment horizontal="right"/>
    </xf>
    <xf numFmtId="3" fontId="12" fillId="0" borderId="24" xfId="0" applyNumberFormat="1" applyFont="1" applyFill="1" applyBorder="1" applyAlignment="1">
      <alignment horizontal="right"/>
    </xf>
    <xf numFmtId="3" fontId="12" fillId="0" borderId="17" xfId="0" applyNumberFormat="1" applyFont="1" applyFill="1" applyBorder="1" applyAlignment="1">
      <alignment horizontal="right"/>
    </xf>
    <xf numFmtId="3" fontId="12" fillId="0" borderId="31" xfId="0" applyNumberFormat="1" applyFont="1" applyFill="1" applyBorder="1" applyAlignment="1">
      <alignment horizontal="right"/>
    </xf>
    <xf numFmtId="3" fontId="12" fillId="0" borderId="37" xfId="0" applyNumberFormat="1" applyFont="1" applyFill="1" applyBorder="1" applyAlignment="1">
      <alignment horizontal="right"/>
    </xf>
    <xf numFmtId="0" fontId="12" fillId="0" borderId="29" xfId="0" applyFont="1" applyFill="1" applyBorder="1"/>
    <xf numFmtId="3" fontId="12" fillId="0" borderId="27" xfId="0" applyNumberFormat="1" applyFont="1" applyFill="1" applyBorder="1" applyAlignment="1">
      <alignment horizontal="right"/>
    </xf>
    <xf numFmtId="0" fontId="12" fillId="0" borderId="26" xfId="0" applyFont="1" applyFill="1" applyBorder="1"/>
    <xf numFmtId="0" fontId="12" fillId="0" borderId="27" xfId="0" applyFont="1" applyFill="1" applyBorder="1"/>
    <xf numFmtId="49" fontId="12" fillId="0" borderId="17" xfId="0" applyNumberFormat="1" applyFont="1" applyFill="1" applyBorder="1" applyAlignment="1">
      <alignment horizontal="left" wrapText="1"/>
    </xf>
    <xf numFmtId="0" fontId="12" fillId="0" borderId="17" xfId="0" applyNumberFormat="1" applyFont="1" applyFill="1" applyBorder="1" applyAlignment="1">
      <alignment horizontal="right"/>
    </xf>
    <xf numFmtId="3" fontId="12" fillId="0" borderId="32" xfId="0" applyNumberFormat="1" applyFont="1" applyFill="1" applyBorder="1" applyAlignment="1">
      <alignment horizontal="right"/>
    </xf>
    <xf numFmtId="0" fontId="12" fillId="0" borderId="38" xfId="0" applyFont="1" applyFill="1" applyBorder="1"/>
    <xf numFmtId="0" fontId="12" fillId="0" borderId="32" xfId="0" applyFont="1" applyFill="1" applyBorder="1"/>
    <xf numFmtId="3" fontId="20" fillId="12" borderId="27" xfId="0" applyNumberFormat="1" applyFont="1" applyFill="1" applyBorder="1"/>
    <xf numFmtId="4" fontId="20" fillId="12" borderId="27" xfId="0" applyNumberFormat="1" applyFont="1" applyFill="1" applyBorder="1"/>
    <xf numFmtId="49" fontId="12" fillId="9" borderId="27" xfId="0" applyNumberFormat="1" applyFont="1" applyFill="1" applyBorder="1" applyAlignment="1">
      <alignment horizontal="left"/>
    </xf>
    <xf numFmtId="0" fontId="12" fillId="9" borderId="27" xfId="0" applyNumberFormat="1" applyFont="1" applyFill="1" applyBorder="1" applyAlignment="1"/>
    <xf numFmtId="3" fontId="12" fillId="9" borderId="27" xfId="0" applyNumberFormat="1" applyFont="1" applyFill="1" applyBorder="1" applyAlignment="1">
      <alignment horizontal="right"/>
    </xf>
    <xf numFmtId="49" fontId="12" fillId="0" borderId="27" xfId="0" applyNumberFormat="1" applyFont="1" applyBorder="1" applyAlignment="1">
      <alignment horizontal="right"/>
    </xf>
    <xf numFmtId="1" fontId="12" fillId="0" borderId="27" xfId="0" applyNumberFormat="1" applyFont="1" applyBorder="1" applyAlignment="1">
      <alignment horizontal="right"/>
    </xf>
    <xf numFmtId="3" fontId="12" fillId="0" borderId="27" xfId="0" applyNumberFormat="1" applyFont="1" applyBorder="1" applyAlignment="1">
      <alignment horizontal="right"/>
    </xf>
    <xf numFmtId="2" fontId="12" fillId="0" borderId="27" xfId="0" applyNumberFormat="1" applyFont="1" applyFill="1" applyBorder="1"/>
    <xf numFmtId="3" fontId="12" fillId="9" borderId="27" xfId="0" applyNumberFormat="1" applyFont="1" applyFill="1" applyBorder="1" applyAlignment="1"/>
    <xf numFmtId="0" fontId="12" fillId="0" borderId="27" xfId="0" applyFont="1" applyBorder="1"/>
    <xf numFmtId="0" fontId="12" fillId="9" borderId="27" xfId="0" applyNumberFormat="1" applyFont="1" applyFill="1" applyBorder="1" applyAlignment="1">
      <alignment horizontal="left"/>
    </xf>
    <xf numFmtId="49" fontId="12" fillId="9" borderId="27" xfId="0" applyNumberFormat="1" applyFont="1" applyFill="1" applyBorder="1" applyAlignment="1">
      <alignment horizontal="left" wrapText="1"/>
    </xf>
    <xf numFmtId="3" fontId="20" fillId="21" borderId="27" xfId="0" applyNumberFormat="1" applyFont="1" applyFill="1" applyBorder="1"/>
    <xf numFmtId="4" fontId="20" fillId="21" borderId="27" xfId="0" applyNumberFormat="1" applyFont="1" applyFill="1" applyBorder="1"/>
    <xf numFmtId="4" fontId="0" fillId="0" borderId="0" xfId="0" applyNumberFormat="1"/>
    <xf numFmtId="0" fontId="1" fillId="2" borderId="27" xfId="0" applyFont="1" applyFill="1" applyBorder="1" applyAlignment="1">
      <alignment horizontal="center" textRotation="90" wrapText="1"/>
    </xf>
    <xf numFmtId="0" fontId="1" fillId="2" borderId="27" xfId="0" applyFont="1" applyFill="1" applyBorder="1" applyAlignment="1">
      <alignment horizontal="center" textRotation="90"/>
    </xf>
    <xf numFmtId="0" fontId="1" fillId="11" borderId="27" xfId="0" applyFont="1" applyFill="1" applyBorder="1" applyAlignment="1">
      <alignment horizontal="center" textRotation="90" wrapText="1"/>
    </xf>
    <xf numFmtId="0" fontId="19" fillId="11" borderId="27" xfId="0" applyFont="1" applyFill="1" applyBorder="1" applyAlignment="1">
      <alignment horizontal="center" textRotation="90" wrapText="1"/>
    </xf>
    <xf numFmtId="0" fontId="1" fillId="3" borderId="27" xfId="0" applyFont="1" applyFill="1" applyBorder="1"/>
    <xf numFmtId="0" fontId="22" fillId="0" borderId="27" xfId="0" applyFont="1" applyBorder="1"/>
    <xf numFmtId="0" fontId="18" fillId="0" borderId="27" xfId="0" applyFont="1" applyBorder="1"/>
    <xf numFmtId="0" fontId="1" fillId="22" borderId="27" xfId="0" applyFont="1" applyFill="1" applyBorder="1"/>
    <xf numFmtId="0" fontId="19" fillId="22" borderId="27" xfId="0" applyFont="1" applyFill="1" applyBorder="1"/>
    <xf numFmtId="0" fontId="31" fillId="5" borderId="27" xfId="3" applyFont="1" applyFill="1" applyBorder="1" applyAlignment="1">
      <alignment horizontal="center"/>
    </xf>
    <xf numFmtId="0" fontId="31" fillId="5" borderId="27" xfId="3" applyFont="1" applyFill="1" applyBorder="1" applyAlignment="1">
      <alignment horizontal="center" wrapText="1"/>
    </xf>
    <xf numFmtId="0" fontId="31" fillId="0" borderId="27" xfId="3" applyFont="1" applyBorder="1"/>
    <xf numFmtId="0" fontId="32" fillId="0" borderId="27" xfId="3" applyFont="1" applyFill="1" applyBorder="1"/>
    <xf numFmtId="0" fontId="31" fillId="0" borderId="27" xfId="3" applyFont="1" applyFill="1" applyBorder="1"/>
    <xf numFmtId="0" fontId="31" fillId="6" borderId="27" xfId="3" applyFont="1" applyFill="1" applyBorder="1"/>
    <xf numFmtId="0" fontId="31" fillId="6" borderId="5" xfId="3" applyFont="1" applyFill="1" applyBorder="1"/>
    <xf numFmtId="0" fontId="32" fillId="0" borderId="27" xfId="3" applyFont="1" applyBorder="1"/>
    <xf numFmtId="0" fontId="31" fillId="6" borderId="27" xfId="4" applyFont="1" applyFill="1" applyBorder="1" applyAlignment="1">
      <alignment horizontal="center"/>
    </xf>
    <xf numFmtId="0" fontId="31" fillId="6" borderId="27" xfId="4" applyFont="1" applyFill="1" applyBorder="1" applyAlignment="1">
      <alignment horizontal="center" wrapText="1"/>
    </xf>
    <xf numFmtId="0" fontId="31" fillId="6" borderId="27" xfId="3" applyFont="1" applyFill="1" applyBorder="1" applyAlignment="1">
      <alignment horizontal="center"/>
    </xf>
    <xf numFmtId="0" fontId="31" fillId="6" borderId="27" xfId="4" applyFont="1" applyFill="1" applyBorder="1"/>
    <xf numFmtId="0" fontId="31" fillId="0" borderId="27" xfId="4" applyFont="1" applyFill="1" applyBorder="1" applyAlignment="1"/>
    <xf numFmtId="0" fontId="31" fillId="8" borderId="27" xfId="4" applyFont="1" applyFill="1" applyBorder="1"/>
    <xf numFmtId="0" fontId="31" fillId="8" borderId="27" xfId="4" applyFont="1" applyFill="1" applyBorder="1" applyAlignment="1"/>
    <xf numFmtId="0" fontId="29" fillId="0" borderId="9" xfId="2" applyFont="1" applyFill="1" applyBorder="1" applyAlignment="1">
      <alignment horizontal="center" vertical="center" wrapText="1"/>
    </xf>
    <xf numFmtId="0" fontId="0" fillId="0" borderId="27" xfId="0" applyBorder="1"/>
    <xf numFmtId="0" fontId="34" fillId="0" borderId="0" xfId="0" applyFont="1"/>
    <xf numFmtId="0" fontId="35" fillId="6" borderId="0" xfId="0" applyFont="1" applyFill="1" applyBorder="1"/>
    <xf numFmtId="0" fontId="35" fillId="5" borderId="27" xfId="0" applyFont="1" applyFill="1" applyBorder="1" applyAlignment="1">
      <alignment horizontal="center" wrapText="1"/>
    </xf>
    <xf numFmtId="0" fontId="35" fillId="6" borderId="27" xfId="0" applyFont="1" applyFill="1" applyBorder="1"/>
    <xf numFmtId="0" fontId="36" fillId="0" borderId="27" xfId="0" applyFont="1" applyBorder="1"/>
    <xf numFmtId="0" fontId="36" fillId="0" borderId="27" xfId="0" applyFont="1" applyFill="1" applyBorder="1"/>
    <xf numFmtId="0" fontId="35" fillId="0" borderId="27" xfId="0" applyFont="1" applyBorder="1"/>
    <xf numFmtId="0" fontId="17" fillId="0" borderId="27" xfId="0" applyFont="1" applyBorder="1"/>
    <xf numFmtId="0" fontId="0" fillId="0" borderId="27" xfId="0" applyFill="1" applyBorder="1"/>
    <xf numFmtId="0" fontId="37" fillId="10" borderId="27" xfId="0" applyFont="1" applyFill="1" applyBorder="1" applyAlignment="1">
      <alignment horizontal="center" vertical="top" wrapText="1"/>
    </xf>
    <xf numFmtId="0" fontId="28" fillId="5" borderId="27" xfId="0" applyFont="1" applyFill="1" applyBorder="1" applyAlignment="1">
      <alignment horizontal="center" vertical="top" wrapText="1"/>
    </xf>
    <xf numFmtId="0" fontId="37" fillId="0" borderId="27" xfId="0" applyFont="1" applyBorder="1"/>
    <xf numFmtId="0" fontId="38" fillId="0" borderId="27" xfId="0" applyFont="1" applyBorder="1"/>
    <xf numFmtId="1" fontId="38" fillId="0" borderId="27" xfId="0" applyNumberFormat="1" applyFont="1" applyBorder="1"/>
    <xf numFmtId="2" fontId="39" fillId="0" borderId="27" xfId="0" applyNumberFormat="1" applyFont="1" applyBorder="1"/>
    <xf numFmtId="0" fontId="0" fillId="0" borderId="0" xfId="0" applyBorder="1"/>
    <xf numFmtId="0" fontId="38" fillId="0" borderId="0" xfId="0" applyFont="1" applyBorder="1"/>
    <xf numFmtId="0" fontId="6" fillId="0" borderId="0" xfId="0" applyFont="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xf numFmtId="0" fontId="1" fillId="0" borderId="0" xfId="0" applyFont="1" applyAlignment="1">
      <alignment wrapText="1"/>
    </xf>
    <xf numFmtId="0" fontId="22" fillId="0" borderId="0" xfId="0" applyFont="1"/>
    <xf numFmtId="0" fontId="25" fillId="0" borderId="0" xfId="0" applyFont="1"/>
    <xf numFmtId="0" fontId="18" fillId="0" borderId="0" xfId="0" applyFont="1"/>
    <xf numFmtId="0" fontId="29" fillId="0" borderId="0" xfId="2" applyFont="1" applyBorder="1" applyAlignment="1">
      <alignment horizontal="left" vertical="center" wrapText="1"/>
    </xf>
    <xf numFmtId="0" fontId="41" fillId="0" borderId="0" xfId="5" applyFont="1"/>
    <xf numFmtId="0" fontId="44" fillId="0" borderId="0" xfId="0" applyFont="1"/>
    <xf numFmtId="0" fontId="29" fillId="5" borderId="27" xfId="3" applyFont="1" applyFill="1" applyBorder="1" applyAlignment="1">
      <alignment horizontal="center"/>
    </xf>
    <xf numFmtId="0" fontId="29" fillId="5" borderId="27" xfId="3" applyFont="1" applyFill="1" applyBorder="1" applyAlignment="1">
      <alignment horizontal="center" wrapText="1"/>
    </xf>
    <xf numFmtId="0" fontId="29" fillId="0" borderId="27" xfId="3" applyFont="1" applyBorder="1"/>
    <xf numFmtId="0" fontId="34" fillId="0" borderId="27" xfId="3" applyFont="1" applyFill="1" applyBorder="1"/>
    <xf numFmtId="0" fontId="29" fillId="0" borderId="27" xfId="3" applyFont="1" applyFill="1" applyBorder="1"/>
    <xf numFmtId="0" fontId="29" fillId="6" borderId="27" xfId="3" applyFont="1" applyFill="1" applyBorder="1"/>
    <xf numFmtId="0" fontId="29" fillId="6" borderId="5" xfId="3" applyFont="1" applyFill="1" applyBorder="1"/>
    <xf numFmtId="0" fontId="34" fillId="0" borderId="27" xfId="3" applyFont="1" applyBorder="1"/>
    <xf numFmtId="0" fontId="29" fillId="6" borderId="27" xfId="4" applyFont="1" applyFill="1" applyBorder="1" applyAlignment="1">
      <alignment horizontal="center"/>
    </xf>
    <xf numFmtId="0" fontId="29" fillId="6" borderId="27" xfId="4" applyFont="1" applyFill="1" applyBorder="1" applyAlignment="1">
      <alignment horizontal="center" wrapText="1"/>
    </xf>
    <xf numFmtId="0" fontId="29" fillId="6" borderId="27" xfId="3" applyFont="1" applyFill="1" applyBorder="1" applyAlignment="1">
      <alignment horizontal="center"/>
    </xf>
    <xf numFmtId="0" fontId="29" fillId="6" borderId="27" xfId="3" applyFont="1" applyFill="1" applyBorder="1" applyAlignment="1">
      <alignment horizontal="center" wrapText="1"/>
    </xf>
    <xf numFmtId="0" fontId="29" fillId="6" borderId="27" xfId="4" applyFont="1" applyFill="1" applyBorder="1"/>
    <xf numFmtId="0" fontId="29" fillId="0" borderId="27" xfId="4" applyFont="1" applyFill="1" applyBorder="1" applyAlignment="1"/>
    <xf numFmtId="0" fontId="29" fillId="8" borderId="27" xfId="4" applyFont="1" applyFill="1" applyBorder="1"/>
    <xf numFmtId="0" fontId="29" fillId="8" borderId="27" xfId="4" applyFont="1" applyFill="1" applyBorder="1" applyAlignment="1"/>
    <xf numFmtId="0" fontId="1" fillId="4" borderId="27" xfId="0" applyFont="1" applyFill="1" applyBorder="1"/>
    <xf numFmtId="2" fontId="1" fillId="4" borderId="27" xfId="0" applyNumberFormat="1" applyFont="1" applyFill="1" applyBorder="1"/>
    <xf numFmtId="0" fontId="1" fillId="12" borderId="27" xfId="0" applyFont="1" applyFill="1" applyBorder="1"/>
    <xf numFmtId="2" fontId="22" fillId="0" borderId="27" xfId="0" applyNumberFormat="1" applyFont="1" applyBorder="1"/>
    <xf numFmtId="2" fontId="1" fillId="0" borderId="27" xfId="0" applyNumberFormat="1" applyFont="1" applyBorder="1"/>
    <xf numFmtId="2" fontId="1" fillId="12" borderId="27" xfId="0" applyNumberFormat="1" applyFont="1" applyFill="1" applyBorder="1"/>
    <xf numFmtId="0" fontId="45" fillId="2" borderId="27" xfId="0" applyFont="1" applyFill="1" applyBorder="1" applyAlignment="1">
      <alignment horizontal="center" vertical="center"/>
    </xf>
    <xf numFmtId="0" fontId="45" fillId="2" borderId="27" xfId="0" applyFont="1" applyFill="1" applyBorder="1" applyAlignment="1">
      <alignment horizontal="center" vertical="center" wrapText="1"/>
    </xf>
    <xf numFmtId="0" fontId="45" fillId="0" borderId="27" xfId="0" applyFont="1" applyBorder="1" applyAlignment="1">
      <alignment vertical="center"/>
    </xf>
    <xf numFmtId="0" fontId="46" fillId="0" borderId="27" xfId="0" applyFont="1" applyBorder="1" applyAlignment="1">
      <alignment horizontal="right" vertical="center"/>
    </xf>
    <xf numFmtId="0" fontId="45" fillId="0" borderId="27" xfId="0" applyFont="1" applyBorder="1" applyAlignment="1">
      <alignment horizontal="right" vertical="center"/>
    </xf>
    <xf numFmtId="0" fontId="45" fillId="0" borderId="27" xfId="0" applyFont="1" applyBorder="1" applyAlignment="1">
      <alignment horizontal="right" vertical="center" wrapText="1"/>
    </xf>
    <xf numFmtId="0" fontId="45" fillId="10" borderId="27" xfId="0" applyFont="1" applyFill="1" applyBorder="1" applyAlignment="1">
      <alignment horizontal="right" vertical="center"/>
    </xf>
    <xf numFmtId="0" fontId="45" fillId="10" borderId="27" xfId="0" applyFont="1" applyFill="1" applyBorder="1" applyAlignment="1">
      <alignment horizontal="right" vertical="center" wrapText="1"/>
    </xf>
    <xf numFmtId="0" fontId="45" fillId="10" borderId="27" xfId="0" applyFont="1" applyFill="1" applyBorder="1" applyAlignment="1">
      <alignment horizontal="center" vertical="center"/>
    </xf>
    <xf numFmtId="0" fontId="45" fillId="10" borderId="27" xfId="0" applyFont="1" applyFill="1" applyBorder="1" applyAlignment="1">
      <alignment horizontal="center" vertical="center" wrapText="1"/>
    </xf>
    <xf numFmtId="0" fontId="45" fillId="11" borderId="27" xfId="0" applyFont="1" applyFill="1" applyBorder="1" applyAlignment="1">
      <alignment horizontal="right" vertical="center"/>
    </xf>
    <xf numFmtId="0" fontId="45" fillId="11" borderId="27" xfId="0" applyFont="1" applyFill="1" applyBorder="1" applyAlignment="1">
      <alignment horizontal="right" vertical="center" wrapText="1"/>
    </xf>
    <xf numFmtId="0" fontId="45" fillId="2" borderId="27" xfId="0" applyFont="1" applyFill="1" applyBorder="1" applyAlignment="1">
      <alignment horizontal="center" vertical="center" textRotation="90" wrapText="1"/>
    </xf>
    <xf numFmtId="2" fontId="45" fillId="0" borderId="27" xfId="0" applyNumberFormat="1" applyFont="1" applyFill="1" applyBorder="1" applyAlignment="1">
      <alignment horizontal="right" vertical="center" wrapText="1"/>
    </xf>
    <xf numFmtId="2" fontId="45" fillId="4" borderId="27" xfId="0" applyNumberFormat="1" applyFont="1" applyFill="1" applyBorder="1" applyAlignment="1">
      <alignment horizontal="right" vertical="center" wrapText="1"/>
    </xf>
    <xf numFmtId="2" fontId="45" fillId="12" borderId="27" xfId="0" applyNumberFormat="1" applyFont="1" applyFill="1" applyBorder="1" applyAlignment="1">
      <alignment horizontal="right" vertical="center" wrapText="1"/>
    </xf>
    <xf numFmtId="0" fontId="39" fillId="0" borderId="27" xfId="0" applyFont="1" applyBorder="1"/>
    <xf numFmtId="0" fontId="25" fillId="2" borderId="50" xfId="0" applyFont="1" applyFill="1" applyBorder="1" applyAlignment="1">
      <alignment horizontal="center" vertical="center" textRotation="90"/>
    </xf>
    <xf numFmtId="0" fontId="6" fillId="2" borderId="51" xfId="0" applyFont="1" applyFill="1" applyBorder="1" applyAlignment="1">
      <alignment horizontal="center" vertical="center" textRotation="90" wrapText="1"/>
    </xf>
    <xf numFmtId="0" fontId="6" fillId="2" borderId="43" xfId="0" applyFont="1" applyFill="1" applyBorder="1" applyAlignment="1">
      <alignment horizontal="center" vertical="center" textRotation="90" wrapText="1"/>
    </xf>
    <xf numFmtId="0" fontId="6" fillId="0" borderId="0" xfId="0" applyFont="1" applyAlignment="1">
      <alignment horizontal="center" textRotation="90" wrapText="1"/>
    </xf>
    <xf numFmtId="0" fontId="6" fillId="3" borderId="52" xfId="0" applyFont="1" applyFill="1" applyBorder="1"/>
    <xf numFmtId="0" fontId="25" fillId="4" borderId="45" xfId="0" applyFont="1" applyFill="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25" fillId="4" borderId="44" xfId="0" applyFont="1" applyFill="1" applyBorder="1" applyAlignment="1">
      <alignment horizontal="center" vertical="center"/>
    </xf>
    <xf numFmtId="0" fontId="6" fillId="0" borderId="7" xfId="0" applyFont="1" applyBorder="1" applyAlignment="1">
      <alignment horizontal="center" vertical="center"/>
    </xf>
    <xf numFmtId="0" fontId="6" fillId="3" borderId="53" xfId="0" applyFont="1" applyFill="1" applyBorder="1" applyAlignment="1">
      <alignment wrapText="1"/>
    </xf>
    <xf numFmtId="0" fontId="25" fillId="4" borderId="54" xfId="0" applyFont="1" applyFill="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6" fillId="0" borderId="27" xfId="0" applyFont="1" applyBorder="1" applyAlignment="1">
      <alignment horizontal="center" vertical="center"/>
    </xf>
    <xf numFmtId="0" fontId="6" fillId="3" borderId="56" xfId="0" applyFont="1" applyFill="1" applyBorder="1"/>
    <xf numFmtId="0" fontId="25" fillId="11" borderId="46" xfId="0" applyFont="1" applyFill="1" applyBorder="1"/>
    <xf numFmtId="0" fontId="1" fillId="11" borderId="50" xfId="0" applyFont="1" applyFill="1" applyBorder="1" applyAlignment="1">
      <alignment horizontal="center" vertical="center"/>
    </xf>
    <xf numFmtId="0" fontId="6" fillId="11" borderId="57" xfId="0" applyFont="1" applyFill="1" applyBorder="1" applyAlignment="1">
      <alignment horizontal="center" vertical="center"/>
    </xf>
    <xf numFmtId="0" fontId="6" fillId="11" borderId="48" xfId="0" applyFont="1" applyFill="1" applyBorder="1" applyAlignment="1">
      <alignment horizontal="center" vertical="center"/>
    </xf>
    <xf numFmtId="0" fontId="6" fillId="11" borderId="58" xfId="0" applyFont="1" applyFill="1" applyBorder="1" applyAlignment="1">
      <alignment horizontal="center" vertical="center"/>
    </xf>
    <xf numFmtId="0" fontId="6" fillId="0" borderId="0" xfId="0" applyFont="1" applyBorder="1"/>
    <xf numFmtId="0" fontId="41" fillId="0" borderId="0" xfId="5" applyFont="1" applyAlignment="1">
      <alignment horizontal="left"/>
    </xf>
    <xf numFmtId="0" fontId="22" fillId="0" borderId="0" xfId="0" applyFont="1" applyAlignment="1">
      <alignment wrapText="1"/>
    </xf>
    <xf numFmtId="0" fontId="0" fillId="0" borderId="0" xfId="0" applyAlignment="1">
      <alignment wrapText="1"/>
    </xf>
    <xf numFmtId="0" fontId="46" fillId="0" borderId="0" xfId="0" applyFont="1"/>
    <xf numFmtId="9" fontId="45" fillId="0" borderId="60" xfId="0" applyNumberFormat="1" applyFont="1" applyBorder="1" applyAlignment="1">
      <alignment horizontal="center"/>
    </xf>
    <xf numFmtId="0" fontId="46" fillId="0" borderId="63" xfId="0" applyFont="1" applyBorder="1" applyAlignment="1">
      <alignment horizontal="center"/>
    </xf>
    <xf numFmtId="0" fontId="46" fillId="0" borderId="60" xfId="0" applyFont="1" applyBorder="1" applyAlignment="1">
      <alignment horizontal="center" vertical="center"/>
    </xf>
    <xf numFmtId="9" fontId="45" fillId="0" borderId="63" xfId="0" applyNumberFormat="1" applyFont="1" applyBorder="1" applyAlignment="1">
      <alignment horizontal="center"/>
    </xf>
    <xf numFmtId="0" fontId="45" fillId="0" borderId="0" xfId="0" applyFont="1" applyBorder="1" applyAlignment="1">
      <alignment horizontal="center"/>
    </xf>
    <xf numFmtId="0" fontId="46" fillId="0" borderId="0" xfId="0" applyFont="1" applyBorder="1" applyAlignment="1">
      <alignment horizontal="center"/>
    </xf>
    <xf numFmtId="0" fontId="45" fillId="0" borderId="0" xfId="0" applyFont="1" applyBorder="1" applyAlignment="1"/>
    <xf numFmtId="0" fontId="0" fillId="0" borderId="0" xfId="0" applyBorder="1" applyAlignment="1"/>
    <xf numFmtId="0" fontId="46" fillId="0" borderId="27" xfId="0" applyFont="1" applyBorder="1"/>
    <xf numFmtId="3" fontId="46" fillId="0" borderId="27" xfId="0" applyNumberFormat="1" applyFont="1" applyBorder="1"/>
    <xf numFmtId="49" fontId="46" fillId="0" borderId="27" xfId="0" applyNumberFormat="1" applyFont="1" applyBorder="1" applyAlignment="1">
      <alignment horizontal="center"/>
    </xf>
    <xf numFmtId="1" fontId="46" fillId="0" borderId="27" xfId="0" applyNumberFormat="1" applyFont="1" applyBorder="1" applyAlignment="1">
      <alignment horizontal="center"/>
    </xf>
    <xf numFmtId="9" fontId="46" fillId="0" borderId="0" xfId="0" applyNumberFormat="1" applyFont="1"/>
    <xf numFmtId="3" fontId="34" fillId="0" borderId="27" xfId="0" applyNumberFormat="1" applyFont="1" applyBorder="1"/>
    <xf numFmtId="0" fontId="46" fillId="0" borderId="27" xfId="0" applyFont="1" applyBorder="1" applyAlignment="1"/>
    <xf numFmtId="0" fontId="46" fillId="0" borderId="27" xfId="0" applyFont="1" applyBorder="1" applyAlignment="1">
      <alignment vertical="center"/>
    </xf>
    <xf numFmtId="0" fontId="46" fillId="2" borderId="27" xfId="0" applyFont="1" applyFill="1" applyBorder="1" applyAlignment="1">
      <alignment horizontal="center" vertical="center"/>
    </xf>
    <xf numFmtId="0" fontId="46" fillId="2" borderId="27" xfId="0" applyFont="1" applyFill="1" applyBorder="1" applyAlignment="1">
      <alignment horizontal="center" vertical="center" wrapText="1"/>
    </xf>
    <xf numFmtId="0" fontId="46" fillId="4" borderId="27" xfId="0" applyFont="1" applyFill="1" applyBorder="1"/>
    <xf numFmtId="0" fontId="46" fillId="3" borderId="27" xfId="0" applyFont="1" applyFill="1" applyBorder="1"/>
    <xf numFmtId="3" fontId="46" fillId="3" borderId="27" xfId="0" applyNumberFormat="1" applyFont="1" applyFill="1" applyBorder="1"/>
    <xf numFmtId="1" fontId="46" fillId="3" borderId="27" xfId="0" applyNumberFormat="1" applyFont="1" applyFill="1" applyBorder="1" applyAlignment="1">
      <alignment horizontal="center"/>
    </xf>
    <xf numFmtId="0" fontId="46" fillId="2" borderId="27" xfId="0" applyFont="1" applyFill="1" applyBorder="1" applyAlignment="1">
      <alignment horizontal="center" wrapText="1"/>
    </xf>
    <xf numFmtId="0" fontId="47" fillId="0" borderId="0" xfId="0" applyFont="1"/>
    <xf numFmtId="0" fontId="51" fillId="0" borderId="0" xfId="0" applyFont="1" applyAlignment="1">
      <alignment horizontal="center"/>
    </xf>
    <xf numFmtId="0" fontId="47" fillId="0" borderId="0" xfId="0" applyFont="1" applyAlignment="1">
      <alignment horizontal="center"/>
    </xf>
    <xf numFmtId="0" fontId="52" fillId="0" borderId="0" xfId="0" applyFont="1" applyAlignment="1">
      <alignment horizontal="center"/>
    </xf>
    <xf numFmtId="0" fontId="51" fillId="2" borderId="80" xfId="0" applyFont="1" applyFill="1" applyBorder="1" applyAlignment="1">
      <alignment horizontal="center" vertical="center"/>
    </xf>
    <xf numFmtId="0" fontId="51" fillId="2" borderId="81" xfId="0" applyFont="1" applyFill="1" applyBorder="1" applyAlignment="1">
      <alignment horizontal="center" vertical="center"/>
    </xf>
    <xf numFmtId="0" fontId="51" fillId="2" borderId="82" xfId="0" applyFont="1" applyFill="1" applyBorder="1" applyAlignment="1">
      <alignment horizontal="center" vertical="center"/>
    </xf>
    <xf numFmtId="0" fontId="51" fillId="2" borderId="83" xfId="0" applyFont="1" applyFill="1" applyBorder="1" applyAlignment="1">
      <alignment horizontal="center" vertical="center"/>
    </xf>
    <xf numFmtId="0" fontId="51" fillId="2" borderId="80" xfId="0" applyFont="1" applyFill="1" applyBorder="1" applyAlignment="1">
      <alignment horizontal="center" vertical="center" wrapText="1"/>
    </xf>
    <xf numFmtId="0" fontId="51" fillId="2" borderId="82" xfId="0" applyFont="1" applyFill="1" applyBorder="1" applyAlignment="1">
      <alignment horizontal="center" vertical="center" wrapText="1"/>
    </xf>
    <xf numFmtId="0" fontId="51" fillId="2" borderId="84" xfId="0" applyFont="1" applyFill="1" applyBorder="1" applyAlignment="1">
      <alignment horizontal="center" vertical="center" wrapText="1"/>
    </xf>
    <xf numFmtId="0" fontId="51" fillId="2" borderId="79" xfId="0" applyFont="1" applyFill="1" applyBorder="1" applyAlignment="1">
      <alignment horizontal="center" vertical="center" wrapText="1"/>
    </xf>
    <xf numFmtId="0" fontId="51" fillId="2" borderId="85" xfId="0" applyFont="1" applyFill="1" applyBorder="1" applyAlignment="1">
      <alignment horizontal="center" vertical="center" wrapText="1"/>
    </xf>
    <xf numFmtId="0" fontId="51" fillId="2" borderId="81" xfId="0" applyFont="1" applyFill="1" applyBorder="1" applyAlignment="1">
      <alignment horizontal="center" vertical="center" wrapText="1"/>
    </xf>
    <xf numFmtId="0" fontId="2" fillId="3" borderId="86" xfId="0" applyFont="1" applyFill="1" applyBorder="1"/>
    <xf numFmtId="0" fontId="52" fillId="3" borderId="59" xfId="0" applyFont="1" applyFill="1" applyBorder="1" applyAlignment="1">
      <alignment horizontal="center"/>
    </xf>
    <xf numFmtId="2" fontId="52" fillId="3" borderId="60" xfId="0" applyNumberFormat="1" applyFont="1" applyFill="1" applyBorder="1" applyAlignment="1">
      <alignment horizontal="center"/>
    </xf>
    <xf numFmtId="0" fontId="52" fillId="3" borderId="60" xfId="0" applyFont="1" applyFill="1" applyBorder="1" applyAlignment="1">
      <alignment horizontal="center"/>
    </xf>
    <xf numFmtId="2" fontId="52" fillId="3" borderId="61" xfId="0" applyNumberFormat="1" applyFont="1" applyFill="1" applyBorder="1" applyAlignment="1">
      <alignment horizontal="center"/>
    </xf>
    <xf numFmtId="0" fontId="52" fillId="3" borderId="87" xfId="0" applyFont="1" applyFill="1" applyBorder="1" applyAlignment="1">
      <alignment horizontal="center"/>
    </xf>
    <xf numFmtId="0" fontId="52" fillId="3" borderId="88" xfId="0" applyFont="1" applyFill="1" applyBorder="1" applyAlignment="1">
      <alignment horizontal="center"/>
    </xf>
    <xf numFmtId="2" fontId="52" fillId="3" borderId="86" xfId="0" applyNumberFormat="1" applyFont="1" applyFill="1" applyBorder="1" applyAlignment="1">
      <alignment horizontal="center"/>
    </xf>
    <xf numFmtId="0" fontId="52" fillId="3" borderId="89" xfId="0" applyFont="1" applyFill="1" applyBorder="1" applyAlignment="1">
      <alignment horizontal="center"/>
    </xf>
    <xf numFmtId="0" fontId="2" fillId="3" borderId="28" xfId="0" applyFont="1" applyFill="1" applyBorder="1"/>
    <xf numFmtId="0" fontId="52" fillId="3" borderId="75" xfId="0" applyFont="1" applyFill="1" applyBorder="1" applyAlignment="1">
      <alignment horizontal="center"/>
    </xf>
    <xf numFmtId="2" fontId="52" fillId="3" borderId="27" xfId="0" applyNumberFormat="1" applyFont="1" applyFill="1" applyBorder="1" applyAlignment="1">
      <alignment horizontal="center"/>
    </xf>
    <xf numFmtId="0" fontId="52" fillId="3" borderId="27" xfId="0" applyFont="1" applyFill="1" applyBorder="1" applyAlignment="1">
      <alignment horizontal="center"/>
    </xf>
    <xf numFmtId="2" fontId="52" fillId="3" borderId="76" xfId="0" applyNumberFormat="1" applyFont="1" applyFill="1" applyBorder="1" applyAlignment="1">
      <alignment horizontal="center"/>
    </xf>
    <xf numFmtId="0" fontId="52" fillId="3" borderId="90" xfId="0" applyFont="1" applyFill="1" applyBorder="1" applyAlignment="1">
      <alignment horizontal="center"/>
    </xf>
    <xf numFmtId="0" fontId="52" fillId="3" borderId="91" xfId="0" applyFont="1" applyFill="1" applyBorder="1" applyAlignment="1">
      <alignment horizontal="center"/>
    </xf>
    <xf numFmtId="2" fontId="52" fillId="3" borderId="92" xfId="0" applyNumberFormat="1" applyFont="1" applyFill="1" applyBorder="1" applyAlignment="1">
      <alignment horizontal="center"/>
    </xf>
    <xf numFmtId="0" fontId="52" fillId="3" borderId="93" xfId="0" applyFont="1" applyFill="1" applyBorder="1" applyAlignment="1">
      <alignment horizontal="center"/>
    </xf>
    <xf numFmtId="2" fontId="52" fillId="3" borderId="94" xfId="0" applyNumberFormat="1" applyFont="1" applyFill="1" applyBorder="1" applyAlignment="1">
      <alignment horizontal="center"/>
    </xf>
    <xf numFmtId="0" fontId="52" fillId="3" borderId="95" xfId="0" applyFont="1" applyFill="1" applyBorder="1" applyAlignment="1">
      <alignment horizontal="center"/>
    </xf>
    <xf numFmtId="2" fontId="52" fillId="3" borderId="96" xfId="0" applyNumberFormat="1" applyFont="1" applyFill="1" applyBorder="1" applyAlignment="1">
      <alignment horizontal="center"/>
    </xf>
    <xf numFmtId="0" fontId="2" fillId="3" borderId="94" xfId="0" applyFont="1" applyFill="1" applyBorder="1"/>
    <xf numFmtId="0" fontId="52" fillId="3" borderId="96" xfId="0" applyFont="1" applyFill="1" applyBorder="1" applyAlignment="1">
      <alignment horizontal="center"/>
    </xf>
    <xf numFmtId="0" fontId="2" fillId="3" borderId="97" xfId="0" applyFont="1" applyFill="1" applyBorder="1"/>
    <xf numFmtId="0" fontId="52" fillId="3" borderId="98" xfId="0" applyFont="1" applyFill="1" applyBorder="1" applyAlignment="1">
      <alignment horizontal="center"/>
    </xf>
    <xf numFmtId="2" fontId="52" fillId="3" borderId="99" xfId="0" applyNumberFormat="1" applyFont="1" applyFill="1" applyBorder="1" applyAlignment="1">
      <alignment horizontal="center"/>
    </xf>
    <xf numFmtId="0" fontId="52" fillId="3" borderId="99" xfId="0" applyFont="1" applyFill="1" applyBorder="1" applyAlignment="1">
      <alignment horizontal="center"/>
    </xf>
    <xf numFmtId="2" fontId="52" fillId="3" borderId="100" xfId="0" applyNumberFormat="1" applyFont="1" applyFill="1" applyBorder="1" applyAlignment="1">
      <alignment horizontal="center"/>
    </xf>
    <xf numFmtId="0" fontId="52" fillId="3" borderId="101" xfId="0" applyFont="1" applyFill="1" applyBorder="1" applyAlignment="1">
      <alignment horizontal="center"/>
    </xf>
    <xf numFmtId="0" fontId="52" fillId="3" borderId="102" xfId="0" applyFont="1" applyFill="1" applyBorder="1" applyAlignment="1">
      <alignment horizontal="center"/>
    </xf>
    <xf numFmtId="2" fontId="52" fillId="3" borderId="97" xfId="0" applyNumberFormat="1" applyFont="1" applyFill="1" applyBorder="1" applyAlignment="1">
      <alignment horizontal="center"/>
    </xf>
    <xf numFmtId="0" fontId="52" fillId="3" borderId="103" xfId="0" applyFont="1" applyFill="1" applyBorder="1" applyAlignment="1">
      <alignment horizontal="center"/>
    </xf>
    <xf numFmtId="0" fontId="51" fillId="4" borderId="104" xfId="0" applyFont="1" applyFill="1" applyBorder="1"/>
    <xf numFmtId="0" fontId="51" fillId="4" borderId="105" xfId="0" applyFont="1" applyFill="1" applyBorder="1" applyAlignment="1">
      <alignment horizontal="center"/>
    </xf>
    <xf numFmtId="0" fontId="51" fillId="4" borderId="41" xfId="0" applyFont="1" applyFill="1" applyBorder="1" applyAlignment="1">
      <alignment horizontal="center"/>
    </xf>
    <xf numFmtId="2" fontId="51" fillId="4" borderId="41" xfId="0" applyNumberFormat="1" applyFont="1" applyFill="1" applyBorder="1" applyAlignment="1">
      <alignment horizontal="center"/>
    </xf>
    <xf numFmtId="0" fontId="51" fillId="4" borderId="106" xfId="0" applyFont="1" applyFill="1" applyBorder="1" applyAlignment="1">
      <alignment horizontal="center"/>
    </xf>
    <xf numFmtId="0" fontId="51" fillId="4" borderId="40" xfId="0" applyFont="1" applyFill="1" applyBorder="1" applyAlignment="1">
      <alignment horizontal="center"/>
    </xf>
    <xf numFmtId="4" fontId="51" fillId="4" borderId="106" xfId="0" applyNumberFormat="1" applyFont="1" applyFill="1" applyBorder="1" applyAlignment="1">
      <alignment horizontal="center"/>
    </xf>
    <xf numFmtId="0" fontId="51" fillId="4" borderId="107" xfId="0" applyFont="1" applyFill="1" applyBorder="1" applyAlignment="1">
      <alignment horizontal="center"/>
    </xf>
    <xf numFmtId="2" fontId="51" fillId="4" borderId="104" xfId="0" applyNumberFormat="1" applyFont="1" applyFill="1" applyBorder="1" applyAlignment="1">
      <alignment horizontal="center"/>
    </xf>
    <xf numFmtId="2" fontId="51" fillId="4" borderId="106" xfId="0" applyNumberFormat="1" applyFont="1" applyFill="1" applyBorder="1" applyAlignment="1">
      <alignment horizontal="center"/>
    </xf>
    <xf numFmtId="0" fontId="51" fillId="4" borderId="78" xfId="0" applyFont="1" applyFill="1" applyBorder="1" applyAlignment="1">
      <alignment horizontal="center"/>
    </xf>
    <xf numFmtId="0" fontId="52" fillId="0" borderId="83" xfId="0" applyFont="1" applyFill="1" applyBorder="1" applyAlignment="1">
      <alignment horizontal="center"/>
    </xf>
    <xf numFmtId="0" fontId="52" fillId="0" borderId="0" xfId="0" applyFont="1" applyFill="1" applyBorder="1"/>
    <xf numFmtId="0" fontId="52" fillId="0" borderId="0" xfId="0" applyFont="1" applyFill="1" applyBorder="1" applyAlignment="1">
      <alignment horizontal="center"/>
    </xf>
    <xf numFmtId="0" fontId="22" fillId="0" borderId="0" xfId="0" applyFont="1" applyAlignment="1">
      <alignment horizontal="center"/>
    </xf>
    <xf numFmtId="0" fontId="1" fillId="2" borderId="96" xfId="0" applyFont="1" applyFill="1" applyBorder="1" applyAlignment="1">
      <alignment horizontal="center" vertical="center" wrapText="1"/>
    </xf>
    <xf numFmtId="0" fontId="1" fillId="2" borderId="96" xfId="0" applyFont="1" applyFill="1" applyBorder="1" applyAlignment="1">
      <alignment horizontal="center" vertical="center"/>
    </xf>
    <xf numFmtId="0" fontId="1" fillId="3" borderId="96" xfId="0" applyFont="1" applyFill="1" applyBorder="1"/>
    <xf numFmtId="0" fontId="22" fillId="3" borderId="96" xfId="0" applyFont="1" applyFill="1" applyBorder="1" applyAlignment="1">
      <alignment horizontal="center"/>
    </xf>
    <xf numFmtId="0" fontId="1" fillId="4" borderId="96" xfId="0" applyFont="1" applyFill="1" applyBorder="1"/>
    <xf numFmtId="0" fontId="1" fillId="4" borderId="96" xfId="0" applyFont="1" applyFill="1" applyBorder="1" applyAlignment="1">
      <alignment horizontal="center"/>
    </xf>
    <xf numFmtId="0" fontId="0" fillId="0" borderId="0" xfId="0" applyFill="1" applyAlignment="1"/>
    <xf numFmtId="0" fontId="53" fillId="0" borderId="0" xfId="0" applyFont="1" applyFill="1" applyAlignment="1">
      <alignment horizontal="justify" vertical="center"/>
    </xf>
    <xf numFmtId="0" fontId="0" fillId="0" borderId="0" xfId="0" applyAlignment="1"/>
    <xf numFmtId="0" fontId="53" fillId="24" borderId="50" xfId="0" applyFont="1" applyFill="1" applyBorder="1" applyAlignment="1">
      <alignment horizontal="center" vertical="center" wrapText="1"/>
    </xf>
    <xf numFmtId="0" fontId="53" fillId="24" borderId="48" xfId="0" applyFont="1" applyFill="1" applyBorder="1" applyAlignment="1">
      <alignment horizontal="center" vertical="center" wrapText="1"/>
    </xf>
    <xf numFmtId="0" fontId="54" fillId="25" borderId="42" xfId="0" applyFont="1" applyFill="1" applyBorder="1" applyAlignment="1">
      <alignment horizontal="center" vertical="center" wrapText="1"/>
    </xf>
    <xf numFmtId="0" fontId="54" fillId="0" borderId="43" xfId="0" applyFont="1" applyBorder="1" applyAlignment="1">
      <alignment horizontal="center" vertical="center" wrapText="1"/>
    </xf>
    <xf numFmtId="3" fontId="54" fillId="0" borderId="43" xfId="0" applyNumberFormat="1" applyFont="1" applyBorder="1" applyAlignment="1">
      <alignment horizontal="center" vertical="center" wrapText="1"/>
    </xf>
    <xf numFmtId="0" fontId="0" fillId="0" borderId="0" xfId="0" applyFill="1"/>
    <xf numFmtId="0" fontId="55" fillId="0" borderId="0" xfId="0" applyFont="1" applyAlignment="1">
      <alignment vertical="center"/>
    </xf>
    <xf numFmtId="0" fontId="1" fillId="0" borderId="0" xfId="0" applyFont="1" applyAlignment="1">
      <alignment horizontal="justify" vertical="center"/>
    </xf>
    <xf numFmtId="0" fontId="22" fillId="0" borderId="0" xfId="0" applyFont="1" applyAlignment="1"/>
    <xf numFmtId="0" fontId="53" fillId="0" borderId="0" xfId="0" applyFont="1" applyAlignment="1">
      <alignment horizontal="justify" vertical="center"/>
    </xf>
    <xf numFmtId="0" fontId="53" fillId="26" borderId="42" xfId="0" applyFont="1" applyFill="1" applyBorder="1" applyAlignment="1">
      <alignment horizontal="center" vertical="center" wrapText="1"/>
    </xf>
    <xf numFmtId="0" fontId="53" fillId="26" borderId="43" xfId="0" applyFont="1" applyFill="1" applyBorder="1" applyAlignment="1">
      <alignment horizontal="center" vertical="center" wrapText="1"/>
    </xf>
    <xf numFmtId="0" fontId="54" fillId="27" borderId="43" xfId="0" applyFont="1" applyFill="1" applyBorder="1" applyAlignment="1">
      <alignment horizontal="center" vertical="center" wrapText="1"/>
    </xf>
    <xf numFmtId="0" fontId="56" fillId="0" borderId="0" xfId="0" applyFont="1" applyAlignment="1">
      <alignment vertical="center"/>
    </xf>
    <xf numFmtId="0" fontId="54" fillId="0" borderId="0" xfId="0" applyFont="1" applyAlignment="1">
      <alignment horizontal="justify" vertical="center"/>
    </xf>
    <xf numFmtId="0" fontId="1" fillId="0" borderId="0" xfId="0" applyFont="1" applyAlignment="1">
      <alignment vertical="center"/>
    </xf>
    <xf numFmtId="0" fontId="57" fillId="0" borderId="0" xfId="0" applyFont="1" applyAlignment="1">
      <alignment horizontal="justify" vertical="center"/>
    </xf>
    <xf numFmtId="0" fontId="56" fillId="0" borderId="0" xfId="0" applyFont="1" applyAlignment="1">
      <alignment horizontal="justify" vertical="center"/>
    </xf>
    <xf numFmtId="0" fontId="55" fillId="0" borderId="0" xfId="0" applyFont="1" applyAlignment="1">
      <alignment horizontal="justify" vertical="center"/>
    </xf>
    <xf numFmtId="0" fontId="6" fillId="0" borderId="0" xfId="0" applyFont="1" applyAlignment="1">
      <alignment wrapText="1"/>
    </xf>
    <xf numFmtId="0" fontId="53" fillId="0" borderId="0" xfId="0" applyFont="1" applyAlignment="1">
      <alignment vertical="center" wrapText="1"/>
    </xf>
    <xf numFmtId="0" fontId="0" fillId="0" borderId="0" xfId="0" applyFont="1" applyAlignment="1"/>
    <xf numFmtId="0" fontId="54" fillId="0" borderId="42" xfId="0" applyFont="1" applyFill="1" applyBorder="1" applyAlignment="1">
      <alignment horizontal="center" vertical="center" wrapText="1"/>
    </xf>
    <xf numFmtId="3" fontId="54" fillId="0" borderId="42" xfId="0" applyNumberFormat="1" applyFont="1" applyFill="1" applyBorder="1" applyAlignment="1">
      <alignment horizontal="center" vertical="center" wrapText="1"/>
    </xf>
    <xf numFmtId="0" fontId="6" fillId="0" borderId="0" xfId="0" applyFont="1" applyFill="1"/>
    <xf numFmtId="0" fontId="6" fillId="0" borderId="0" xfId="0" applyFont="1" applyAlignment="1">
      <alignment horizontal="right"/>
    </xf>
    <xf numFmtId="0" fontId="58" fillId="0" borderId="0" xfId="0" applyFont="1" applyAlignment="1">
      <alignment horizontal="justify" vertical="center" wrapText="1"/>
    </xf>
    <xf numFmtId="0" fontId="6" fillId="0" borderId="0" xfId="0" applyFont="1" applyAlignment="1"/>
    <xf numFmtId="0" fontId="54" fillId="0" borderId="0" xfId="0" applyFont="1" applyAlignment="1">
      <alignment vertical="center" wrapText="1"/>
    </xf>
    <xf numFmtId="0" fontId="59" fillId="0" borderId="43" xfId="0" applyFont="1" applyFill="1" applyBorder="1" applyAlignment="1">
      <alignment horizontal="center" vertical="center" wrapText="1"/>
    </xf>
    <xf numFmtId="3" fontId="59" fillId="0" borderId="43" xfId="0" applyNumberFormat="1" applyFont="1" applyFill="1" applyBorder="1" applyAlignment="1">
      <alignment horizontal="center" vertical="center" wrapText="1"/>
    </xf>
    <xf numFmtId="0" fontId="60" fillId="0" borderId="0" xfId="0" applyFont="1" applyAlignment="1">
      <alignment vertical="center" wrapText="1"/>
    </xf>
    <xf numFmtId="0" fontId="53" fillId="23" borderId="42" xfId="0" applyFont="1" applyFill="1" applyBorder="1" applyAlignment="1">
      <alignment horizontal="center" vertical="center" wrapText="1"/>
    </xf>
    <xf numFmtId="0" fontId="53" fillId="3" borderId="43" xfId="0" applyFont="1" applyFill="1" applyBorder="1" applyAlignment="1">
      <alignment horizontal="center" vertical="center" wrapText="1"/>
    </xf>
    <xf numFmtId="0" fontId="1" fillId="24" borderId="110" xfId="0" applyFont="1" applyFill="1" applyBorder="1" applyAlignment="1">
      <alignment horizontal="center" vertical="center" wrapText="1"/>
    </xf>
    <xf numFmtId="0" fontId="0" fillId="24" borderId="47" xfId="0" applyFill="1" applyBorder="1" applyAlignment="1">
      <alignment vertical="center" wrapText="1"/>
    </xf>
    <xf numFmtId="0" fontId="1" fillId="24" borderId="43" xfId="0" applyFont="1" applyFill="1" applyBorder="1" applyAlignment="1">
      <alignment horizontal="center" vertical="center" wrapText="1"/>
    </xf>
    <xf numFmtId="0" fontId="54" fillId="24" borderId="42" xfId="0" applyFont="1" applyFill="1" applyBorder="1" applyAlignment="1">
      <alignment horizontal="center" vertical="center" wrapText="1"/>
    </xf>
    <xf numFmtId="0" fontId="22" fillId="0" borderId="0" xfId="0" applyFont="1" applyBorder="1" applyAlignment="1"/>
    <xf numFmtId="0" fontId="0" fillId="0" borderId="0" xfId="0" applyBorder="1" applyAlignment="1">
      <alignment wrapText="1" shrinkToFit="1"/>
    </xf>
    <xf numFmtId="0" fontId="0" fillId="0" borderId="0" xfId="0" applyFill="1" applyBorder="1" applyAlignment="1"/>
    <xf numFmtId="0" fontId="0" fillId="0" borderId="0" xfId="0" applyFill="1" applyBorder="1" applyAlignment="1">
      <alignment wrapText="1" shrinkToFit="1"/>
    </xf>
    <xf numFmtId="8" fontId="1" fillId="0" borderId="59" xfId="0" applyNumberFormat="1" applyFont="1" applyBorder="1" applyAlignment="1">
      <alignment horizontal="center" vertical="center"/>
    </xf>
    <xf numFmtId="0" fontId="53" fillId="0" borderId="91" xfId="0" applyFont="1" applyFill="1" applyBorder="1" applyAlignment="1">
      <alignment horizontal="center" vertical="center" wrapText="1"/>
    </xf>
    <xf numFmtId="0" fontId="53" fillId="0" borderId="91" xfId="0" applyFont="1" applyFill="1" applyBorder="1" applyAlignment="1">
      <alignment horizontal="center" vertical="top" wrapText="1"/>
    </xf>
    <xf numFmtId="0" fontId="53" fillId="0" borderId="62" xfId="0" applyFont="1" applyFill="1" applyBorder="1" applyAlignment="1">
      <alignment horizontal="center" vertical="center" wrapText="1"/>
    </xf>
    <xf numFmtId="0" fontId="53" fillId="27" borderId="43" xfId="0" applyFont="1" applyFill="1" applyBorder="1" applyAlignment="1">
      <alignment horizontal="center" vertical="center" wrapText="1"/>
    </xf>
    <xf numFmtId="3" fontId="54" fillId="28" borderId="43" xfId="0" applyNumberFormat="1" applyFont="1" applyFill="1" applyBorder="1" applyAlignment="1">
      <alignment horizontal="right" vertical="center" wrapText="1"/>
    </xf>
    <xf numFmtId="3" fontId="54" fillId="29" borderId="43" xfId="0" applyNumberFormat="1" applyFont="1" applyFill="1" applyBorder="1" applyAlignment="1">
      <alignment horizontal="right" vertical="center" wrapText="1"/>
    </xf>
    <xf numFmtId="3" fontId="54" fillId="30" borderId="43" xfId="0" applyNumberFormat="1" applyFont="1" applyFill="1" applyBorder="1" applyAlignment="1">
      <alignment horizontal="right" vertical="center" wrapText="1"/>
    </xf>
    <xf numFmtId="3" fontId="54" fillId="31" borderId="43" xfId="0" applyNumberFormat="1" applyFont="1" applyFill="1" applyBorder="1" applyAlignment="1">
      <alignment horizontal="right" vertical="center" wrapText="1"/>
    </xf>
    <xf numFmtId="3" fontId="54" fillId="32" borderId="43" xfId="0" applyNumberFormat="1" applyFont="1" applyFill="1" applyBorder="1" applyAlignment="1">
      <alignment horizontal="right" vertical="center" wrapText="1"/>
    </xf>
    <xf numFmtId="3" fontId="54" fillId="33" borderId="43" xfId="0" applyNumberFormat="1" applyFont="1" applyFill="1" applyBorder="1" applyAlignment="1">
      <alignment horizontal="right" vertical="center" wrapText="1"/>
    </xf>
    <xf numFmtId="0" fontId="7" fillId="0" borderId="0" xfId="0" applyFont="1" applyAlignment="1"/>
    <xf numFmtId="0" fontId="22" fillId="0" borderId="0" xfId="0" applyFont="1" applyAlignment="1">
      <alignment horizontal="justify" vertical="center"/>
    </xf>
    <xf numFmtId="0" fontId="54" fillId="28" borderId="43" xfId="0" applyFont="1" applyFill="1" applyBorder="1" applyAlignment="1">
      <alignment horizontal="right" vertical="center" wrapText="1"/>
    </xf>
    <xf numFmtId="0" fontId="54" fillId="29" borderId="43" xfId="0" applyFont="1" applyFill="1" applyBorder="1" applyAlignment="1">
      <alignment horizontal="right" vertical="center" wrapText="1"/>
    </xf>
    <xf numFmtId="0" fontId="54" fillId="30" borderId="43" xfId="0" applyFont="1" applyFill="1" applyBorder="1" applyAlignment="1">
      <alignment horizontal="right" vertical="center" wrapText="1"/>
    </xf>
    <xf numFmtId="0" fontId="54" fillId="31" borderId="43" xfId="0" applyFont="1" applyFill="1" applyBorder="1" applyAlignment="1">
      <alignment horizontal="right" vertical="center" wrapText="1"/>
    </xf>
    <xf numFmtId="0" fontId="54" fillId="32" borderId="43" xfId="0" applyFont="1" applyFill="1" applyBorder="1" applyAlignment="1">
      <alignment horizontal="right" vertical="center" wrapText="1"/>
    </xf>
    <xf numFmtId="0" fontId="54" fillId="33" borderId="113" xfId="0" applyFont="1" applyFill="1" applyBorder="1" applyAlignment="1">
      <alignment horizontal="right" vertical="center" wrapText="1"/>
    </xf>
    <xf numFmtId="3" fontId="54" fillId="33" borderId="113" xfId="0" applyNumberFormat="1" applyFont="1" applyFill="1" applyBorder="1" applyAlignment="1">
      <alignment horizontal="right" vertical="center" wrapText="1"/>
    </xf>
    <xf numFmtId="0" fontId="53" fillId="0" borderId="0" xfId="0" applyFont="1" applyBorder="1" applyAlignment="1">
      <alignment horizontal="center" vertical="center"/>
    </xf>
    <xf numFmtId="3" fontId="54" fillId="0" borderId="0" xfId="0" applyNumberFormat="1" applyFont="1" applyBorder="1" applyAlignment="1">
      <alignment horizontal="right" vertical="center" wrapText="1"/>
    </xf>
    <xf numFmtId="0" fontId="61" fillId="0" borderId="0" xfId="0" applyFont="1" applyAlignment="1">
      <alignment horizontal="justify" vertical="center"/>
    </xf>
    <xf numFmtId="0" fontId="54" fillId="29" borderId="42" xfId="0" applyFont="1" applyFill="1" applyBorder="1" applyAlignment="1">
      <alignment horizontal="center" vertical="center" wrapText="1"/>
    </xf>
    <xf numFmtId="0" fontId="54" fillId="30" borderId="42" xfId="0" applyFont="1" applyFill="1" applyBorder="1" applyAlignment="1">
      <alignment horizontal="center" vertical="center" wrapText="1"/>
    </xf>
    <xf numFmtId="0" fontId="54" fillId="34" borderId="43" xfId="0" applyFont="1" applyFill="1" applyBorder="1" applyAlignment="1">
      <alignment horizontal="right" vertical="center" wrapText="1"/>
    </xf>
    <xf numFmtId="3" fontId="54" fillId="34" borderId="43" xfId="0" applyNumberFormat="1" applyFont="1" applyFill="1" applyBorder="1" applyAlignment="1">
      <alignment horizontal="right" vertical="center" wrapText="1"/>
    </xf>
    <xf numFmtId="0" fontId="54" fillId="35" borderId="113" xfId="0" applyFont="1" applyFill="1" applyBorder="1" applyAlignment="1">
      <alignment horizontal="right" vertical="center" wrapText="1"/>
    </xf>
    <xf numFmtId="0" fontId="53" fillId="27" borderId="48" xfId="0" applyFont="1" applyFill="1" applyBorder="1" applyAlignment="1">
      <alignment horizontal="center" vertical="center" wrapText="1"/>
    </xf>
    <xf numFmtId="0" fontId="54" fillId="35" borderId="43" xfId="0" applyFont="1" applyFill="1" applyBorder="1" applyAlignment="1">
      <alignment horizontal="right" vertical="center" wrapText="1"/>
    </xf>
    <xf numFmtId="3" fontId="54" fillId="0" borderId="113" xfId="0" applyNumberFormat="1" applyFont="1" applyBorder="1" applyAlignment="1">
      <alignment horizontal="right" vertical="center" wrapText="1"/>
    </xf>
    <xf numFmtId="0" fontId="54" fillId="0" borderId="113" xfId="0" applyFont="1" applyBorder="1" applyAlignment="1">
      <alignment horizontal="right" vertical="center" wrapText="1"/>
    </xf>
    <xf numFmtId="0" fontId="53" fillId="27" borderId="43" xfId="0" applyFont="1" applyFill="1" applyBorder="1" applyAlignment="1">
      <alignment horizontal="right" vertical="center" wrapText="1"/>
    </xf>
    <xf numFmtId="0" fontId="54" fillId="28" borderId="42" xfId="0" applyFont="1" applyFill="1" applyBorder="1" applyAlignment="1">
      <alignment horizontal="left" vertical="center"/>
    </xf>
    <xf numFmtId="0" fontId="54" fillId="29" borderId="42" xfId="0" applyFont="1" applyFill="1" applyBorder="1" applyAlignment="1">
      <alignment horizontal="left" vertical="center"/>
    </xf>
    <xf numFmtId="0" fontId="54" fillId="30" borderId="42" xfId="0" applyFont="1" applyFill="1" applyBorder="1" applyAlignment="1">
      <alignment horizontal="left" vertical="center"/>
    </xf>
    <xf numFmtId="0" fontId="54" fillId="31" borderId="42" xfId="0" applyFont="1" applyFill="1" applyBorder="1" applyAlignment="1">
      <alignment horizontal="left" vertical="center"/>
    </xf>
    <xf numFmtId="0" fontId="54" fillId="32" borderId="42" xfId="0" applyFont="1" applyFill="1" applyBorder="1" applyAlignment="1">
      <alignment horizontal="left" vertical="center"/>
    </xf>
    <xf numFmtId="0" fontId="54" fillId="33" borderId="42" xfId="0" applyFont="1" applyFill="1" applyBorder="1" applyAlignment="1">
      <alignment horizontal="left" vertical="center"/>
    </xf>
    <xf numFmtId="0" fontId="53" fillId="0" borderId="42" xfId="0" applyFont="1" applyBorder="1" applyAlignment="1">
      <alignment horizontal="left" vertical="center"/>
    </xf>
    <xf numFmtId="0" fontId="54" fillId="33" borderId="112" xfId="0" applyFont="1" applyFill="1" applyBorder="1" applyAlignment="1">
      <alignment horizontal="left" vertical="center"/>
    </xf>
    <xf numFmtId="0" fontId="54" fillId="28" borderId="42" xfId="0" applyFont="1" applyFill="1" applyBorder="1" applyAlignment="1">
      <alignment horizontal="left" vertical="center" wrapText="1"/>
    </xf>
    <xf numFmtId="0" fontId="54" fillId="29" borderId="42" xfId="0" applyFont="1" applyFill="1" applyBorder="1" applyAlignment="1">
      <alignment horizontal="left" vertical="center" wrapText="1"/>
    </xf>
    <xf numFmtId="0" fontId="54" fillId="30" borderId="42" xfId="0" applyFont="1" applyFill="1" applyBorder="1" applyAlignment="1">
      <alignment horizontal="left" vertical="center" wrapText="1"/>
    </xf>
    <xf numFmtId="0" fontId="54" fillId="31" borderId="42" xfId="0" applyFont="1" applyFill="1" applyBorder="1" applyAlignment="1">
      <alignment horizontal="left" vertical="center" wrapText="1"/>
    </xf>
    <xf numFmtId="0" fontId="54" fillId="34" borderId="42" xfId="0" applyFont="1" applyFill="1" applyBorder="1" applyAlignment="1">
      <alignment horizontal="left" vertical="center" wrapText="1"/>
    </xf>
    <xf numFmtId="0" fontId="54" fillId="35" borderId="112" xfId="0" applyFont="1" applyFill="1" applyBorder="1" applyAlignment="1">
      <alignment horizontal="left" vertical="center" wrapText="1"/>
    </xf>
    <xf numFmtId="0" fontId="53" fillId="0" borderId="42" xfId="0" applyFont="1" applyBorder="1" applyAlignment="1">
      <alignment horizontal="left" vertical="center" wrapText="1"/>
    </xf>
    <xf numFmtId="0" fontId="54" fillId="34" borderId="42" xfId="0" applyFont="1" applyFill="1" applyBorder="1" applyAlignment="1">
      <alignment horizontal="left" vertical="center"/>
    </xf>
    <xf numFmtId="0" fontId="54" fillId="35" borderId="42" xfId="0" applyFont="1" applyFill="1" applyBorder="1" applyAlignment="1">
      <alignment horizontal="left" vertical="center"/>
    </xf>
    <xf numFmtId="0" fontId="54" fillId="0" borderId="112" xfId="0" applyFont="1" applyBorder="1" applyAlignment="1">
      <alignment horizontal="left" vertical="center"/>
    </xf>
    <xf numFmtId="3" fontId="53" fillId="0" borderId="43" xfId="0" applyNumberFormat="1" applyFont="1" applyBorder="1" applyAlignment="1">
      <alignment horizontal="right" vertical="center" wrapText="1"/>
    </xf>
    <xf numFmtId="0" fontId="53" fillId="0" borderId="43" xfId="0" applyFont="1" applyBorder="1" applyAlignment="1">
      <alignment horizontal="right" vertical="center" wrapText="1"/>
    </xf>
    <xf numFmtId="0" fontId="22" fillId="28" borderId="43" xfId="0" applyFont="1" applyFill="1" applyBorder="1" applyAlignment="1">
      <alignment vertical="center" wrapText="1"/>
    </xf>
    <xf numFmtId="0" fontId="22" fillId="29" borderId="43" xfId="0" applyFont="1" applyFill="1" applyBorder="1" applyAlignment="1">
      <alignment horizontal="right" vertical="center" wrapText="1"/>
    </xf>
    <xf numFmtId="0" fontId="22" fillId="0" borderId="0" xfId="0" applyFont="1" applyFill="1"/>
    <xf numFmtId="0" fontId="22" fillId="30" borderId="43" xfId="0" applyFont="1" applyFill="1" applyBorder="1" applyAlignment="1">
      <alignment vertical="center" wrapText="1"/>
    </xf>
    <xf numFmtId="0" fontId="54" fillId="31" borderId="42" xfId="0" applyFont="1" applyFill="1" applyBorder="1" applyAlignment="1">
      <alignment horizontal="center" vertical="top" wrapText="1"/>
    </xf>
    <xf numFmtId="0" fontId="22" fillId="31" borderId="43" xfId="0" applyFont="1" applyFill="1" applyBorder="1" applyAlignment="1">
      <alignment vertical="center" wrapText="1"/>
    </xf>
    <xf numFmtId="0" fontId="54" fillId="32" borderId="42" xfId="0" applyFont="1" applyFill="1" applyBorder="1" applyAlignment="1">
      <alignment horizontal="center" vertical="center" wrapText="1"/>
    </xf>
    <xf numFmtId="0" fontId="22" fillId="32" borderId="43" xfId="0" applyFont="1" applyFill="1" applyBorder="1" applyAlignment="1">
      <alignment vertical="center" wrapText="1"/>
    </xf>
    <xf numFmtId="0" fontId="22" fillId="33" borderId="43" xfId="0" applyFont="1" applyFill="1" applyBorder="1" applyAlignment="1">
      <alignment vertical="center" wrapText="1"/>
    </xf>
    <xf numFmtId="0" fontId="54" fillId="33" borderId="43" xfId="0" applyFont="1" applyFill="1" applyBorder="1" applyAlignment="1">
      <alignment horizontal="right" vertical="center" wrapText="1"/>
    </xf>
    <xf numFmtId="0" fontId="54"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54" fillId="0" borderId="0" xfId="0" applyFont="1" applyFill="1" applyBorder="1" applyAlignment="1">
      <alignment horizontal="right" vertical="center" wrapText="1"/>
    </xf>
    <xf numFmtId="0" fontId="54" fillId="0" borderId="0" xfId="0" applyFont="1" applyAlignment="1">
      <alignment vertical="center"/>
    </xf>
    <xf numFmtId="0" fontId="22" fillId="28" borderId="43" xfId="0" applyFont="1" applyFill="1" applyBorder="1" applyAlignment="1">
      <alignment horizontal="right" vertical="center" wrapText="1"/>
    </xf>
    <xf numFmtId="0" fontId="22" fillId="0" borderId="0" xfId="0" applyFont="1" applyAlignment="1">
      <alignment vertical="center"/>
    </xf>
    <xf numFmtId="0" fontId="54" fillId="31" borderId="42" xfId="0" applyFont="1" applyFill="1" applyBorder="1" applyAlignment="1">
      <alignment horizontal="left" vertical="top" wrapText="1"/>
    </xf>
    <xf numFmtId="0" fontId="54" fillId="32" borderId="42" xfId="0" applyFont="1" applyFill="1" applyBorder="1" applyAlignment="1">
      <alignment horizontal="left" vertical="center" wrapText="1"/>
    </xf>
    <xf numFmtId="0" fontId="54" fillId="33" borderId="42"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23" borderId="42" xfId="0" applyFont="1" applyFill="1" applyBorder="1" applyAlignment="1">
      <alignment horizontal="center" vertical="center" wrapText="1"/>
    </xf>
    <xf numFmtId="0" fontId="54" fillId="28" borderId="50" xfId="0" applyFont="1" applyFill="1" applyBorder="1" applyAlignment="1">
      <alignment horizontal="center" vertical="center" wrapText="1"/>
    </xf>
    <xf numFmtId="0" fontId="22" fillId="28" borderId="50" xfId="0" applyFont="1" applyFill="1" applyBorder="1" applyAlignment="1">
      <alignment vertical="center" wrapText="1"/>
    </xf>
    <xf numFmtId="0" fontId="22" fillId="28" borderId="50" xfId="0" applyFont="1" applyFill="1" applyBorder="1" applyAlignment="1">
      <alignment horizontal="right" vertical="center" wrapText="1"/>
    </xf>
    <xf numFmtId="0" fontId="22" fillId="29" borderId="42" xfId="0" applyFont="1" applyFill="1" applyBorder="1" applyAlignment="1">
      <alignment vertical="center" wrapText="1"/>
    </xf>
    <xf numFmtId="0" fontId="22" fillId="29" borderId="43" xfId="0" applyFont="1" applyFill="1" applyBorder="1" applyAlignment="1">
      <alignment vertical="center" wrapText="1"/>
    </xf>
    <xf numFmtId="0" fontId="54" fillId="29" borderId="45" xfId="0" applyFont="1" applyFill="1" applyBorder="1" applyAlignment="1">
      <alignment horizontal="center" vertical="center" wrapText="1"/>
    </xf>
    <xf numFmtId="0" fontId="22" fillId="29" borderId="45" xfId="0" applyFont="1" applyFill="1" applyBorder="1" applyAlignment="1">
      <alignment vertical="center" wrapText="1"/>
    </xf>
    <xf numFmtId="0" fontId="22" fillId="29" borderId="47" xfId="0" applyFont="1" applyFill="1" applyBorder="1" applyAlignment="1">
      <alignment vertical="center" wrapText="1"/>
    </xf>
    <xf numFmtId="0" fontId="54" fillId="29" borderId="47" xfId="0" applyFont="1" applyFill="1" applyBorder="1" applyAlignment="1">
      <alignment horizontal="right" vertical="center" wrapText="1"/>
    </xf>
    <xf numFmtId="0" fontId="54" fillId="30" borderId="50" xfId="0" applyFont="1" applyFill="1" applyBorder="1" applyAlignment="1">
      <alignment horizontal="center" vertical="center" wrapText="1"/>
    </xf>
    <xf numFmtId="0" fontId="22" fillId="30" borderId="50" xfId="0" applyFont="1" applyFill="1" applyBorder="1" applyAlignment="1">
      <alignment vertical="center" wrapText="1"/>
    </xf>
    <xf numFmtId="0" fontId="22" fillId="30" borderId="48" xfId="0" applyFont="1" applyFill="1" applyBorder="1" applyAlignment="1">
      <alignment vertical="center" wrapText="1"/>
    </xf>
    <xf numFmtId="0" fontId="54" fillId="30" borderId="48" xfId="0" applyFont="1" applyFill="1" applyBorder="1" applyAlignment="1">
      <alignment horizontal="right" vertical="center" wrapText="1"/>
    </xf>
    <xf numFmtId="0" fontId="22" fillId="30" borderId="42" xfId="0" applyFont="1" applyFill="1" applyBorder="1" applyAlignment="1">
      <alignment vertical="center" wrapText="1"/>
    </xf>
    <xf numFmtId="0" fontId="22" fillId="30" borderId="43" xfId="0" applyFont="1" applyFill="1" applyBorder="1" applyAlignment="1">
      <alignment horizontal="right" vertical="center" wrapText="1"/>
    </xf>
    <xf numFmtId="0" fontId="22" fillId="31" borderId="42" xfId="0" applyFont="1" applyFill="1" applyBorder="1" applyAlignment="1">
      <alignment vertical="center" wrapText="1"/>
    </xf>
    <xf numFmtId="0" fontId="22" fillId="32" borderId="42" xfId="0" applyFont="1" applyFill="1" applyBorder="1" applyAlignment="1">
      <alignment vertical="center" wrapText="1"/>
    </xf>
    <xf numFmtId="0" fontId="54" fillId="33" borderId="50" xfId="0" applyFont="1" applyFill="1" applyBorder="1" applyAlignment="1">
      <alignment horizontal="center" vertical="center" wrapText="1"/>
    </xf>
    <xf numFmtId="0" fontId="22" fillId="33" borderId="42" xfId="0" applyFont="1" applyFill="1" applyBorder="1" applyAlignment="1">
      <alignment vertical="center" wrapText="1"/>
    </xf>
    <xf numFmtId="49" fontId="22" fillId="33" borderId="43" xfId="0" applyNumberFormat="1" applyFont="1" applyFill="1" applyBorder="1" applyAlignment="1">
      <alignment horizontal="right" vertical="center" wrapText="1"/>
    </xf>
    <xf numFmtId="0" fontId="54" fillId="0" borderId="108" xfId="0" applyFont="1" applyFill="1" applyBorder="1" applyAlignment="1">
      <alignment horizontal="center" vertical="center" wrapText="1"/>
    </xf>
    <xf numFmtId="0" fontId="22" fillId="0" borderId="108" xfId="0" applyFont="1" applyFill="1" applyBorder="1" applyAlignment="1">
      <alignment vertical="center" wrapText="1"/>
    </xf>
    <xf numFmtId="0" fontId="54" fillId="0" borderId="108" xfId="0" applyFont="1" applyFill="1" applyBorder="1" applyAlignment="1">
      <alignment horizontal="right" vertical="center" wrapText="1"/>
    </xf>
    <xf numFmtId="0" fontId="54" fillId="29" borderId="42" xfId="0" applyFont="1" applyFill="1" applyBorder="1" applyAlignment="1">
      <alignment vertical="center" wrapText="1"/>
    </xf>
    <xf numFmtId="0" fontId="54" fillId="29" borderId="43" xfId="0" applyFont="1" applyFill="1" applyBorder="1" applyAlignment="1">
      <alignment vertical="center" wrapText="1"/>
    </xf>
    <xf numFmtId="0" fontId="54" fillId="30" borderId="42" xfId="0" applyFont="1" applyFill="1" applyBorder="1" applyAlignment="1">
      <alignment vertical="center" wrapText="1"/>
    </xf>
    <xf numFmtId="0" fontId="54" fillId="0" borderId="50" xfId="0" applyFont="1" applyBorder="1" applyAlignment="1">
      <alignment horizontal="center" vertical="center" wrapText="1"/>
    </xf>
    <xf numFmtId="0" fontId="53" fillId="23" borderId="50" xfId="0" applyFont="1" applyFill="1" applyBorder="1" applyAlignment="1">
      <alignment horizontal="center" vertical="center" wrapText="1"/>
    </xf>
    <xf numFmtId="0" fontId="54" fillId="27" borderId="50" xfId="0" applyFont="1" applyFill="1" applyBorder="1" applyAlignment="1">
      <alignment horizontal="center" vertical="center" wrapText="1"/>
    </xf>
    <xf numFmtId="0" fontId="41" fillId="0" borderId="0" xfId="5" applyFont="1" applyAlignment="1">
      <alignment horizontal="left" wrapText="1"/>
    </xf>
    <xf numFmtId="0" fontId="41" fillId="0" borderId="0" xfId="5" applyFont="1" applyAlignment="1">
      <alignment horizontal="left"/>
    </xf>
    <xf numFmtId="0" fontId="22" fillId="0" borderId="0" xfId="0" applyFont="1" applyAlignment="1">
      <alignment horizontal="left" wrapText="1"/>
    </xf>
    <xf numFmtId="0" fontId="41" fillId="0" borderId="0" xfId="5" applyFont="1" applyAlignment="1">
      <alignment wrapText="1"/>
    </xf>
    <xf numFmtId="0" fontId="41" fillId="0" borderId="0" xfId="5" applyFont="1" applyBorder="1" applyAlignment="1">
      <alignment horizontal="left" wrapText="1"/>
    </xf>
    <xf numFmtId="0" fontId="22" fillId="0" borderId="0" xfId="0" applyFont="1" applyAlignment="1">
      <alignment wrapText="1"/>
    </xf>
    <xf numFmtId="0" fontId="18" fillId="0" borderId="0" xfId="0" applyFont="1" applyAlignment="1">
      <alignment horizontal="left" wrapText="1"/>
    </xf>
    <xf numFmtId="0" fontId="2" fillId="2" borderId="1" xfId="0"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19" fillId="9" borderId="0" xfId="0" applyFont="1" applyFill="1" applyBorder="1" applyAlignment="1">
      <alignment horizontal="left" wrapText="1"/>
    </xf>
    <xf numFmtId="0" fontId="9" fillId="8" borderId="1" xfId="0" applyFont="1" applyFill="1" applyBorder="1" applyAlignment="1">
      <alignment horizontal="center" vertical="top" wrapText="1"/>
    </xf>
    <xf numFmtId="0" fontId="9" fillId="5" borderId="1" xfId="0" applyFont="1" applyFill="1" applyBorder="1" applyAlignment="1">
      <alignment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7" borderId="1" xfId="0" applyFont="1" applyFill="1" applyBorder="1" applyAlignment="1">
      <alignment horizontal="right"/>
    </xf>
    <xf numFmtId="2" fontId="9" fillId="7" borderId="1" xfId="0" applyNumberFormat="1" applyFont="1" applyFill="1" applyBorder="1" applyAlignment="1">
      <alignment horizontal="right"/>
    </xf>
    <xf numFmtId="0" fontId="9" fillId="8" borderId="2" xfId="0" applyFont="1" applyFill="1" applyBorder="1" applyAlignment="1">
      <alignment horizontal="center" vertical="top" wrapText="1"/>
    </xf>
    <xf numFmtId="0" fontId="9" fillId="8" borderId="4" xfId="0" applyFont="1" applyFill="1" applyBorder="1" applyAlignment="1">
      <alignment horizontal="center" vertical="top" wrapText="1"/>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9" fillId="2" borderId="3" xfId="0" applyFont="1" applyFill="1" applyBorder="1" applyAlignment="1">
      <alignment horizontal="center" wrapText="1"/>
    </xf>
    <xf numFmtId="0" fontId="9" fillId="8" borderId="3" xfId="0" applyFont="1" applyFill="1" applyBorder="1" applyAlignment="1">
      <alignment horizontal="center" vertical="top" wrapText="1"/>
    </xf>
    <xf numFmtId="0" fontId="9" fillId="5" borderId="1" xfId="0" applyFont="1" applyFill="1" applyBorder="1" applyAlignment="1">
      <alignment horizontal="center" wrapText="1"/>
    </xf>
    <xf numFmtId="0" fontId="10" fillId="0" borderId="0" xfId="0" applyFont="1" applyAlignment="1">
      <alignment horizontal="left" vertical="center"/>
    </xf>
    <xf numFmtId="0" fontId="9" fillId="7" borderId="5" xfId="0" applyFont="1" applyFill="1" applyBorder="1" applyAlignment="1">
      <alignment horizontal="right"/>
    </xf>
    <xf numFmtId="0" fontId="9" fillId="7" borderId="6" xfId="0" applyFont="1" applyFill="1" applyBorder="1" applyAlignment="1">
      <alignment horizontal="right"/>
    </xf>
    <xf numFmtId="2" fontId="9" fillId="7" borderId="5" xfId="0" applyNumberFormat="1" applyFont="1" applyFill="1" applyBorder="1" applyAlignment="1">
      <alignment horizontal="right"/>
    </xf>
    <xf numFmtId="2" fontId="9" fillId="7" borderId="6" xfId="0" applyNumberFormat="1" applyFont="1" applyFill="1" applyBorder="1" applyAlignment="1">
      <alignment horizontal="right"/>
    </xf>
    <xf numFmtId="0" fontId="9" fillId="6" borderId="5" xfId="0" applyFont="1" applyFill="1" applyBorder="1" applyAlignment="1">
      <alignment horizontal="center" vertical="top" wrapText="1"/>
    </xf>
    <xf numFmtId="0" fontId="9" fillId="6" borderId="6" xfId="0" applyFont="1" applyFill="1" applyBorder="1" applyAlignment="1">
      <alignment horizontal="center" vertical="top" wrapText="1"/>
    </xf>
    <xf numFmtId="0" fontId="19" fillId="0" borderId="0" xfId="0" applyFont="1" applyAlignment="1">
      <alignment horizontal="left" vertical="top" wrapText="1"/>
    </xf>
    <xf numFmtId="0" fontId="0" fillId="0" borderId="0" xfId="0" applyAlignment="1">
      <alignment horizontal="left" vertical="top" wrapText="1"/>
    </xf>
    <xf numFmtId="0" fontId="12" fillId="0" borderId="1" xfId="0" applyFont="1" applyBorder="1" applyAlignment="1">
      <alignment horizontal="center" vertical="center"/>
    </xf>
    <xf numFmtId="0" fontId="20" fillId="4" borderId="2" xfId="0" applyFont="1" applyFill="1" applyBorder="1" applyAlignment="1">
      <alignment horizontal="left" vertical="top"/>
    </xf>
    <xf numFmtId="0" fontId="20" fillId="4" borderId="4" xfId="0" applyFont="1" applyFill="1" applyBorder="1" applyAlignment="1">
      <alignment horizontal="left" vertical="top"/>
    </xf>
    <xf numFmtId="0" fontId="20" fillId="4" borderId="3" xfId="0" applyFont="1" applyFill="1" applyBorder="1" applyAlignment="1">
      <alignment horizontal="left" vertical="top"/>
    </xf>
    <xf numFmtId="0" fontId="20" fillId="3" borderId="1" xfId="0" applyFont="1" applyFill="1" applyBorder="1" applyAlignment="1">
      <alignment horizontal="left" vertical="top"/>
    </xf>
    <xf numFmtId="0" fontId="12" fillId="0" borderId="5" xfId="0" applyFont="1" applyBorder="1" applyAlignment="1">
      <alignment horizontal="center" vertical="center" textRotation="90"/>
    </xf>
    <xf numFmtId="0" fontId="12" fillId="0" borderId="7" xfId="0" applyFont="1" applyBorder="1" applyAlignment="1">
      <alignment horizontal="center" vertical="center" textRotation="90"/>
    </xf>
    <xf numFmtId="0" fontId="12" fillId="0" borderId="6" xfId="0" applyFont="1" applyBorder="1" applyAlignment="1">
      <alignment horizontal="center" vertical="center" textRotation="9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20" fillId="11" borderId="1" xfId="0" applyFont="1" applyFill="1" applyBorder="1" applyAlignment="1">
      <alignment horizontal="left" vertical="top"/>
    </xf>
    <xf numFmtId="0" fontId="20" fillId="12" borderId="2" xfId="0" applyFont="1" applyFill="1" applyBorder="1" applyAlignment="1">
      <alignment horizontal="left" vertical="top"/>
    </xf>
    <xf numFmtId="0" fontId="20" fillId="12" borderId="4" xfId="0" applyFont="1" applyFill="1" applyBorder="1" applyAlignment="1">
      <alignment horizontal="left" vertical="top"/>
    </xf>
    <xf numFmtId="0" fontId="20" fillId="12" borderId="3" xfId="0" applyFont="1" applyFill="1" applyBorder="1" applyAlignment="1">
      <alignment horizontal="left" vertical="top"/>
    </xf>
    <xf numFmtId="0" fontId="20" fillId="13" borderId="2" xfId="0" applyFont="1" applyFill="1" applyBorder="1" applyAlignment="1">
      <alignment horizontal="left" vertical="top"/>
    </xf>
    <xf numFmtId="0" fontId="20" fillId="13" borderId="4" xfId="0" applyFont="1" applyFill="1" applyBorder="1" applyAlignment="1">
      <alignment horizontal="left" vertical="top"/>
    </xf>
    <xf numFmtId="0" fontId="20" fillId="13" borderId="3" xfId="0" applyFont="1" applyFill="1" applyBorder="1" applyAlignment="1">
      <alignment horizontal="left" vertical="top"/>
    </xf>
    <xf numFmtId="0" fontId="12" fillId="0" borderId="5" xfId="0" applyFont="1" applyBorder="1" applyAlignment="1">
      <alignment vertical="center"/>
    </xf>
    <xf numFmtId="0" fontId="12" fillId="0" borderId="7" xfId="0" applyFont="1" applyBorder="1" applyAlignment="1">
      <alignment vertical="center"/>
    </xf>
    <xf numFmtId="0" fontId="12" fillId="0" borderId="6" xfId="0" applyFont="1" applyBorder="1" applyAlignment="1">
      <alignment vertical="center"/>
    </xf>
    <xf numFmtId="0" fontId="20" fillId="0" borderId="8" xfId="0" applyFont="1" applyFill="1" applyBorder="1" applyAlignment="1">
      <alignment horizontal="left" vertical="top"/>
    </xf>
    <xf numFmtId="0" fontId="20" fillId="0" borderId="9" xfId="0" applyFont="1" applyFill="1" applyBorder="1" applyAlignment="1">
      <alignment horizontal="left" vertical="top"/>
    </xf>
    <xf numFmtId="0" fontId="20" fillId="0" borderId="10" xfId="0" applyFont="1" applyFill="1" applyBorder="1" applyAlignment="1">
      <alignment horizontal="left" vertical="top"/>
    </xf>
    <xf numFmtId="0" fontId="20" fillId="0" borderId="1" xfId="0" applyFont="1" applyBorder="1" applyAlignment="1">
      <alignment horizontal="left" vertical="top"/>
    </xf>
    <xf numFmtId="0" fontId="20" fillId="0" borderId="2" xfId="0" applyFont="1" applyBorder="1" applyAlignment="1">
      <alignment horizontal="left" vertical="top"/>
    </xf>
    <xf numFmtId="0" fontId="20" fillId="0" borderId="4" xfId="0" applyFont="1" applyBorder="1" applyAlignment="1">
      <alignment horizontal="left" vertical="top"/>
    </xf>
    <xf numFmtId="0" fontId="20" fillId="0" borderId="3" xfId="0" applyFont="1" applyBorder="1" applyAlignment="1">
      <alignment horizontal="left" vertical="top"/>
    </xf>
    <xf numFmtId="0" fontId="20" fillId="0" borderId="2" xfId="0" applyFont="1" applyFill="1" applyBorder="1" applyAlignment="1">
      <alignment horizontal="left" vertical="top"/>
    </xf>
    <xf numFmtId="0" fontId="20" fillId="0" borderId="4" xfId="0" applyFont="1" applyFill="1" applyBorder="1" applyAlignment="1">
      <alignment horizontal="left" vertical="top"/>
    </xf>
    <xf numFmtId="0" fontId="20" fillId="0" borderId="3" xfId="0" applyFont="1" applyFill="1" applyBorder="1" applyAlignment="1">
      <alignment horizontal="left" vertical="top"/>
    </xf>
    <xf numFmtId="0" fontId="20" fillId="5" borderId="5" xfId="0" applyFont="1" applyFill="1" applyBorder="1" applyAlignment="1">
      <alignment horizontal="center" textRotation="90" wrapText="1"/>
    </xf>
    <xf numFmtId="0" fontId="20" fillId="5" borderId="6" xfId="0" applyFont="1" applyFill="1" applyBorder="1" applyAlignment="1">
      <alignment horizontal="center" textRotation="90" wrapText="1"/>
    </xf>
    <xf numFmtId="0" fontId="20" fillId="5" borderId="5" xfId="0" applyFont="1" applyFill="1" applyBorder="1" applyAlignment="1">
      <alignment horizontal="center"/>
    </xf>
    <xf numFmtId="0" fontId="20" fillId="5" borderId="6" xfId="0" applyFont="1" applyFill="1" applyBorder="1" applyAlignment="1">
      <alignment horizontal="center"/>
    </xf>
    <xf numFmtId="0" fontId="20" fillId="5" borderId="1" xfId="0" applyFont="1" applyFill="1" applyBorder="1" applyAlignment="1">
      <alignment horizontal="center" textRotation="90" wrapText="1"/>
    </xf>
    <xf numFmtId="0" fontId="10" fillId="0" borderId="0" xfId="0" applyFont="1" applyAlignment="1">
      <alignment horizontal="left" vertical="center" wrapText="1"/>
    </xf>
    <xf numFmtId="0" fontId="24" fillId="0" borderId="0" xfId="0" applyFont="1" applyAlignment="1">
      <alignment horizontal="left" vertical="center" wrapText="1"/>
    </xf>
    <xf numFmtId="0" fontId="10" fillId="0" borderId="0" xfId="0" applyFont="1" applyAlignment="1">
      <alignment horizontal="justify" vertical="center" wrapText="1"/>
    </xf>
    <xf numFmtId="0" fontId="31" fillId="5" borderId="27" xfId="3" applyFont="1" applyFill="1" applyBorder="1"/>
    <xf numFmtId="0" fontId="29" fillId="0" borderId="40" xfId="2" applyFont="1" applyBorder="1" applyAlignment="1">
      <alignment horizontal="left" vertical="center" wrapText="1"/>
    </xf>
    <xf numFmtId="0" fontId="29" fillId="0" borderId="0" xfId="2" applyFont="1" applyBorder="1" applyAlignment="1">
      <alignment horizontal="left" vertical="center" wrapText="1"/>
    </xf>
    <xf numFmtId="0" fontId="31" fillId="6" borderId="25" xfId="3" applyFont="1" applyFill="1" applyBorder="1" applyAlignment="1">
      <alignment horizontal="left"/>
    </xf>
    <xf numFmtId="0" fontId="31" fillId="6" borderId="26" xfId="3" applyFont="1" applyFill="1" applyBorder="1" applyAlignment="1">
      <alignment horizontal="left"/>
    </xf>
    <xf numFmtId="0" fontId="31" fillId="8" borderId="25" xfId="4" applyFont="1" applyFill="1" applyBorder="1" applyAlignment="1">
      <alignment horizontal="left"/>
    </xf>
    <xf numFmtId="0" fontId="31" fillId="8" borderId="26" xfId="4" applyFont="1" applyFill="1" applyBorder="1" applyAlignment="1">
      <alignment horizontal="left"/>
    </xf>
    <xf numFmtId="0" fontId="33" fillId="6" borderId="25" xfId="3" applyFont="1" applyFill="1" applyBorder="1" applyAlignment="1">
      <alignment horizontal="left"/>
    </xf>
    <xf numFmtId="0" fontId="33" fillId="6" borderId="26" xfId="3" applyFont="1" applyFill="1" applyBorder="1" applyAlignment="1">
      <alignment horizontal="left"/>
    </xf>
    <xf numFmtId="0" fontId="31" fillId="6" borderId="25" xfId="4" applyFont="1" applyFill="1" applyBorder="1" applyAlignment="1">
      <alignment horizontal="left"/>
    </xf>
    <xf numFmtId="0" fontId="31" fillId="6" borderId="26" xfId="4" applyFont="1" applyFill="1" applyBorder="1" applyAlignment="1">
      <alignment horizontal="left"/>
    </xf>
    <xf numFmtId="0" fontId="19" fillId="0" borderId="0" xfId="0" applyFont="1" applyAlignment="1">
      <alignment horizontal="left" vertical="center" wrapText="1"/>
    </xf>
    <xf numFmtId="0" fontId="19" fillId="0" borderId="0" xfId="0" applyFont="1" applyAlignment="1">
      <alignment horizontal="left" vertical="center"/>
    </xf>
    <xf numFmtId="0" fontId="20" fillId="15" borderId="1" xfId="0" applyFont="1" applyFill="1" applyBorder="1" applyAlignment="1">
      <alignment horizontal="center" textRotation="90"/>
    </xf>
    <xf numFmtId="0" fontId="20" fillId="15" borderId="1" xfId="0" applyFont="1" applyFill="1" applyBorder="1" applyAlignment="1">
      <alignment horizontal="center"/>
    </xf>
    <xf numFmtId="0" fontId="20" fillId="15" borderId="1" xfId="0" applyFont="1" applyFill="1" applyBorder="1" applyAlignment="1">
      <alignment horizontal="center" vertical="center"/>
    </xf>
    <xf numFmtId="0" fontId="19" fillId="0" borderId="40" xfId="0" applyFont="1" applyBorder="1" applyAlignment="1">
      <alignment horizontal="left" vertical="top" wrapText="1"/>
    </xf>
    <xf numFmtId="0" fontId="0" fillId="0" borderId="40" xfId="0" applyBorder="1" applyAlignment="1">
      <alignment horizontal="left" vertical="top" wrapText="1"/>
    </xf>
    <xf numFmtId="0" fontId="20" fillId="15" borderId="4" xfId="0" applyFont="1" applyFill="1" applyBorder="1" applyAlignment="1">
      <alignment horizontal="center" vertical="top" wrapText="1"/>
    </xf>
    <xf numFmtId="0" fontId="20" fillId="15" borderId="3" xfId="0" applyFont="1" applyFill="1" applyBorder="1" applyAlignment="1">
      <alignment horizontal="center" vertical="top" wrapText="1"/>
    </xf>
    <xf numFmtId="0" fontId="20" fillId="15" borderId="2" xfId="0" applyFont="1" applyFill="1" applyBorder="1" applyAlignment="1">
      <alignment horizontal="center" vertical="center" wrapText="1"/>
    </xf>
    <xf numFmtId="0" fontId="20" fillId="15" borderId="3" xfId="0" applyFont="1" applyFill="1" applyBorder="1" applyAlignment="1">
      <alignment horizontal="center" vertical="center" wrapText="1"/>
    </xf>
    <xf numFmtId="49" fontId="20" fillId="3" borderId="2" xfId="0" applyNumberFormat="1" applyFont="1" applyFill="1" applyBorder="1" applyAlignment="1">
      <alignment horizontal="left"/>
    </xf>
    <xf numFmtId="49" fontId="20" fillId="3" borderId="4" xfId="0" applyNumberFormat="1" applyFont="1" applyFill="1" applyBorder="1" applyAlignment="1">
      <alignment horizontal="left"/>
    </xf>
    <xf numFmtId="49" fontId="20" fillId="3" borderId="3" xfId="0" applyNumberFormat="1" applyFont="1" applyFill="1" applyBorder="1" applyAlignment="1">
      <alignment horizontal="left"/>
    </xf>
    <xf numFmtId="49" fontId="20" fillId="16" borderId="2" xfId="0" applyNumberFormat="1" applyFont="1" applyFill="1" applyBorder="1" applyAlignment="1">
      <alignment horizontal="left"/>
    </xf>
    <xf numFmtId="49" fontId="20" fillId="16" borderId="4" xfId="0" applyNumberFormat="1" applyFont="1" applyFill="1" applyBorder="1" applyAlignment="1">
      <alignment horizontal="left"/>
    </xf>
    <xf numFmtId="49" fontId="20" fillId="16" borderId="3" xfId="0" applyNumberFormat="1" applyFont="1" applyFill="1" applyBorder="1" applyAlignment="1">
      <alignment horizontal="left"/>
    </xf>
    <xf numFmtId="0" fontId="20" fillId="17" borderId="2" xfId="0" applyNumberFormat="1" applyFont="1" applyFill="1" applyBorder="1" applyAlignment="1">
      <alignment horizontal="left"/>
    </xf>
    <xf numFmtId="0" fontId="20" fillId="17" borderId="4" xfId="0" applyNumberFormat="1" applyFont="1" applyFill="1" applyBorder="1" applyAlignment="1">
      <alignment horizontal="left"/>
    </xf>
    <xf numFmtId="0" fontId="20" fillId="17" borderId="3" xfId="0" applyNumberFormat="1" applyFont="1" applyFill="1" applyBorder="1" applyAlignment="1">
      <alignment horizontal="left"/>
    </xf>
    <xf numFmtId="49" fontId="20" fillId="3" borderId="1" xfId="0" applyNumberFormat="1" applyFont="1" applyFill="1" applyBorder="1" applyAlignment="1">
      <alignment horizontal="left"/>
    </xf>
    <xf numFmtId="0" fontId="20" fillId="15" borderId="1" xfId="0" applyFont="1" applyFill="1" applyBorder="1" applyAlignment="1">
      <alignment horizontal="center" vertical="top" wrapText="1"/>
    </xf>
    <xf numFmtId="0" fontId="20" fillId="15" borderId="1" xfId="0" applyFont="1" applyFill="1" applyBorder="1" applyAlignment="1">
      <alignment horizontal="center" vertical="center" wrapText="1"/>
    </xf>
    <xf numFmtId="49" fontId="20" fillId="16" borderId="1" xfId="0" applyNumberFormat="1" applyFont="1" applyFill="1" applyBorder="1" applyAlignment="1">
      <alignment horizontal="left"/>
    </xf>
    <xf numFmtId="49" fontId="20" fillId="17" borderId="2" xfId="0" applyNumberFormat="1" applyFont="1" applyFill="1" applyBorder="1" applyAlignment="1">
      <alignment horizontal="left"/>
    </xf>
    <xf numFmtId="49" fontId="20" fillId="17" borderId="4" xfId="0" applyNumberFormat="1" applyFont="1" applyFill="1" applyBorder="1" applyAlignment="1">
      <alignment horizontal="left"/>
    </xf>
    <xf numFmtId="49" fontId="20" fillId="17" borderId="3" xfId="0" applyNumberFormat="1" applyFont="1" applyFill="1" applyBorder="1" applyAlignment="1">
      <alignment horizontal="left"/>
    </xf>
    <xf numFmtId="2" fontId="20" fillId="17" borderId="2" xfId="0" applyNumberFormat="1" applyFont="1" applyFill="1" applyBorder="1" applyAlignment="1">
      <alignment horizontal="left"/>
    </xf>
    <xf numFmtId="2" fontId="20" fillId="17" borderId="4" xfId="0" applyNumberFormat="1" applyFont="1" applyFill="1" applyBorder="1" applyAlignment="1">
      <alignment horizontal="left"/>
    </xf>
    <xf numFmtId="2" fontId="20" fillId="17" borderId="3" xfId="0" applyNumberFormat="1" applyFont="1" applyFill="1" applyBorder="1" applyAlignment="1">
      <alignment horizontal="left"/>
    </xf>
    <xf numFmtId="0" fontId="20" fillId="15" borderId="5" xfId="0" applyFont="1" applyFill="1" applyBorder="1" applyAlignment="1">
      <alignment horizontal="center"/>
    </xf>
    <xf numFmtId="0" fontId="20" fillId="15" borderId="6" xfId="0" applyFont="1" applyFill="1" applyBorder="1" applyAlignment="1">
      <alignment horizontal="center"/>
    </xf>
    <xf numFmtId="0" fontId="20" fillId="15" borderId="2" xfId="0" applyFont="1" applyFill="1" applyBorder="1" applyAlignment="1">
      <alignment horizontal="center" textRotation="90"/>
    </xf>
    <xf numFmtId="0" fontId="25" fillId="2" borderId="2" xfId="0" applyFont="1" applyFill="1" applyBorder="1" applyAlignment="1">
      <alignment horizontal="center" wrapText="1"/>
    </xf>
    <xf numFmtId="0" fontId="25" fillId="2" borderId="4" xfId="0" applyFont="1" applyFill="1" applyBorder="1" applyAlignment="1">
      <alignment horizontal="center" wrapText="1"/>
    </xf>
    <xf numFmtId="0" fontId="25" fillId="2" borderId="3" xfId="0" applyFont="1" applyFill="1" applyBorder="1" applyAlignment="1">
      <alignment horizontal="center" wrapText="1"/>
    </xf>
    <xf numFmtId="0" fontId="43" fillId="0" borderId="0" xfId="0" applyFont="1" applyAlignment="1">
      <alignment wrapText="1"/>
    </xf>
    <xf numFmtId="0" fontId="25" fillId="2" borderId="1" xfId="0" applyFont="1" applyFill="1" applyBorder="1" applyAlignment="1">
      <alignment horizontal="left"/>
    </xf>
    <xf numFmtId="0" fontId="24" fillId="2" borderId="2" xfId="0" applyFont="1" applyFill="1" applyBorder="1" applyAlignment="1">
      <alignment horizontal="center" wrapText="1"/>
    </xf>
    <xf numFmtId="0" fontId="24" fillId="2" borderId="4" xfId="0" applyFont="1" applyFill="1" applyBorder="1" applyAlignment="1">
      <alignment horizontal="center" wrapText="1"/>
    </xf>
    <xf numFmtId="0" fontId="24" fillId="2" borderId="3" xfId="0" applyFont="1" applyFill="1" applyBorder="1" applyAlignment="1">
      <alignment horizontal="center" wrapText="1"/>
    </xf>
    <xf numFmtId="0" fontId="25" fillId="2" borderId="2" xfId="0" applyFont="1" applyFill="1" applyBorder="1" applyAlignment="1">
      <alignment horizontal="center"/>
    </xf>
    <xf numFmtId="0" fontId="25" fillId="2" borderId="4" xfId="0" applyFont="1" applyFill="1" applyBorder="1" applyAlignment="1">
      <alignment horizontal="center"/>
    </xf>
    <xf numFmtId="0" fontId="25" fillId="2" borderId="3" xfId="0" applyFont="1" applyFill="1" applyBorder="1" applyAlignment="1">
      <alignment horizontal="center"/>
    </xf>
    <xf numFmtId="0" fontId="1" fillId="0" borderId="0" xfId="0" applyFont="1" applyAlignment="1">
      <alignment horizontal="left"/>
    </xf>
    <xf numFmtId="0" fontId="0" fillId="0" borderId="4" xfId="0" applyBorder="1" applyAlignment="1">
      <alignment horizontal="center" wrapText="1"/>
    </xf>
    <xf numFmtId="0" fontId="0" fillId="0" borderId="3" xfId="0" applyBorder="1" applyAlignment="1">
      <alignment horizontal="center" wrapText="1"/>
    </xf>
    <xf numFmtId="0" fontId="27" fillId="0" borderId="4" xfId="0" applyFont="1" applyBorder="1" applyAlignment="1">
      <alignment horizontal="center" wrapText="1"/>
    </xf>
    <xf numFmtId="0" fontId="27" fillId="0" borderId="3" xfId="0" applyFont="1" applyBorder="1" applyAlignment="1">
      <alignment horizontal="center" wrapText="1"/>
    </xf>
    <xf numFmtId="49" fontId="19" fillId="19" borderId="0" xfId="0" applyNumberFormat="1" applyFont="1" applyFill="1" applyBorder="1" applyAlignment="1">
      <alignment horizontal="left"/>
    </xf>
    <xf numFmtId="0" fontId="20" fillId="0" borderId="19" xfId="0" applyFont="1" applyBorder="1" applyAlignment="1">
      <alignment vertical="center" textRotation="90"/>
    </xf>
    <xf numFmtId="0" fontId="20" fillId="0" borderId="11" xfId="0" applyFont="1" applyBorder="1" applyAlignment="1">
      <alignment vertical="center" textRotation="90"/>
    </xf>
    <xf numFmtId="0" fontId="20" fillId="0" borderId="8" xfId="0" applyFont="1" applyBorder="1" applyAlignment="1">
      <alignment vertical="center" textRotation="90"/>
    </xf>
    <xf numFmtId="49" fontId="20" fillId="20" borderId="25" xfId="0" applyNumberFormat="1" applyFont="1" applyFill="1" applyBorder="1" applyAlignment="1">
      <alignment horizontal="left"/>
    </xf>
    <xf numFmtId="49" fontId="20" fillId="20" borderId="26" xfId="0" applyNumberFormat="1" applyFont="1" applyFill="1" applyBorder="1" applyAlignment="1">
      <alignment horizontal="left"/>
    </xf>
    <xf numFmtId="49" fontId="20" fillId="20" borderId="28" xfId="0" applyNumberFormat="1" applyFont="1" applyFill="1" applyBorder="1" applyAlignment="1">
      <alignment horizontal="left"/>
    </xf>
    <xf numFmtId="49" fontId="20" fillId="20" borderId="29" xfId="0" applyNumberFormat="1" applyFont="1" applyFill="1" applyBorder="1" applyAlignment="1">
      <alignment horizontal="left"/>
    </xf>
    <xf numFmtId="49" fontId="20" fillId="12" borderId="23" xfId="0" applyNumberFormat="1" applyFont="1" applyFill="1" applyBorder="1" applyAlignment="1">
      <alignment horizontal="left"/>
    </xf>
    <xf numFmtId="3" fontId="20" fillId="9" borderId="33" xfId="0" applyNumberFormat="1" applyFont="1" applyFill="1" applyBorder="1" applyAlignment="1">
      <alignment horizontal="center" vertical="center" textRotation="90"/>
    </xf>
    <xf numFmtId="3" fontId="20" fillId="9" borderId="0" xfId="0" applyNumberFormat="1" applyFont="1" applyFill="1" applyBorder="1" applyAlignment="1">
      <alignment horizontal="center" vertical="center" textRotation="90"/>
    </xf>
    <xf numFmtId="3" fontId="20" fillId="9" borderId="9" xfId="0" applyNumberFormat="1" applyFont="1" applyFill="1" applyBorder="1" applyAlignment="1">
      <alignment horizontal="center" vertical="center" textRotation="90"/>
    </xf>
    <xf numFmtId="0" fontId="20" fillId="21" borderId="25" xfId="0" applyFont="1" applyFill="1" applyBorder="1" applyAlignment="1">
      <alignment horizontal="left"/>
    </xf>
    <xf numFmtId="0" fontId="20" fillId="21" borderId="4" xfId="0" applyFont="1" applyFill="1" applyBorder="1" applyAlignment="1">
      <alignment horizontal="left"/>
    </xf>
    <xf numFmtId="0" fontId="20" fillId="21" borderId="26" xfId="0" applyFont="1" applyFill="1" applyBorder="1" applyAlignment="1">
      <alignment horizontal="left"/>
    </xf>
    <xf numFmtId="49" fontId="20" fillId="12" borderId="27" xfId="0" applyNumberFormat="1" applyFont="1" applyFill="1" applyBorder="1" applyAlignment="1">
      <alignment horizontal="left"/>
    </xf>
    <xf numFmtId="3" fontId="20" fillId="9" borderId="5" xfId="0" applyNumberFormat="1" applyFont="1" applyFill="1" applyBorder="1" applyAlignment="1">
      <alignment horizontal="center" vertical="center" textRotation="90"/>
    </xf>
    <xf numFmtId="3" fontId="20" fillId="9" borderId="39" xfId="0" applyNumberFormat="1" applyFont="1" applyFill="1" applyBorder="1" applyAlignment="1">
      <alignment horizontal="center" vertical="center" textRotation="90"/>
    </xf>
    <xf numFmtId="3" fontId="20" fillId="9" borderId="6" xfId="0" applyNumberFormat="1" applyFont="1" applyFill="1" applyBorder="1" applyAlignment="1">
      <alignment horizontal="center" vertical="center" textRotation="90"/>
    </xf>
    <xf numFmtId="0" fontId="2" fillId="2" borderId="5" xfId="0" applyFont="1" applyFill="1" applyBorder="1" applyAlignment="1">
      <alignment horizontal="center" textRotation="90" wrapText="1"/>
    </xf>
    <xf numFmtId="0" fontId="2" fillId="2" borderId="6" xfId="0" applyFont="1" applyFill="1" applyBorder="1" applyAlignment="1">
      <alignment horizontal="center" textRotation="90"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1" xfId="0" applyFont="1" applyFill="1" applyBorder="1" applyAlignment="1">
      <alignment horizontal="center" wrapText="1"/>
    </xf>
    <xf numFmtId="0" fontId="2" fillId="3" borderId="12" xfId="0" applyFont="1" applyFill="1" applyBorder="1" applyAlignment="1">
      <alignment horizontal="center" vertical="center" textRotation="90"/>
    </xf>
    <xf numFmtId="0" fontId="2" fillId="3" borderId="13" xfId="0" applyFont="1" applyFill="1" applyBorder="1" applyAlignment="1">
      <alignment horizontal="center" vertical="center" textRotation="90"/>
    </xf>
    <xf numFmtId="0" fontId="2" fillId="3" borderId="0" xfId="0" applyFont="1" applyFill="1" applyBorder="1" applyAlignment="1">
      <alignment horizontal="center" vertical="center" textRotation="90"/>
    </xf>
    <xf numFmtId="0" fontId="2" fillId="3" borderId="9" xfId="0" applyFont="1" applyFill="1" applyBorder="1" applyAlignment="1">
      <alignment horizontal="center" vertical="center" textRotation="90"/>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20" fillId="3" borderId="1" xfId="0" applyFont="1" applyFill="1" applyBorder="1" applyAlignment="1">
      <alignment horizontal="left" vertical="center"/>
    </xf>
    <xf numFmtId="0" fontId="2" fillId="4" borderId="1" xfId="0" applyFont="1" applyFill="1" applyBorder="1" applyAlignment="1">
      <alignment horizontal="left" wrapText="1"/>
    </xf>
    <xf numFmtId="0" fontId="2" fillId="12" borderId="2" xfId="0" applyFont="1" applyFill="1" applyBorder="1" applyAlignment="1">
      <alignment horizontal="left"/>
    </xf>
    <xf numFmtId="0" fontId="2" fillId="12" borderId="4" xfId="0" applyFont="1" applyFill="1" applyBorder="1" applyAlignment="1">
      <alignment horizontal="left"/>
    </xf>
    <xf numFmtId="0" fontId="2" fillId="12" borderId="3" xfId="0" applyFont="1" applyFill="1" applyBorder="1" applyAlignment="1">
      <alignment horizontal="left"/>
    </xf>
    <xf numFmtId="0" fontId="26" fillId="0" borderId="0" xfId="0" applyFont="1" applyAlignment="1">
      <alignment horizontal="left" wrapText="1"/>
    </xf>
    <xf numFmtId="0" fontId="2" fillId="11" borderId="12" xfId="0" applyFont="1" applyFill="1" applyBorder="1" applyAlignment="1">
      <alignment horizontal="center" vertical="center" textRotation="90"/>
    </xf>
    <xf numFmtId="0" fontId="2" fillId="11" borderId="13" xfId="0" applyFont="1" applyFill="1" applyBorder="1" applyAlignment="1">
      <alignment horizontal="center" vertical="center" textRotation="90"/>
    </xf>
    <xf numFmtId="0" fontId="12" fillId="0" borderId="1" xfId="0" applyFont="1" applyBorder="1" applyAlignment="1">
      <alignment horizontal="left" vertical="center" wrapText="1"/>
    </xf>
    <xf numFmtId="0" fontId="2" fillId="11" borderId="14" xfId="0" applyFont="1" applyFill="1" applyBorder="1" applyAlignment="1">
      <alignment horizontal="left"/>
    </xf>
    <xf numFmtId="0" fontId="2" fillId="11" borderId="15" xfId="0" applyFont="1" applyFill="1" applyBorder="1" applyAlignment="1">
      <alignment horizontal="left"/>
    </xf>
    <xf numFmtId="0" fontId="2" fillId="11" borderId="12" xfId="0" applyFont="1" applyFill="1" applyBorder="1" applyAlignment="1">
      <alignment horizontal="left"/>
    </xf>
    <xf numFmtId="0" fontId="1" fillId="12" borderId="27" xfId="0" applyFont="1" applyFill="1" applyBorder="1" applyAlignment="1">
      <alignment horizontal="center" textRotation="90" wrapText="1"/>
    </xf>
    <xf numFmtId="0" fontId="1" fillId="3" borderId="27" xfId="0" applyFont="1" applyFill="1" applyBorder="1" applyAlignment="1">
      <alignment horizontal="left"/>
    </xf>
    <xf numFmtId="0" fontId="1" fillId="4" borderId="27" xfId="0" applyFont="1" applyFill="1" applyBorder="1" applyAlignment="1">
      <alignment horizontal="center" textRotation="90" wrapText="1"/>
    </xf>
    <xf numFmtId="0" fontId="1" fillId="2" borderId="27" xfId="0" applyFont="1" applyFill="1" applyBorder="1" applyAlignment="1">
      <alignment horizontal="center" textRotation="2"/>
    </xf>
    <xf numFmtId="0" fontId="1" fillId="11" borderId="25" xfId="0" applyFont="1" applyFill="1" applyBorder="1" applyAlignment="1">
      <alignment horizontal="center"/>
    </xf>
    <xf numFmtId="0" fontId="1" fillId="11" borderId="4" xfId="0" applyFont="1" applyFill="1" applyBorder="1" applyAlignment="1">
      <alignment horizontal="center"/>
    </xf>
    <xf numFmtId="0" fontId="1" fillId="11" borderId="26" xfId="0" applyFont="1" applyFill="1" applyBorder="1" applyAlignment="1">
      <alignment horizontal="center"/>
    </xf>
    <xf numFmtId="0" fontId="31" fillId="5" borderId="27" xfId="3" applyFont="1" applyFill="1" applyBorder="1" applyAlignment="1">
      <alignment vertical="center"/>
    </xf>
    <xf numFmtId="0" fontId="29" fillId="0" borderId="0" xfId="2" applyFont="1" applyFill="1" applyBorder="1" applyAlignment="1">
      <alignment horizontal="left" vertical="center" wrapText="1"/>
    </xf>
    <xf numFmtId="0" fontId="22" fillId="0" borderId="32" xfId="0" applyFont="1" applyBorder="1" applyAlignment="1">
      <alignment horizontal="center"/>
    </xf>
    <xf numFmtId="0" fontId="22" fillId="0" borderId="39" xfId="0" applyFont="1" applyBorder="1" applyAlignment="1">
      <alignment horizontal="center"/>
    </xf>
    <xf numFmtId="0" fontId="22" fillId="0" borderId="41" xfId="0" applyFont="1" applyBorder="1" applyAlignment="1">
      <alignment horizontal="center"/>
    </xf>
    <xf numFmtId="0" fontId="19" fillId="6" borderId="25" xfId="3" applyFont="1" applyFill="1" applyBorder="1" applyAlignment="1">
      <alignment horizontal="left"/>
    </xf>
    <xf numFmtId="0" fontId="19" fillId="6" borderId="26" xfId="3" applyFont="1" applyFill="1" applyBorder="1" applyAlignment="1">
      <alignment horizontal="left"/>
    </xf>
    <xf numFmtId="0" fontId="29" fillId="6" borderId="25" xfId="4" applyFont="1" applyFill="1" applyBorder="1" applyAlignment="1">
      <alignment horizontal="left"/>
    </xf>
    <xf numFmtId="0" fontId="29" fillId="6" borderId="26" xfId="4" applyFont="1" applyFill="1" applyBorder="1" applyAlignment="1">
      <alignment horizontal="left"/>
    </xf>
    <xf numFmtId="0" fontId="29" fillId="5" borderId="27" xfId="3" applyFont="1" applyFill="1" applyBorder="1"/>
    <xf numFmtId="0" fontId="29" fillId="6" borderId="25" xfId="3" applyFont="1" applyFill="1" applyBorder="1" applyAlignment="1">
      <alignment horizontal="left"/>
    </xf>
    <xf numFmtId="0" fontId="29" fillId="6" borderId="26" xfId="3" applyFont="1" applyFill="1" applyBorder="1" applyAlignment="1">
      <alignment horizontal="left"/>
    </xf>
    <xf numFmtId="0" fontId="29" fillId="8" borderId="25" xfId="4" applyFont="1" applyFill="1" applyBorder="1" applyAlignment="1">
      <alignment horizontal="left"/>
    </xf>
    <xf numFmtId="0" fontId="29" fillId="8" borderId="26" xfId="4" applyFont="1" applyFill="1" applyBorder="1" applyAlignment="1">
      <alignment horizontal="left"/>
    </xf>
    <xf numFmtId="0" fontId="42" fillId="0" borderId="32" xfId="0" applyFont="1" applyBorder="1" applyAlignment="1">
      <alignment horizontal="center"/>
    </xf>
    <xf numFmtId="0" fontId="42" fillId="0" borderId="39" xfId="0" applyFont="1" applyBorder="1" applyAlignment="1">
      <alignment horizontal="center"/>
    </xf>
    <xf numFmtId="0" fontId="42" fillId="0" borderId="41" xfId="0" applyFont="1" applyBorder="1" applyAlignment="1">
      <alignment horizontal="center"/>
    </xf>
    <xf numFmtId="0" fontId="29" fillId="0" borderId="0" xfId="0" applyFont="1" applyBorder="1" applyAlignment="1">
      <alignment horizontal="left" vertical="center" wrapText="1"/>
    </xf>
    <xf numFmtId="0" fontId="45" fillId="10" borderId="27" xfId="0" applyFont="1" applyFill="1" applyBorder="1" applyAlignment="1">
      <alignment vertical="center"/>
    </xf>
    <xf numFmtId="0" fontId="45" fillId="11" borderId="27" xfId="0" applyFont="1" applyFill="1" applyBorder="1" applyAlignment="1">
      <alignment vertical="center"/>
    </xf>
    <xf numFmtId="0" fontId="45" fillId="2" borderId="27" xfId="0" applyFont="1" applyFill="1" applyBorder="1" applyAlignment="1">
      <alignment vertical="center"/>
    </xf>
    <xf numFmtId="0" fontId="38" fillId="10" borderId="27" xfId="0" applyFont="1" applyFill="1" applyBorder="1" applyAlignment="1">
      <alignment horizontal="center" textRotation="90" wrapText="1"/>
    </xf>
    <xf numFmtId="0" fontId="29" fillId="0" borderId="0" xfId="0" applyFont="1" applyFill="1" applyBorder="1" applyAlignment="1">
      <alignment horizontal="left" vertical="top" wrapText="1"/>
    </xf>
    <xf numFmtId="0" fontId="28" fillId="5" borderId="27" xfId="0" applyFont="1" applyFill="1" applyBorder="1" applyAlignment="1">
      <alignment horizontal="center" vertical="center" wrapText="1"/>
    </xf>
    <xf numFmtId="0" fontId="37" fillId="10" borderId="27" xfId="0" applyFont="1" applyFill="1" applyBorder="1" applyAlignment="1">
      <alignment horizontal="center" vertical="center" wrapText="1"/>
    </xf>
    <xf numFmtId="0" fontId="10" fillId="0" borderId="0" xfId="0" applyFont="1" applyBorder="1" applyAlignment="1">
      <alignment horizontal="left" vertical="top"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19" fillId="0" borderId="9" xfId="0" applyFont="1" applyBorder="1" applyAlignment="1">
      <alignment horizontal="left"/>
    </xf>
    <xf numFmtId="0" fontId="28" fillId="5" borderId="5" xfId="0" applyFont="1" applyFill="1" applyBorder="1" applyAlignment="1">
      <alignment horizontal="center" vertical="center" textRotation="90" wrapText="1"/>
    </xf>
    <xf numFmtId="0" fontId="28" fillId="5" borderId="39" xfId="0" applyFont="1" applyFill="1" applyBorder="1" applyAlignment="1">
      <alignment horizontal="center" vertical="center" textRotation="90" wrapText="1"/>
    </xf>
    <xf numFmtId="0" fontId="28" fillId="5" borderId="6" xfId="0" applyFont="1" applyFill="1" applyBorder="1" applyAlignment="1">
      <alignment horizontal="center" vertical="center" textRotation="90" wrapText="1"/>
    </xf>
    <xf numFmtId="0" fontId="38" fillId="10" borderId="14" xfId="0" applyFont="1" applyFill="1" applyBorder="1" applyAlignment="1">
      <alignment horizontal="center" wrapText="1"/>
    </xf>
    <xf numFmtId="0" fontId="38" fillId="10" borderId="12" xfId="0" applyFont="1" applyFill="1" applyBorder="1" applyAlignment="1">
      <alignment horizontal="center" wrapText="1"/>
    </xf>
    <xf numFmtId="0" fontId="38" fillId="10" borderId="8" xfId="0" applyFont="1" applyFill="1" applyBorder="1" applyAlignment="1">
      <alignment horizontal="center" wrapText="1"/>
    </xf>
    <xf numFmtId="0" fontId="38" fillId="10" borderId="10" xfId="0" applyFont="1" applyFill="1" applyBorder="1" applyAlignment="1">
      <alignment horizontal="center" wrapText="1"/>
    </xf>
    <xf numFmtId="0" fontId="10" fillId="0" borderId="25" xfId="0" applyFont="1" applyBorder="1" applyAlignment="1">
      <alignment horizontal="left" wrapText="1"/>
    </xf>
    <xf numFmtId="0" fontId="10" fillId="0" borderId="26" xfId="0" applyFont="1" applyBorder="1" applyAlignment="1">
      <alignment horizontal="left" wrapText="1"/>
    </xf>
    <xf numFmtId="0" fontId="46" fillId="0" borderId="27" xfId="0" applyFont="1" applyBorder="1" applyAlignment="1"/>
    <xf numFmtId="0" fontId="46" fillId="0" borderId="27" xfId="0" applyFont="1" applyBorder="1" applyAlignment="1">
      <alignment horizontal="center"/>
    </xf>
    <xf numFmtId="0" fontId="0" fillId="0" borderId="27" xfId="0" applyBorder="1" applyAlignment="1">
      <alignment horizontal="center"/>
    </xf>
    <xf numFmtId="0" fontId="46" fillId="0" borderId="27" xfId="0" applyFont="1" applyBorder="1" applyAlignment="1">
      <alignment wrapText="1"/>
    </xf>
    <xf numFmtId="0" fontId="46" fillId="0" borderId="27" xfId="0" applyFont="1" applyBorder="1" applyAlignment="1">
      <alignment horizontal="center" vertical="center"/>
    </xf>
    <xf numFmtId="0" fontId="0" fillId="0" borderId="27" xfId="0" applyBorder="1" applyAlignment="1">
      <alignment horizontal="center" vertical="center"/>
    </xf>
    <xf numFmtId="0" fontId="46" fillId="0" borderId="28" xfId="0" applyFont="1" applyBorder="1" applyAlignment="1"/>
    <xf numFmtId="0" fontId="0" fillId="0" borderId="74" xfId="0" applyBorder="1" applyAlignment="1"/>
    <xf numFmtId="0" fontId="0" fillId="0" borderId="29" xfId="0" applyBorder="1" applyAlignment="1"/>
    <xf numFmtId="0" fontId="45" fillId="0" borderId="69" xfId="0" applyFont="1" applyBorder="1" applyAlignment="1">
      <alignment horizontal="center" vertical="center"/>
    </xf>
    <xf numFmtId="0" fontId="0" fillId="0" borderId="70" xfId="0" applyBorder="1" applyAlignment="1">
      <alignment horizontal="center" vertical="center"/>
    </xf>
    <xf numFmtId="0" fontId="45" fillId="0" borderId="60" xfId="0" applyFont="1" applyBorder="1" applyAlignment="1">
      <alignment wrapText="1"/>
    </xf>
    <xf numFmtId="0" fontId="0" fillId="0" borderId="60" xfId="0" applyBorder="1" applyAlignment="1">
      <alignment wrapText="1"/>
    </xf>
    <xf numFmtId="0" fontId="0" fillId="0" borderId="61" xfId="0" applyBorder="1" applyAlignment="1">
      <alignment wrapText="1"/>
    </xf>
    <xf numFmtId="0" fontId="45" fillId="0" borderId="71" xfId="0" applyFont="1" applyBorder="1" applyAlignment="1"/>
    <xf numFmtId="0" fontId="0" fillId="0" borderId="72" xfId="0" applyBorder="1" applyAlignment="1"/>
    <xf numFmtId="0" fontId="0" fillId="0" borderId="73" xfId="0" applyBorder="1" applyAlignment="1"/>
    <xf numFmtId="0" fontId="46" fillId="2" borderId="27" xfId="0" applyFont="1" applyFill="1" applyBorder="1" applyAlignment="1">
      <alignment horizontal="center" vertical="center"/>
    </xf>
    <xf numFmtId="0" fontId="46" fillId="2" borderId="27" xfId="0" applyFont="1" applyFill="1" applyBorder="1" applyAlignment="1">
      <alignment horizontal="center" vertical="center" wrapText="1"/>
    </xf>
    <xf numFmtId="0" fontId="45" fillId="0" borderId="59" xfId="0" applyFont="1" applyBorder="1" applyAlignment="1">
      <alignment horizontal="center" vertical="center"/>
    </xf>
    <xf numFmtId="0" fontId="0" fillId="0" borderId="62" xfId="0" applyBorder="1" applyAlignment="1">
      <alignment horizontal="center" vertical="center"/>
    </xf>
    <xf numFmtId="0" fontId="45" fillId="0" borderId="60" xfId="0" applyFont="1" applyBorder="1" applyAlignment="1">
      <alignment horizontal="left"/>
    </xf>
    <xf numFmtId="0" fontId="47" fillId="0" borderId="60" xfId="0" applyFont="1" applyBorder="1" applyAlignment="1"/>
    <xf numFmtId="0" fontId="0" fillId="0" borderId="61" xfId="0" applyBorder="1" applyAlignment="1"/>
    <xf numFmtId="0" fontId="45" fillId="0" borderId="63" xfId="0" applyFont="1" applyBorder="1" applyAlignment="1"/>
    <xf numFmtId="0" fontId="0" fillId="0" borderId="63" xfId="0" applyBorder="1" applyAlignment="1"/>
    <xf numFmtId="0" fontId="0" fillId="0" borderId="64" xfId="0" applyBorder="1" applyAlignment="1"/>
    <xf numFmtId="0" fontId="45" fillId="0" borderId="65" xfId="0" applyFont="1" applyBorder="1" applyAlignment="1">
      <alignment horizontal="center" vertical="center"/>
    </xf>
    <xf numFmtId="0" fontId="0" fillId="0" borderId="67" xfId="0" applyBorder="1" applyAlignment="1">
      <alignment vertical="center"/>
    </xf>
    <xf numFmtId="9" fontId="45" fillId="0" borderId="66" xfId="0" applyNumberFormat="1" applyFont="1" applyBorder="1" applyAlignment="1">
      <alignment horizontal="center" vertical="center"/>
    </xf>
    <xf numFmtId="0" fontId="0" fillId="0" borderId="68" xfId="0" applyBorder="1" applyAlignment="1">
      <alignment vertical="center"/>
    </xf>
    <xf numFmtId="0" fontId="48" fillId="0" borderId="60" xfId="0" applyFont="1" applyBorder="1" applyAlignment="1"/>
    <xf numFmtId="0" fontId="46" fillId="0" borderId="63" xfId="0" applyFont="1" applyBorder="1" applyAlignment="1"/>
    <xf numFmtId="0" fontId="25" fillId="2" borderId="46"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46" xfId="0" applyFont="1" applyFill="1" applyBorder="1" applyAlignment="1">
      <alignment horizontal="center"/>
    </xf>
    <xf numFmtId="0" fontId="25" fillId="2" borderId="49" xfId="0" applyFont="1" applyFill="1" applyBorder="1" applyAlignment="1">
      <alignment horizontal="center"/>
    </xf>
    <xf numFmtId="0" fontId="25" fillId="2" borderId="48" xfId="0" applyFont="1" applyFill="1" applyBorder="1" applyAlignment="1">
      <alignment horizontal="center"/>
    </xf>
    <xf numFmtId="0" fontId="51" fillId="2" borderId="29" xfId="0" applyFont="1" applyFill="1" applyBorder="1" applyAlignment="1">
      <alignment horizontal="center" vertical="center" wrapText="1"/>
    </xf>
    <xf numFmtId="0" fontId="51" fillId="2" borderId="28" xfId="0" applyFont="1" applyFill="1" applyBorder="1" applyAlignment="1">
      <alignment horizontal="center" vertical="center" wrapText="1"/>
    </xf>
    <xf numFmtId="0" fontId="51" fillId="2" borderId="77" xfId="0" applyFont="1" applyFill="1" applyBorder="1" applyAlignment="1">
      <alignment horizontal="center" vertical="center" wrapText="1"/>
    </xf>
    <xf numFmtId="0" fontId="51" fillId="2" borderId="78" xfId="0" applyFont="1" applyFill="1" applyBorder="1" applyAlignment="1">
      <alignment horizontal="center" vertical="center" wrapText="1"/>
    </xf>
    <xf numFmtId="0" fontId="51" fillId="2" borderId="27" xfId="0" applyFont="1" applyFill="1" applyBorder="1" applyAlignment="1">
      <alignment horizontal="center" vertical="center" wrapText="1"/>
    </xf>
    <xf numFmtId="0" fontId="51" fillId="2" borderId="75" xfId="0" applyFont="1" applyFill="1" applyBorder="1" applyAlignment="1">
      <alignment horizontal="center" vertical="center" wrapText="1"/>
    </xf>
    <xf numFmtId="0" fontId="51" fillId="2" borderId="27" xfId="0" applyFont="1" applyFill="1" applyBorder="1" applyAlignment="1">
      <alignment horizontal="center" vertical="center"/>
    </xf>
    <xf numFmtId="0" fontId="51" fillId="2" borderId="76"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79" xfId="0" applyFont="1" applyFill="1" applyBorder="1" applyAlignment="1">
      <alignment horizontal="left" vertical="center"/>
    </xf>
    <xf numFmtId="0" fontId="51" fillId="2" borderId="75" xfId="0" applyFont="1" applyFill="1" applyBorder="1" applyAlignment="1">
      <alignment horizontal="center" vertical="center"/>
    </xf>
    <xf numFmtId="0" fontId="51" fillId="2" borderId="74" xfId="0" applyFont="1" applyFill="1" applyBorder="1" applyAlignment="1">
      <alignment horizontal="center" vertical="center" wrapText="1"/>
    </xf>
    <xf numFmtId="0" fontId="51" fillId="2" borderId="76" xfId="0" applyFont="1" applyFill="1" applyBorder="1" applyAlignment="1">
      <alignment horizontal="center" vertical="center" wrapText="1"/>
    </xf>
    <xf numFmtId="0" fontId="1" fillId="2" borderId="81" xfId="0" applyFont="1" applyFill="1" applyBorder="1" applyAlignment="1">
      <alignment horizontal="left" vertical="center"/>
    </xf>
    <xf numFmtId="0" fontId="1" fillId="2" borderId="41" xfId="0" applyFont="1" applyFill="1" applyBorder="1" applyAlignment="1">
      <alignment horizontal="left" vertical="center"/>
    </xf>
    <xf numFmtId="0" fontId="1" fillId="2" borderId="94"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22" fillId="0" borderId="0" xfId="0" applyFont="1" applyAlignment="1">
      <alignment horizontal="justify" vertical="center"/>
    </xf>
    <xf numFmtId="0" fontId="0" fillId="0" borderId="0" xfId="0" applyAlignment="1"/>
    <xf numFmtId="0" fontId="53" fillId="0" borderId="0" xfId="0" applyFont="1" applyFill="1" applyAlignment="1">
      <alignment horizontal="left" vertical="center" wrapText="1"/>
    </xf>
    <xf numFmtId="0" fontId="53" fillId="0" borderId="0" xfId="0" applyFont="1" applyAlignment="1">
      <alignment horizontal="justify" vertical="center"/>
    </xf>
    <xf numFmtId="0" fontId="1" fillId="0" borderId="0" xfId="0" applyFont="1" applyAlignment="1">
      <alignment horizontal="justify" vertical="center"/>
    </xf>
    <xf numFmtId="0" fontId="1" fillId="0" borderId="108" xfId="0" applyFont="1" applyBorder="1" applyAlignment="1">
      <alignment vertical="center" wrapText="1"/>
    </xf>
    <xf numFmtId="0" fontId="1" fillId="0" borderId="108" xfId="0" applyFont="1" applyBorder="1" applyAlignment="1">
      <alignment wrapText="1"/>
    </xf>
    <xf numFmtId="0" fontId="53" fillId="24" borderId="46" xfId="0" applyFont="1" applyFill="1" applyBorder="1" applyAlignment="1">
      <alignment horizontal="center" vertical="center" wrapText="1"/>
    </xf>
    <xf numFmtId="0" fontId="53" fillId="24" borderId="49" xfId="0" applyFont="1" applyFill="1" applyBorder="1" applyAlignment="1">
      <alignment horizontal="center" vertical="center" wrapText="1"/>
    </xf>
    <xf numFmtId="0" fontId="53" fillId="24" borderId="48" xfId="0" applyFont="1" applyFill="1" applyBorder="1" applyAlignment="1">
      <alignment horizontal="center" vertical="center" wrapText="1"/>
    </xf>
    <xf numFmtId="0" fontId="22" fillId="0" borderId="0" xfId="0" applyFont="1" applyAlignment="1"/>
    <xf numFmtId="0" fontId="53" fillId="0" borderId="0" xfId="0" applyFont="1" applyAlignment="1">
      <alignment horizontal="justify" vertical="center" wrapText="1"/>
    </xf>
    <xf numFmtId="0" fontId="1" fillId="0" borderId="0" xfId="0" applyFont="1" applyBorder="1" applyAlignment="1">
      <alignment horizontal="justify" vertical="center"/>
    </xf>
    <xf numFmtId="0" fontId="0" fillId="0" borderId="0" xfId="0" applyFont="1" applyBorder="1" applyAlignment="1"/>
    <xf numFmtId="0" fontId="0" fillId="0" borderId="0" xfId="0" applyFont="1" applyAlignment="1"/>
    <xf numFmtId="0" fontId="53" fillId="0" borderId="108" xfId="0" applyFont="1" applyBorder="1" applyAlignment="1">
      <alignment vertical="center" wrapText="1"/>
    </xf>
    <xf numFmtId="0" fontId="0" fillId="0" borderId="108" xfId="0" applyBorder="1" applyAlignment="1">
      <alignment wrapText="1"/>
    </xf>
    <xf numFmtId="0" fontId="53" fillId="0" borderId="0" xfId="0" applyFont="1" applyAlignment="1">
      <alignment horizontal="left" vertical="center" wrapText="1"/>
    </xf>
    <xf numFmtId="0" fontId="53" fillId="0" borderId="0" xfId="0" applyFont="1" applyAlignment="1">
      <alignment horizontal="left" wrapText="1"/>
    </xf>
    <xf numFmtId="0" fontId="53" fillId="24" borderId="44" xfId="0" applyFont="1" applyFill="1" applyBorder="1" applyAlignment="1">
      <alignment horizontal="center" vertical="center" wrapText="1"/>
    </xf>
    <xf numFmtId="0" fontId="53" fillId="24" borderId="42" xfId="0" applyFont="1" applyFill="1" applyBorder="1" applyAlignment="1">
      <alignment horizontal="center" vertical="center" wrapText="1"/>
    </xf>
    <xf numFmtId="0" fontId="53" fillId="24" borderId="69" xfId="0" applyFont="1" applyFill="1" applyBorder="1" applyAlignment="1">
      <alignment horizontal="center" vertical="center" wrapText="1"/>
    </xf>
    <xf numFmtId="0" fontId="53" fillId="24" borderId="109" xfId="0" applyFont="1" applyFill="1" applyBorder="1" applyAlignment="1">
      <alignment horizontal="center" vertical="center" wrapText="1"/>
    </xf>
    <xf numFmtId="0" fontId="53" fillId="24" borderId="110" xfId="0" applyFont="1" applyFill="1" applyBorder="1" applyAlignment="1">
      <alignment horizontal="center" vertical="center" wrapText="1"/>
    </xf>
    <xf numFmtId="0" fontId="53" fillId="24" borderId="70" xfId="0" applyFont="1" applyFill="1" applyBorder="1" applyAlignment="1">
      <alignment horizontal="center" vertical="center" wrapText="1"/>
    </xf>
    <xf numFmtId="0" fontId="53" fillId="24" borderId="108" xfId="0" applyFont="1" applyFill="1" applyBorder="1" applyAlignment="1">
      <alignment horizontal="center" vertical="center" wrapText="1"/>
    </xf>
    <xf numFmtId="0" fontId="53" fillId="24" borderId="43" xfId="0" applyFont="1" applyFill="1" applyBorder="1" applyAlignment="1">
      <alignment horizontal="center" vertical="center" wrapText="1"/>
    </xf>
    <xf numFmtId="0" fontId="1" fillId="0" borderId="108" xfId="0" applyFont="1" applyBorder="1" applyAlignment="1">
      <alignment horizontal="left" vertical="center" wrapText="1"/>
    </xf>
    <xf numFmtId="0" fontId="0" fillId="0" borderId="108" xfId="0" applyBorder="1" applyAlignment="1">
      <alignment horizontal="left" wrapText="1"/>
    </xf>
    <xf numFmtId="0" fontId="1" fillId="24" borderId="44" xfId="0" applyFont="1" applyFill="1" applyBorder="1" applyAlignment="1">
      <alignment horizontal="center" vertical="center" wrapText="1"/>
    </xf>
    <xf numFmtId="0" fontId="1" fillId="24" borderId="45" xfId="0" applyFont="1" applyFill="1" applyBorder="1" applyAlignment="1">
      <alignment horizontal="center" vertical="center" wrapText="1"/>
    </xf>
    <xf numFmtId="0" fontId="1" fillId="24" borderId="42" xfId="0" applyFont="1" applyFill="1" applyBorder="1" applyAlignment="1">
      <alignment horizontal="center" vertical="center" wrapText="1"/>
    </xf>
    <xf numFmtId="0" fontId="1" fillId="0" borderId="0" xfId="0" applyFont="1" applyAlignment="1">
      <alignment vertical="center"/>
    </xf>
    <xf numFmtId="0" fontId="22" fillId="0" borderId="96" xfId="0" applyFont="1" applyBorder="1" applyAlignment="1">
      <alignment horizontal="left" vertical="top" wrapText="1"/>
    </xf>
    <xf numFmtId="0" fontId="0" fillId="0" borderId="96" xfId="0" applyBorder="1" applyAlignment="1">
      <alignment horizontal="left" vertical="top"/>
    </xf>
    <xf numFmtId="0" fontId="0" fillId="0" borderId="92" xfId="0" applyBorder="1" applyAlignment="1">
      <alignment horizontal="left" vertical="top"/>
    </xf>
    <xf numFmtId="0" fontId="22" fillId="0" borderId="99" xfId="0" applyFont="1" applyBorder="1" applyAlignment="1">
      <alignment vertical="top" wrapText="1"/>
    </xf>
    <xf numFmtId="0" fontId="22" fillId="0" borderId="64" xfId="0" applyFont="1" applyBorder="1" applyAlignment="1">
      <alignment vertical="top" wrapText="1"/>
    </xf>
    <xf numFmtId="0" fontId="1" fillId="0" borderId="6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96" xfId="0" applyFont="1" applyBorder="1" applyAlignment="1">
      <alignment vertical="top" wrapText="1"/>
    </xf>
    <xf numFmtId="0" fontId="0" fillId="0" borderId="96" xfId="0" applyBorder="1" applyAlignment="1">
      <alignment vertical="top" wrapText="1"/>
    </xf>
    <xf numFmtId="0" fontId="0" fillId="0" borderId="92" xfId="0" applyBorder="1" applyAlignment="1">
      <alignment vertical="top" wrapText="1"/>
    </xf>
    <xf numFmtId="0" fontId="22" fillId="0" borderId="92" xfId="0" applyFont="1" applyBorder="1" applyAlignment="1">
      <alignment vertical="top" wrapText="1"/>
    </xf>
    <xf numFmtId="0" fontId="22" fillId="0" borderId="96" xfId="0" applyFont="1" applyBorder="1" applyAlignment="1">
      <alignment vertical="top"/>
    </xf>
    <xf numFmtId="0" fontId="22" fillId="0" borderId="92" xfId="0" applyFont="1" applyBorder="1" applyAlignment="1">
      <alignment vertical="top"/>
    </xf>
    <xf numFmtId="0" fontId="22" fillId="0" borderId="96" xfId="0" applyFont="1" applyBorder="1" applyAlignment="1">
      <alignment vertical="top" wrapText="1" shrinkToFit="1"/>
    </xf>
    <xf numFmtId="0" fontId="22" fillId="0" borderId="92" xfId="0" applyFont="1" applyBorder="1" applyAlignment="1">
      <alignment vertical="top" wrapText="1" shrinkToFit="1"/>
    </xf>
    <xf numFmtId="0" fontId="53" fillId="27" borderId="44" xfId="0" applyFont="1" applyFill="1" applyBorder="1" applyAlignment="1">
      <alignment horizontal="center" vertical="center" wrapText="1"/>
    </xf>
    <xf numFmtId="0" fontId="53" fillId="27" borderId="114" xfId="0" applyFont="1" applyFill="1" applyBorder="1" applyAlignment="1">
      <alignment horizontal="center" vertical="center" wrapText="1"/>
    </xf>
    <xf numFmtId="0" fontId="53" fillId="27" borderId="46" xfId="0" applyFont="1" applyFill="1" applyBorder="1" applyAlignment="1">
      <alignment horizontal="center" vertical="center" wrapText="1"/>
    </xf>
    <xf numFmtId="0" fontId="53" fillId="27" borderId="49" xfId="0" applyFont="1" applyFill="1" applyBorder="1" applyAlignment="1">
      <alignment horizontal="center" vertical="center" wrapText="1"/>
    </xf>
    <xf numFmtId="0" fontId="53" fillId="27" borderId="111" xfId="0" applyFont="1" applyFill="1" applyBorder="1" applyAlignment="1">
      <alignment horizontal="center" vertical="center" wrapText="1"/>
    </xf>
    <xf numFmtId="0" fontId="1" fillId="0" borderId="108" xfId="0" applyFont="1" applyBorder="1" applyAlignment="1">
      <alignment horizontal="justify" vertical="center" wrapText="1"/>
    </xf>
    <xf numFmtId="0" fontId="53" fillId="27" borderId="42" xfId="0" applyFont="1" applyFill="1" applyBorder="1" applyAlignment="1">
      <alignment horizontal="center" vertical="center" wrapText="1"/>
    </xf>
    <xf numFmtId="0" fontId="53" fillId="27" borderId="44" xfId="0" applyFont="1" applyFill="1" applyBorder="1" applyAlignment="1">
      <alignment horizontal="left" vertical="center" wrapText="1"/>
    </xf>
    <xf numFmtId="0" fontId="53" fillId="27" borderId="42" xfId="0" applyFont="1" applyFill="1" applyBorder="1" applyAlignment="1">
      <alignment horizontal="left" vertical="center" wrapText="1"/>
    </xf>
    <xf numFmtId="0" fontId="53" fillId="27" borderId="48" xfId="0" applyFont="1" applyFill="1" applyBorder="1" applyAlignment="1">
      <alignment horizontal="center" vertical="center" wrapText="1"/>
    </xf>
    <xf numFmtId="0" fontId="53" fillId="27" borderId="114" xfId="0" applyFont="1" applyFill="1" applyBorder="1" applyAlignment="1">
      <alignment horizontal="left" vertical="center" wrapText="1"/>
    </xf>
    <xf numFmtId="0" fontId="10" fillId="0" borderId="109" xfId="0" applyFont="1" applyBorder="1" applyAlignment="1">
      <alignment horizontal="justify" vertical="center"/>
    </xf>
    <xf numFmtId="0" fontId="0" fillId="0" borderId="109" xfId="0" applyBorder="1" applyAlignment="1"/>
    <xf numFmtId="0" fontId="53" fillId="27" borderId="45" xfId="0" applyFont="1" applyFill="1" applyBorder="1" applyAlignment="1">
      <alignment horizontal="center" vertical="center" wrapText="1"/>
    </xf>
    <xf numFmtId="0" fontId="53" fillId="27" borderId="69" xfId="0" applyFont="1" applyFill="1" applyBorder="1" applyAlignment="1">
      <alignment horizontal="center" vertical="center" wrapText="1"/>
    </xf>
    <xf numFmtId="0" fontId="53" fillId="27" borderId="109" xfId="0" applyFont="1" applyFill="1" applyBorder="1" applyAlignment="1">
      <alignment horizontal="center" vertical="center" wrapText="1"/>
    </xf>
    <xf numFmtId="0" fontId="53" fillId="27" borderId="115" xfId="0" applyFont="1" applyFill="1" applyBorder="1" applyAlignment="1">
      <alignment horizontal="center" vertical="center" wrapText="1"/>
    </xf>
    <xf numFmtId="0" fontId="53" fillId="27" borderId="70" xfId="0" applyFont="1" applyFill="1" applyBorder="1" applyAlignment="1">
      <alignment horizontal="center" vertical="center" wrapText="1"/>
    </xf>
    <xf numFmtId="0" fontId="53" fillId="27" borderId="108" xfId="0" applyFont="1" applyFill="1" applyBorder="1" applyAlignment="1">
      <alignment horizontal="center" vertical="center" wrapText="1"/>
    </xf>
    <xf numFmtId="0" fontId="53" fillId="27" borderId="116" xfId="0" applyFont="1" applyFill="1" applyBorder="1" applyAlignment="1">
      <alignment horizontal="center" vertical="center" wrapText="1"/>
    </xf>
    <xf numFmtId="0" fontId="53" fillId="0" borderId="46"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111" xfId="0" applyFont="1" applyBorder="1" applyAlignment="1">
      <alignment horizontal="center" vertical="center" wrapText="1"/>
    </xf>
    <xf numFmtId="0" fontId="1" fillId="0" borderId="108" xfId="0" applyFont="1" applyBorder="1" applyAlignment="1">
      <alignment horizontal="justify" vertical="center"/>
    </xf>
    <xf numFmtId="0" fontId="0" fillId="0" borderId="108" xfId="0" applyFont="1" applyBorder="1" applyAlignment="1"/>
    <xf numFmtId="0" fontId="53" fillId="0" borderId="0" xfId="0" applyFont="1" applyAlignment="1">
      <alignment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cellXfs>
  <cellStyles count="6">
    <cellStyle name="Hypertextové prepojenie" xfId="5" builtinId="8"/>
    <cellStyle name="Normálna" xfId="0" builtinId="0"/>
    <cellStyle name="Normálna 2" xfId="1"/>
    <cellStyle name="normálne_Najnovší CRŠ 3.12.2007" xfId="2"/>
    <cellStyle name="normálne_report29052008" xfId="4"/>
    <cellStyle name="normální_Report CRS studenti a absloventi" xfId="3"/>
  </cellStyles>
  <dxfs count="0"/>
  <tableStyles count="0" defaultTableStyle="TableStyleMedium2" defaultPivotStyle="PivotStyleLight16"/>
  <colors>
    <mruColors>
      <color rgb="FFFFFFCC"/>
      <color rgb="FFFFCC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cid:image003.png@01D7DADF.84FD6480" TargetMode="External"/><Relationship Id="rId13"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cid:image005.png@01D7DAE0.A125FDB0" TargetMode="External"/><Relationship Id="rId2" Type="http://schemas.openxmlformats.org/officeDocument/2006/relationships/image" Target="cid:image008.png@01D7DADF.29C668F0" TargetMode="External"/><Relationship Id="rId1" Type="http://schemas.openxmlformats.org/officeDocument/2006/relationships/image" Target="../media/image1.png"/><Relationship Id="rId6" Type="http://schemas.openxmlformats.org/officeDocument/2006/relationships/image" Target="cid:image002.png@01D7DADF.84FD6480"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image" Target="cid:image004.png@01D7DAE0.A125FDB0" TargetMode="External"/><Relationship Id="rId4" Type="http://schemas.openxmlformats.org/officeDocument/2006/relationships/image" Target="cid:image001.png@01D7DADF.84FD6480" TargetMode="External"/><Relationship Id="rId9" Type="http://schemas.openxmlformats.org/officeDocument/2006/relationships/image" Target="../media/image5.png"/><Relationship Id="rId14" Type="http://schemas.openxmlformats.org/officeDocument/2006/relationships/image" Target="cid:image009.png@01D7DADF.29C668F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10</xdr:col>
      <xdr:colOff>0</xdr:colOff>
      <xdr:row>50</xdr:row>
      <xdr:rowOff>95250</xdr:rowOff>
    </xdr:to>
    <xdr:pic>
      <xdr:nvPicPr>
        <xdr:cNvPr id="2" name="Obrázok 8" descr="cid:image008.png@01D7DADF.29C668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153650"/>
          <a:ext cx="5781675"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52</xdr:row>
      <xdr:rowOff>0</xdr:rowOff>
    </xdr:from>
    <xdr:to>
      <xdr:col>9</xdr:col>
      <xdr:colOff>742951</xdr:colOff>
      <xdr:row>61</xdr:row>
      <xdr:rowOff>9525</xdr:rowOff>
    </xdr:to>
    <xdr:pic>
      <xdr:nvPicPr>
        <xdr:cNvPr id="3" name="Obrázok 9" descr="cid:image001.png@01D7DADF.84FD6480"/>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 y="12258675"/>
          <a:ext cx="577215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63</xdr:row>
      <xdr:rowOff>0</xdr:rowOff>
    </xdr:from>
    <xdr:to>
      <xdr:col>10</xdr:col>
      <xdr:colOff>0</xdr:colOff>
      <xdr:row>71</xdr:row>
      <xdr:rowOff>28575</xdr:rowOff>
    </xdr:to>
    <xdr:pic>
      <xdr:nvPicPr>
        <xdr:cNvPr id="4" name="Obrázok 10" descr="cid:image002.png@01D7DADF.84FD648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14363700"/>
          <a:ext cx="5781675"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73</xdr:row>
      <xdr:rowOff>0</xdr:rowOff>
    </xdr:from>
    <xdr:to>
      <xdr:col>10</xdr:col>
      <xdr:colOff>9526</xdr:colOff>
      <xdr:row>82</xdr:row>
      <xdr:rowOff>47625</xdr:rowOff>
    </xdr:to>
    <xdr:pic>
      <xdr:nvPicPr>
        <xdr:cNvPr id="5" name="Obrázok 11" descr="cid:image003.png@01D7DADF.84FD6480"/>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1" y="16278225"/>
          <a:ext cx="57912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89</xdr:row>
      <xdr:rowOff>0</xdr:rowOff>
    </xdr:from>
    <xdr:to>
      <xdr:col>9</xdr:col>
      <xdr:colOff>742951</xdr:colOff>
      <xdr:row>97</xdr:row>
      <xdr:rowOff>66675</xdr:rowOff>
    </xdr:to>
    <xdr:pic>
      <xdr:nvPicPr>
        <xdr:cNvPr id="6" name="Obrázok 12" descr="cid:image004.png@01D7DAE0.A125FDB0"/>
        <xdr:cNvPicPr>
          <a:picLocks noChangeAspect="1" noChangeArrowheads="1"/>
        </xdr:cNvPicPr>
      </xdr:nvPicPr>
      <xdr:blipFill>
        <a:blip xmlns:r="http://schemas.openxmlformats.org/officeDocument/2006/relationships" r:embed="rId9" r:link="rId10">
          <a:extLst>
            <a:ext uri="{28A0092B-C50C-407E-A947-70E740481C1C}">
              <a14:useLocalDpi xmlns:a14="http://schemas.microsoft.com/office/drawing/2010/main" val="0"/>
            </a:ext>
          </a:extLst>
        </a:blip>
        <a:srcRect/>
        <a:stretch>
          <a:fillRect/>
        </a:stretch>
      </xdr:blipFill>
      <xdr:spPr bwMode="auto">
        <a:xfrm>
          <a:off x="1" y="19335750"/>
          <a:ext cx="5772150"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99</xdr:row>
      <xdr:rowOff>0</xdr:rowOff>
    </xdr:from>
    <xdr:to>
      <xdr:col>9</xdr:col>
      <xdr:colOff>742950</xdr:colOff>
      <xdr:row>108</xdr:row>
      <xdr:rowOff>47625</xdr:rowOff>
    </xdr:to>
    <xdr:pic>
      <xdr:nvPicPr>
        <xdr:cNvPr id="7" name="Obrázok 13" descr="cid:image005.png@01D7DAE0.A125FDB0"/>
        <xdr:cNvPicPr>
          <a:picLocks noChangeAspect="1" noChangeArrowheads="1"/>
        </xdr:cNvPicPr>
      </xdr:nvPicPr>
      <xdr:blipFill>
        <a:blip xmlns:r="http://schemas.openxmlformats.org/officeDocument/2006/relationships" r:embed="rId11" r:link="rId12">
          <a:extLst>
            <a:ext uri="{28A0092B-C50C-407E-A947-70E740481C1C}">
              <a14:useLocalDpi xmlns:a14="http://schemas.microsoft.com/office/drawing/2010/main" val="0"/>
            </a:ext>
          </a:extLst>
        </a:blip>
        <a:srcRect/>
        <a:stretch>
          <a:fillRect/>
        </a:stretch>
      </xdr:blipFill>
      <xdr:spPr bwMode="auto">
        <a:xfrm>
          <a:off x="0" y="21250275"/>
          <a:ext cx="577215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110</xdr:row>
      <xdr:rowOff>0</xdr:rowOff>
    </xdr:from>
    <xdr:to>
      <xdr:col>9</xdr:col>
      <xdr:colOff>742950</xdr:colOff>
      <xdr:row>119</xdr:row>
      <xdr:rowOff>66675</xdr:rowOff>
    </xdr:to>
    <xdr:pic>
      <xdr:nvPicPr>
        <xdr:cNvPr id="8" name="Obrázok 1" descr="cid:image009.png@01D7DADF.29C668F0"/>
        <xdr:cNvPicPr>
          <a:picLocks noChangeAspect="1" noChangeArrowheads="1"/>
        </xdr:cNvPicPr>
      </xdr:nvPicPr>
      <xdr:blipFill>
        <a:blip xmlns:r="http://schemas.openxmlformats.org/officeDocument/2006/relationships" r:embed="rId13" r:link="rId14">
          <a:extLst>
            <a:ext uri="{28A0092B-C50C-407E-A947-70E740481C1C}">
              <a14:useLocalDpi xmlns:a14="http://schemas.microsoft.com/office/drawing/2010/main" val="0"/>
            </a:ext>
          </a:extLst>
        </a:blip>
        <a:srcRect/>
        <a:stretch>
          <a:fillRect/>
        </a:stretch>
      </xdr:blipFill>
      <xdr:spPr bwMode="auto">
        <a:xfrm>
          <a:off x="0" y="23355300"/>
          <a:ext cx="577215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workbookViewId="0">
      <selection activeCell="A22" sqref="A22"/>
    </sheetView>
  </sheetViews>
  <sheetFormatPr defaultRowHeight="15"/>
  <cols>
    <col min="1" max="1" width="5.42578125" customWidth="1"/>
  </cols>
  <sheetData>
    <row r="1" spans="1:14" ht="18.75">
      <c r="A1" s="324" t="s">
        <v>545</v>
      </c>
    </row>
    <row r="2" spans="1:14" ht="12" customHeight="1">
      <c r="A2" s="317"/>
    </row>
    <row r="3" spans="1:14" ht="15.75">
      <c r="A3" s="321" t="s">
        <v>561</v>
      </c>
      <c r="B3" s="319"/>
      <c r="C3" s="319"/>
      <c r="D3" s="319"/>
      <c r="E3" s="319"/>
      <c r="F3" s="319"/>
      <c r="G3" s="319"/>
      <c r="H3" s="319"/>
      <c r="I3" s="319"/>
      <c r="J3" s="319"/>
      <c r="K3" s="319"/>
      <c r="L3" s="319"/>
      <c r="M3" s="319"/>
      <c r="N3" s="319"/>
    </row>
    <row r="4" spans="1:14" s="313" customFormat="1" ht="30.75" customHeight="1">
      <c r="A4" s="632" t="s">
        <v>548</v>
      </c>
      <c r="B4" s="632"/>
      <c r="C4" s="632"/>
      <c r="D4" s="632"/>
      <c r="E4" s="632"/>
      <c r="F4" s="632"/>
      <c r="G4" s="632"/>
      <c r="H4" s="632"/>
      <c r="I4" s="632"/>
      <c r="J4" s="632"/>
      <c r="K4" s="632"/>
      <c r="L4" s="632"/>
      <c r="M4" s="632"/>
      <c r="N4" s="632"/>
    </row>
    <row r="5" spans="1:14" ht="30" customHeight="1">
      <c r="A5" s="628" t="s">
        <v>551</v>
      </c>
      <c r="B5" s="628"/>
      <c r="C5" s="628"/>
      <c r="D5" s="628"/>
      <c r="E5" s="628"/>
      <c r="F5" s="628"/>
      <c r="G5" s="628"/>
      <c r="H5" s="628"/>
      <c r="I5" s="628"/>
      <c r="J5" s="628"/>
      <c r="K5" s="628"/>
      <c r="L5" s="628"/>
      <c r="M5" s="628"/>
      <c r="N5" s="628"/>
    </row>
    <row r="6" spans="1:14" ht="29.25" customHeight="1">
      <c r="A6" s="628" t="s">
        <v>554</v>
      </c>
      <c r="B6" s="629"/>
      <c r="C6" s="629"/>
      <c r="D6" s="629"/>
      <c r="E6" s="629"/>
      <c r="F6" s="629"/>
      <c r="G6" s="629"/>
      <c r="H6" s="629"/>
      <c r="I6" s="629"/>
      <c r="J6" s="629"/>
      <c r="K6" s="629"/>
      <c r="L6" s="629"/>
      <c r="M6" s="629"/>
      <c r="N6" s="629"/>
    </row>
    <row r="7" spans="1:14" ht="15.75">
      <c r="A7" s="629" t="s">
        <v>555</v>
      </c>
      <c r="B7" s="629"/>
      <c r="C7" s="629"/>
      <c r="D7" s="629"/>
      <c r="E7" s="629"/>
      <c r="F7" s="629"/>
      <c r="G7" s="629"/>
      <c r="H7" s="629"/>
      <c r="I7" s="629"/>
      <c r="J7" s="629"/>
      <c r="K7" s="629"/>
      <c r="L7" s="629"/>
      <c r="M7" s="629"/>
      <c r="N7" s="629"/>
    </row>
    <row r="8" spans="1:14" ht="15.75">
      <c r="A8" s="629" t="s">
        <v>558</v>
      </c>
      <c r="B8" s="629"/>
      <c r="C8" s="629"/>
      <c r="D8" s="629"/>
      <c r="E8" s="629"/>
      <c r="F8" s="629"/>
      <c r="G8" s="629"/>
      <c r="H8" s="629"/>
      <c r="I8" s="629"/>
      <c r="J8" s="629"/>
      <c r="K8" s="629"/>
      <c r="L8" s="629"/>
      <c r="M8" s="629"/>
      <c r="N8" s="629"/>
    </row>
    <row r="9" spans="1:14" ht="15.75">
      <c r="A9" s="319"/>
      <c r="B9" s="319"/>
      <c r="C9" s="319"/>
      <c r="D9" s="319"/>
      <c r="E9" s="319"/>
      <c r="F9" s="319"/>
      <c r="G9" s="319"/>
      <c r="H9" s="319"/>
      <c r="I9" s="319"/>
      <c r="J9" s="319"/>
      <c r="K9" s="319"/>
      <c r="L9" s="319"/>
      <c r="M9" s="319"/>
      <c r="N9" s="319"/>
    </row>
    <row r="10" spans="1:14" ht="48.75" customHeight="1">
      <c r="A10" s="633" t="s">
        <v>562</v>
      </c>
      <c r="B10" s="633"/>
      <c r="C10" s="633"/>
      <c r="D10" s="633"/>
      <c r="E10" s="633"/>
      <c r="F10" s="633"/>
      <c r="G10" s="633"/>
      <c r="H10" s="633"/>
      <c r="I10" s="633"/>
      <c r="J10" s="633"/>
      <c r="K10" s="633"/>
      <c r="L10" s="633"/>
      <c r="M10" s="633"/>
      <c r="N10" s="633"/>
    </row>
    <row r="11" spans="1:14" ht="15.75">
      <c r="A11" s="629" t="s">
        <v>563</v>
      </c>
      <c r="B11" s="629"/>
      <c r="C11" s="629"/>
      <c r="D11" s="629"/>
      <c r="E11" s="629"/>
      <c r="F11" s="629"/>
      <c r="G11" s="629"/>
      <c r="H11" s="629"/>
      <c r="I11" s="629"/>
      <c r="J11" s="629"/>
      <c r="K11" s="629"/>
      <c r="L11" s="629"/>
      <c r="M11" s="629"/>
      <c r="N11" s="629"/>
    </row>
    <row r="12" spans="1:14" ht="33" customHeight="1">
      <c r="A12" s="634" t="s">
        <v>568</v>
      </c>
      <c r="B12" s="634"/>
      <c r="C12" s="634"/>
      <c r="D12" s="634"/>
      <c r="E12" s="634"/>
      <c r="F12" s="634"/>
      <c r="G12" s="634"/>
      <c r="H12" s="634"/>
      <c r="I12" s="634"/>
      <c r="J12" s="634"/>
      <c r="K12" s="634"/>
      <c r="L12" s="634"/>
      <c r="M12" s="634"/>
      <c r="N12" s="634"/>
    </row>
    <row r="13" spans="1:14" ht="15.75">
      <c r="A13" s="319"/>
      <c r="B13" s="323" t="s">
        <v>569</v>
      </c>
      <c r="C13" s="323"/>
      <c r="D13" s="323"/>
      <c r="E13" s="323"/>
      <c r="F13" s="319"/>
      <c r="G13" s="319"/>
      <c r="H13" s="319"/>
    </row>
    <row r="14" spans="1:14" ht="15.75">
      <c r="A14" s="319"/>
      <c r="B14" s="323" t="s">
        <v>570</v>
      </c>
      <c r="C14" s="323"/>
      <c r="D14" s="323"/>
      <c r="E14" s="319"/>
      <c r="F14" s="319"/>
      <c r="G14" s="319"/>
      <c r="H14" s="319"/>
    </row>
    <row r="15" spans="1:14" ht="15.75">
      <c r="A15" s="319"/>
      <c r="B15" s="323" t="s">
        <v>571</v>
      </c>
      <c r="C15" s="323"/>
      <c r="D15" s="323"/>
      <c r="E15" s="323"/>
      <c r="F15" s="323"/>
      <c r="G15" s="323"/>
      <c r="H15" s="319"/>
    </row>
    <row r="16" spans="1:14" ht="15.75">
      <c r="A16" s="319"/>
      <c r="B16" s="323" t="s">
        <v>572</v>
      </c>
      <c r="C16" s="323"/>
      <c r="D16" s="323"/>
      <c r="E16" s="323"/>
      <c r="F16" s="319"/>
      <c r="G16" s="319"/>
      <c r="H16" s="319"/>
    </row>
    <row r="17" spans="1:22" ht="15.75">
      <c r="A17" s="319"/>
      <c r="B17" s="323" t="s">
        <v>573</v>
      </c>
      <c r="C17" s="323"/>
      <c r="D17" s="323"/>
      <c r="E17" s="323"/>
      <c r="F17" s="319"/>
      <c r="G17" s="319"/>
      <c r="H17" s="319"/>
    </row>
    <row r="18" spans="1:22" ht="15.75">
      <c r="A18" s="319"/>
      <c r="B18" s="323" t="s">
        <v>574</v>
      </c>
      <c r="C18" s="323"/>
      <c r="D18" s="323"/>
      <c r="E18" s="319"/>
      <c r="F18" s="319"/>
      <c r="G18" s="319"/>
      <c r="H18" s="319"/>
    </row>
    <row r="19" spans="1:22" ht="30" customHeight="1">
      <c r="A19" s="628" t="s">
        <v>584</v>
      </c>
      <c r="B19" s="628"/>
      <c r="C19" s="628"/>
      <c r="D19" s="628"/>
      <c r="E19" s="628"/>
      <c r="F19" s="628"/>
      <c r="G19" s="628"/>
      <c r="H19" s="628"/>
      <c r="I19" s="628"/>
      <c r="J19" s="628"/>
      <c r="K19" s="628"/>
      <c r="L19" s="628"/>
      <c r="M19" s="628"/>
      <c r="N19" s="628"/>
    </row>
    <row r="20" spans="1:22" ht="15.75">
      <c r="A20" s="629" t="s">
        <v>589</v>
      </c>
      <c r="B20" s="629"/>
      <c r="C20" s="629"/>
      <c r="D20" s="629"/>
      <c r="E20" s="629"/>
      <c r="F20" s="629"/>
      <c r="G20" s="629"/>
      <c r="H20" s="629"/>
      <c r="I20" s="629"/>
      <c r="J20" s="629"/>
      <c r="K20" s="629"/>
      <c r="L20" s="629"/>
      <c r="M20" s="629"/>
      <c r="N20" s="629"/>
    </row>
    <row r="21" spans="1:22" ht="15.75">
      <c r="A21" s="629" t="s">
        <v>591</v>
      </c>
      <c r="B21" s="629"/>
      <c r="C21" s="629"/>
      <c r="D21" s="629"/>
      <c r="E21" s="629"/>
      <c r="F21" s="629"/>
      <c r="G21" s="629"/>
      <c r="H21" s="629"/>
      <c r="I21" s="629"/>
      <c r="J21" s="629"/>
      <c r="K21" s="629"/>
      <c r="L21" s="629"/>
      <c r="M21" s="629"/>
      <c r="N21" s="629"/>
    </row>
    <row r="22" spans="1:22" ht="15.75">
      <c r="A22" s="323" t="s">
        <v>843</v>
      </c>
    </row>
    <row r="23" spans="1:22" ht="30.75" customHeight="1">
      <c r="A23" s="628" t="s">
        <v>597</v>
      </c>
      <c r="B23" s="628"/>
      <c r="C23" s="628"/>
      <c r="D23" s="628"/>
      <c r="E23" s="628"/>
      <c r="F23" s="628"/>
      <c r="G23" s="628"/>
      <c r="H23" s="628"/>
      <c r="I23" s="628"/>
      <c r="J23" s="628"/>
      <c r="K23" s="628"/>
      <c r="L23" s="628"/>
      <c r="M23" s="628"/>
      <c r="N23" s="628"/>
    </row>
    <row r="24" spans="1:22" ht="15.75">
      <c r="A24" s="323" t="s">
        <v>519</v>
      </c>
    </row>
    <row r="25" spans="1:22" ht="15.75" customHeight="1">
      <c r="A25" s="319" t="s">
        <v>598</v>
      </c>
    </row>
    <row r="26" spans="1:22" ht="15.75">
      <c r="A26" s="629" t="s">
        <v>599</v>
      </c>
      <c r="B26" s="629"/>
      <c r="C26" s="629"/>
      <c r="D26" s="629"/>
      <c r="E26" s="629"/>
      <c r="F26" s="629"/>
      <c r="G26" s="629"/>
      <c r="H26" s="629"/>
      <c r="I26" s="629"/>
      <c r="J26" s="629"/>
      <c r="K26" s="629"/>
      <c r="L26" s="629"/>
      <c r="M26" s="629"/>
      <c r="N26" s="629"/>
    </row>
    <row r="27" spans="1:22" ht="15.75">
      <c r="A27" s="323" t="s">
        <v>607</v>
      </c>
      <c r="B27" s="323"/>
      <c r="C27" s="323"/>
      <c r="D27" s="323"/>
      <c r="E27" s="323"/>
      <c r="F27" s="323"/>
      <c r="G27" s="323"/>
    </row>
    <row r="28" spans="1:22" ht="15.75">
      <c r="A28" s="323" t="s">
        <v>612</v>
      </c>
    </row>
    <row r="29" spans="1:22" ht="15.75">
      <c r="A29" s="629" t="s">
        <v>614</v>
      </c>
      <c r="B29" s="629"/>
      <c r="C29" s="629"/>
      <c r="D29" s="629"/>
      <c r="E29" s="629"/>
      <c r="F29" s="629"/>
      <c r="G29" s="629"/>
      <c r="H29" s="629"/>
      <c r="I29" s="629"/>
      <c r="J29" s="629"/>
      <c r="K29" s="629"/>
      <c r="L29" s="629"/>
      <c r="M29" s="629"/>
      <c r="N29" s="629"/>
      <c r="O29" s="629"/>
      <c r="P29" s="629"/>
      <c r="Q29" s="629"/>
      <c r="R29" s="629"/>
      <c r="S29" s="629"/>
      <c r="T29" s="629"/>
      <c r="U29" s="629"/>
      <c r="V29" s="629"/>
    </row>
    <row r="30" spans="1:22" ht="60" customHeight="1">
      <c r="A30" s="631" t="s">
        <v>664</v>
      </c>
      <c r="B30" s="631"/>
      <c r="C30" s="631"/>
      <c r="D30" s="631"/>
      <c r="E30" s="631"/>
      <c r="F30" s="631"/>
      <c r="G30" s="631"/>
      <c r="H30" s="631"/>
      <c r="I30" s="631"/>
      <c r="J30" s="631"/>
      <c r="K30" s="631"/>
      <c r="L30" s="631"/>
      <c r="M30" s="631"/>
      <c r="N30" s="631"/>
    </row>
    <row r="31" spans="1:22" ht="15.75">
      <c r="A31" s="323" t="s">
        <v>630</v>
      </c>
    </row>
    <row r="32" spans="1:22" ht="15.75">
      <c r="A32" s="323"/>
    </row>
    <row r="33" spans="1:14" ht="29.25" customHeight="1">
      <c r="A33" s="630" t="s">
        <v>631</v>
      </c>
      <c r="B33" s="630"/>
      <c r="C33" s="630"/>
      <c r="D33" s="630"/>
      <c r="E33" s="630"/>
      <c r="F33" s="630"/>
      <c r="G33" s="630"/>
      <c r="H33" s="630"/>
      <c r="I33" s="630"/>
      <c r="J33" s="630"/>
      <c r="K33" s="630"/>
      <c r="L33" s="630"/>
      <c r="M33" s="630"/>
      <c r="N33" s="630"/>
    </row>
    <row r="34" spans="1:14" ht="156" customHeight="1">
      <c r="A34" s="628" t="s">
        <v>690</v>
      </c>
      <c r="B34" s="628"/>
      <c r="C34" s="628"/>
      <c r="D34" s="628"/>
      <c r="E34" s="628"/>
      <c r="F34" s="628"/>
      <c r="G34" s="628"/>
      <c r="H34" s="628"/>
      <c r="I34" s="628"/>
      <c r="J34" s="628"/>
      <c r="K34" s="628"/>
      <c r="L34" s="628"/>
      <c r="M34" s="628"/>
      <c r="N34" s="628"/>
    </row>
    <row r="35" spans="1:14" ht="15.75">
      <c r="A35" s="629" t="s">
        <v>691</v>
      </c>
      <c r="B35" s="629"/>
      <c r="C35" s="629"/>
      <c r="D35" s="629"/>
      <c r="E35" s="629"/>
      <c r="F35" s="629"/>
      <c r="G35" s="629"/>
      <c r="H35" s="629"/>
      <c r="I35" s="629"/>
      <c r="J35" s="629"/>
      <c r="K35" s="629"/>
      <c r="L35" s="629"/>
      <c r="M35" s="629"/>
      <c r="N35" s="629"/>
    </row>
    <row r="36" spans="1:14" ht="15.75">
      <c r="A36" s="386"/>
      <c r="B36" s="386"/>
      <c r="C36" s="386"/>
      <c r="D36" s="386"/>
      <c r="E36" s="386"/>
      <c r="F36" s="386"/>
      <c r="G36" s="386"/>
      <c r="H36" s="386"/>
      <c r="I36" s="386"/>
      <c r="J36" s="386"/>
      <c r="K36" s="386"/>
      <c r="L36" s="386"/>
      <c r="M36" s="386"/>
      <c r="N36" s="386"/>
    </row>
    <row r="37" spans="1:14" ht="46.5" customHeight="1">
      <c r="A37" s="630" t="s">
        <v>703</v>
      </c>
      <c r="B37" s="630"/>
      <c r="C37" s="630"/>
      <c r="D37" s="630"/>
      <c r="E37" s="630"/>
      <c r="F37" s="630"/>
      <c r="G37" s="630"/>
      <c r="H37" s="630"/>
      <c r="I37" s="630"/>
      <c r="J37" s="630"/>
      <c r="K37" s="630"/>
      <c r="L37" s="630"/>
      <c r="M37" s="630"/>
      <c r="N37" s="630"/>
    </row>
    <row r="38" spans="1:14" ht="15.75">
      <c r="A38" s="323" t="s">
        <v>704</v>
      </c>
      <c r="B38" s="319"/>
      <c r="C38" s="319"/>
      <c r="D38" s="319"/>
      <c r="E38" s="319"/>
      <c r="F38" s="319"/>
      <c r="G38" s="319"/>
      <c r="H38" s="319"/>
      <c r="I38" s="319"/>
      <c r="J38" s="319"/>
      <c r="K38" s="319"/>
      <c r="L38" s="319"/>
      <c r="M38" s="319"/>
      <c r="N38" s="319"/>
    </row>
    <row r="39" spans="1:14" ht="30" customHeight="1">
      <c r="A39" s="628" t="s">
        <v>705</v>
      </c>
      <c r="B39" s="628"/>
      <c r="C39" s="628"/>
      <c r="D39" s="628"/>
      <c r="E39" s="628"/>
      <c r="F39" s="628"/>
      <c r="G39" s="628"/>
      <c r="H39" s="628"/>
      <c r="I39" s="628"/>
      <c r="J39" s="628"/>
      <c r="K39" s="628"/>
      <c r="L39" s="628"/>
      <c r="M39" s="628"/>
      <c r="N39" s="628"/>
    </row>
    <row r="40" spans="1:14" ht="30" customHeight="1">
      <c r="A40" s="631" t="s">
        <v>706</v>
      </c>
      <c r="B40" s="631"/>
      <c r="C40" s="631"/>
      <c r="D40" s="631"/>
      <c r="E40" s="631"/>
      <c r="F40" s="631"/>
      <c r="G40" s="631"/>
      <c r="H40" s="631"/>
      <c r="I40" s="631"/>
      <c r="J40" s="631"/>
      <c r="K40" s="631"/>
      <c r="L40" s="631"/>
      <c r="M40" s="631"/>
      <c r="N40" s="631"/>
    </row>
    <row r="41" spans="1:14" ht="15.75">
      <c r="A41" s="323" t="s">
        <v>707</v>
      </c>
      <c r="B41" s="319"/>
      <c r="C41" s="319"/>
      <c r="D41" s="319"/>
      <c r="E41" s="319"/>
      <c r="F41" s="319"/>
      <c r="G41" s="319"/>
      <c r="H41" s="319"/>
      <c r="I41" s="319"/>
      <c r="J41" s="319"/>
      <c r="K41" s="319"/>
      <c r="L41" s="319"/>
      <c r="M41" s="319"/>
      <c r="N41" s="319"/>
    </row>
    <row r="42" spans="1:14" ht="15.75">
      <c r="A42" s="323" t="s">
        <v>708</v>
      </c>
      <c r="B42" s="319"/>
      <c r="C42" s="319"/>
      <c r="D42" s="319"/>
      <c r="E42" s="319"/>
      <c r="F42" s="319"/>
      <c r="G42" s="319"/>
      <c r="H42" s="319"/>
      <c r="I42" s="319"/>
      <c r="J42" s="319"/>
      <c r="K42" s="319"/>
      <c r="L42" s="319"/>
      <c r="M42" s="319"/>
      <c r="N42" s="319"/>
    </row>
    <row r="43" spans="1:14" ht="15.75">
      <c r="A43" s="323" t="s">
        <v>709</v>
      </c>
      <c r="B43" s="319"/>
      <c r="C43" s="319"/>
      <c r="D43" s="319"/>
      <c r="E43" s="319"/>
      <c r="F43" s="319"/>
      <c r="G43" s="319"/>
      <c r="H43" s="319"/>
      <c r="I43" s="319"/>
      <c r="J43" s="319"/>
      <c r="K43" s="319"/>
      <c r="L43" s="319"/>
      <c r="M43" s="319"/>
      <c r="N43" s="319"/>
    </row>
    <row r="44" spans="1:14" ht="15.75">
      <c r="A44" s="323" t="s">
        <v>710</v>
      </c>
      <c r="B44" s="319"/>
      <c r="C44" s="319"/>
      <c r="D44" s="319"/>
      <c r="E44" s="319"/>
      <c r="F44" s="319"/>
      <c r="G44" s="319"/>
      <c r="H44" s="319"/>
      <c r="I44" s="319"/>
      <c r="J44" s="319"/>
      <c r="K44" s="319"/>
      <c r="L44" s="319"/>
      <c r="M44" s="319"/>
      <c r="N44" s="319"/>
    </row>
    <row r="45" spans="1:14" ht="15.75">
      <c r="A45" s="323" t="s">
        <v>711</v>
      </c>
      <c r="B45" s="319"/>
      <c r="C45" s="319"/>
      <c r="D45" s="319"/>
      <c r="E45" s="319"/>
      <c r="F45" s="319"/>
      <c r="G45" s="319"/>
      <c r="H45" s="319"/>
      <c r="I45" s="319"/>
      <c r="J45" s="319"/>
      <c r="K45" s="319"/>
      <c r="L45" s="319"/>
      <c r="M45" s="319"/>
      <c r="N45" s="319"/>
    </row>
    <row r="46" spans="1:14" ht="15.75">
      <c r="A46" s="323" t="s">
        <v>712</v>
      </c>
      <c r="B46" s="319"/>
      <c r="C46" s="319"/>
      <c r="D46" s="319"/>
      <c r="E46" s="319"/>
      <c r="F46" s="319"/>
      <c r="G46" s="319"/>
      <c r="H46" s="319"/>
      <c r="I46" s="319"/>
      <c r="J46" s="319"/>
      <c r="K46" s="319"/>
      <c r="L46" s="319"/>
      <c r="M46" s="319"/>
      <c r="N46" s="319"/>
    </row>
    <row r="47" spans="1:14" ht="15.75">
      <c r="A47" s="323" t="s">
        <v>713</v>
      </c>
      <c r="B47" s="319"/>
      <c r="C47" s="319"/>
      <c r="D47" s="319"/>
      <c r="E47" s="319"/>
      <c r="F47" s="319"/>
      <c r="G47" s="319"/>
      <c r="H47" s="319"/>
      <c r="I47" s="319"/>
      <c r="J47" s="319"/>
      <c r="K47" s="319"/>
      <c r="L47" s="319"/>
      <c r="M47" s="319"/>
      <c r="N47" s="319"/>
    </row>
    <row r="48" spans="1:14" ht="32.25" customHeight="1">
      <c r="A48" s="628" t="s">
        <v>714</v>
      </c>
      <c r="B48" s="628"/>
      <c r="C48" s="628"/>
      <c r="D48" s="628"/>
      <c r="E48" s="628"/>
      <c r="F48" s="628"/>
      <c r="G48" s="628"/>
      <c r="H48" s="628"/>
      <c r="I48" s="628"/>
      <c r="J48" s="628"/>
      <c r="K48" s="628"/>
      <c r="L48" s="628"/>
      <c r="M48" s="628"/>
      <c r="N48" s="628"/>
    </row>
    <row r="49" spans="1:14" ht="15.75">
      <c r="A49" s="323" t="s">
        <v>715</v>
      </c>
      <c r="B49" s="319"/>
      <c r="C49" s="319"/>
      <c r="D49" s="319"/>
      <c r="E49" s="319"/>
      <c r="F49" s="319"/>
      <c r="G49" s="319"/>
      <c r="H49" s="319"/>
      <c r="I49" s="319"/>
      <c r="J49" s="319"/>
      <c r="K49" s="319"/>
      <c r="L49" s="319"/>
      <c r="M49" s="319"/>
      <c r="N49" s="319"/>
    </row>
    <row r="50" spans="1:14" ht="15.75">
      <c r="A50" s="323" t="s">
        <v>716</v>
      </c>
      <c r="B50" s="319"/>
      <c r="C50" s="319"/>
      <c r="D50" s="319"/>
      <c r="E50" s="319"/>
      <c r="F50" s="319"/>
      <c r="G50" s="319"/>
      <c r="H50" s="319"/>
      <c r="I50" s="319"/>
      <c r="J50" s="319"/>
      <c r="K50" s="319"/>
      <c r="L50" s="319"/>
      <c r="M50" s="319"/>
      <c r="N50" s="319"/>
    </row>
    <row r="51" spans="1:14" ht="29.25" customHeight="1">
      <c r="A51" s="628" t="s">
        <v>717</v>
      </c>
      <c r="B51" s="628"/>
      <c r="C51" s="628"/>
      <c r="D51" s="628"/>
      <c r="E51" s="628"/>
      <c r="F51" s="628"/>
      <c r="G51" s="628"/>
      <c r="H51" s="628"/>
      <c r="I51" s="628"/>
      <c r="J51" s="628"/>
      <c r="K51" s="628"/>
      <c r="L51" s="628"/>
      <c r="M51" s="628"/>
      <c r="N51" s="628"/>
    </row>
  </sheetData>
  <mergeCells count="23">
    <mergeCell ref="A20:N20"/>
    <mergeCell ref="A5:N5"/>
    <mergeCell ref="A4:N4"/>
    <mergeCell ref="A6:N6"/>
    <mergeCell ref="A7:N7"/>
    <mergeCell ref="A8:N8"/>
    <mergeCell ref="A10:N10"/>
    <mergeCell ref="A11:N11"/>
    <mergeCell ref="A12:N12"/>
    <mergeCell ref="A19:N19"/>
    <mergeCell ref="A21:N21"/>
    <mergeCell ref="A23:N23"/>
    <mergeCell ref="A26:N26"/>
    <mergeCell ref="A29:V29"/>
    <mergeCell ref="A33:N33"/>
    <mergeCell ref="A30:N30"/>
    <mergeCell ref="A48:N48"/>
    <mergeCell ref="A51:N51"/>
    <mergeCell ref="A34:N34"/>
    <mergeCell ref="A35:N35"/>
    <mergeCell ref="A37:N37"/>
    <mergeCell ref="A39:N39"/>
    <mergeCell ref="A40:N40"/>
  </mergeCells>
  <hyperlinks>
    <hyperlink ref="A4:J4" location="'a1 a a2) Ponuk. a neotvorene SP'!A1" display="'a1 a a2) Ponuk. a neotvorene SP'!A1"/>
    <hyperlink ref="A5:N5" location="'a3 a a4) Ponuk.-neotvor. SPvCJ'!A1" display="'a3 a a4) Ponuk.-neotvor. SPvCJ'!A1"/>
    <hyperlink ref="A6:N6" location="'a5 a a7) Prijimacie konanie '!A1" display="'a5 a a7) Prijimacie konanie '!A1"/>
    <hyperlink ref="A7:N7" location="'a6) Uchad ine stat. obcianstvo'!A1" display="a6) Počet uchádzačov o štúdium v príslušnom akademickom roku s iným ako slovenským občianstvom  k 31. 10. 2021"/>
    <hyperlink ref="A8:N8" location="'a8) Prijati z inych VS'!A1" display="a8) Podiel prijatých študentov z iných vysokých škôl v 2. a 3. stupniv štúdia v AR 2021/2022 k 31. 10. 2021"/>
    <hyperlink ref="A11:N11" location="'b1) Pocet studentov '!A1" display="b1) Počet študentov vysokej školy k 31. 10. 2021 (vrátane mobilít) "/>
    <hyperlink ref="B13:E13" location="'b1 a b6 - EF) Stud. roky studia'!A1" display="Ekonomická fakulta UMB v BB"/>
    <hyperlink ref="B14:D14" location="'b1 a b6 - FF) Stud. roky studia'!A1" display="Filozofická fakulta UMB v BB"/>
    <hyperlink ref="B15:G15" location="'b1 a b6 - FPVMV) Stud. roky st.'!A1" display="Fakulta politických vied a medzinárodných vzťahov UMB v BB"/>
    <hyperlink ref="B16:E16" location="'b1 a b6 - FPV) Stud. roky stud.'!A1" display="Fakulta prírodných vied UMB v BB"/>
    <hyperlink ref="B17:E17" location="'b1 a b6 - FPV) Stud. roky stud.'!A1" display="Pedagogická fakulta UMB v BB"/>
    <hyperlink ref="B18:D18" location="'b1 a b6 - PrF) Stud. roky stud.'!A1" display="Právnická fakulta UMB v BB"/>
    <hyperlink ref="A19:N19" location="'b2) Predcasne ukoncenie_1. roky'!A1" display="b2) Podiel študentov prvého roka štúdia, ktorí predčase ukončili štúdium v štruktúre podľa dôvodu (vylúčenie pre neprospech, zanechanie štúdia, zmena študijného programu "/>
    <hyperlink ref="A20:N20" location="'b3) Predcas. ukoncenie_vys. rok'!A1" display="b3) Miera predčasného ukončenia štúdia v ďalších rokoch štúdia"/>
    <hyperlink ref="A21:N21" location="'b4) podeil zahr. stud. '!A1" display="b4) Podiel zahraničných študentov z celkového počtu študentov"/>
    <hyperlink ref="A23:N23" location="'b7 a b8) akad. podvody a opatr.'!A1" display="'b7 a b8) akad. podvody a opatr.'!A1"/>
    <hyperlink ref="A24" location="'c1) Pomesr stud. a zam.'!A1" display="b9) Počet absolventov a absolventiek 1., 2. a 3. stupňa k 31. 8. 2021 (AiS2 a CRŠ) "/>
    <hyperlink ref="A26:N26" location="'c1) Pomer stud. a zam.'!A1" display="c1) Pomer počtu študentov a učiteľov"/>
    <hyperlink ref="A27:G27" location="'c2) počet zav. prac. '!A1" display="c2) Počet záverečných prác vedených vedúcim záverečnej práce "/>
    <hyperlink ref="A28" location="'c4) podiel vysl. stud. na mob.'!A1" display="c4) Podiel vyslaných študentov na mobility do zahraničia z celkového počtu študentov"/>
    <hyperlink ref="A29:V29" location="'c6) prijati stud. na mobilitu'!A1" display="c6) Počet prijatých študentov na mobility zo zahraničia v príslušnom akademickom roku "/>
    <hyperlink ref="A31" location="'c10)pocet podnetov'!A1" display="c10) Počet podaných podnet študentov, ktoré boli podané podľa smernice o vybavovaní sťažností"/>
    <hyperlink ref="A30:N30" location="'c7) - c9) anketa_kvalita_SsSP '!A1" display="'c7) - c9) anketa_kvalita_SsSP '!A1"/>
    <hyperlink ref="A34:N34" location="'d1)_d4)ad6)_d10) poc. a pod.UC '!A1" display="'d1)_d4)ad6)_d10) poc. a pod.UC '!A1"/>
    <hyperlink ref="A35" location="'d5) vek ucitelov_prof. pred.'!A1" display="d5) Vek učiteľov študijného programu zabezpečujúcich profilové predmety (priemerný vek a rozpätie)"/>
    <hyperlink ref="A38" location="'e1) pocet publik. vystup_odbory'!A1" display="e1) Počet publikačných výstupov učiteľov za ostatných 6 rokov v jednotlivých odboroch štúdia a kategóriách výstupov"/>
    <hyperlink ref="A39:N39" location="'e2) pocet publ. vyst. WoS_Scop.'!A1" display="e2) Počet publikačných výstupov učiteľov, ktoré sú registrované v databázach Web of Science alebo Scopus za ostatných 6 rokov v jednotlivých odboroch uskutočňovaného štúdia a kategóriách výstupov (alebo ekvivalent napr. v umení)"/>
    <hyperlink ref="A40:N40" location="'e3) pocet pub. vyst._doktorandi'!A1" display="e3) Počet publikačných výstupov študentov doktorandského štúdia, ktoré sú registrované v databázach Web of Science alebo Scopus za ostatných 6 rokov v jednotlivých odboroch uskutočňovaného štúdia a kategóriách výstupov (alebo ekvivalent napr. v umení)"/>
    <hyperlink ref="A41" location="'e4) pocet ohlasov ucit.'!A1" display="e4) Počet ohlasov na publikačné výstupy učiteľov UMB za ostatných 6 rokov"/>
    <hyperlink ref="A42" location="'e5) pocet ohlas uc._WoS_Scopus'!A1" display="e5) Počet ohlasov na publikačné výstupy učiteľov, ktoré sú registrované v databázach Web of Science a Scopus za ostatných 6 rokov"/>
    <hyperlink ref="A43" location="'e6) pocet vys.tvor.cin.SMK'!A1" display="e6) Počet výstupov tvorivej činnosti špičkovej medzinárodnej kvality podľa zvyklostí v odbore"/>
    <hyperlink ref="A44" location="'e7) hod. urovne tvor.cin. prac.'!A1" display="e7) Hodnotenie úrovne tvorivej činnosti pracoviska vysokej školy"/>
    <hyperlink ref="A45" location="'e8) vyska podpory z DaM grantov'!A1" display="e8) Výška získanej finančnej podpory z domácich a medzinárodných grantových schém a iných súťažných zdrojov v problematike odboru"/>
    <hyperlink ref="A46" location="'e9) pocet st. 3. st. na skolit.'!A1" display="e9) Počet študentov 3. stupňa štúdia (PhD.) na školiteľa (priemerný a maximálny počet)"/>
    <hyperlink ref="A47" location="'e10) poc. st. 3.st. v odbr. HIK'!A1" display="e10) Počet študentov 3. stupňa štúdia (PhD.) v prislúchajúcom odbore habilitácií a inaugurácií"/>
    <hyperlink ref="A48:N48" location="'e11) pocet skol. 3.st. v odbore'!A1" display="e11) Počet školiteľov doktorandského stupňa štúdia v študijnom odbore, ku ktorému je priradený/sú priradené odbor/odbory habilitačného a odbor/odbory inauguračného konania"/>
    <hyperlink ref="A49" location="'e12) poc. schv. navr. voVR_prof'!A1" display="e12) Počet schválených návrhov na udelenie titulu profesor vo Vedeckej rade UMB v bežnom roku"/>
    <hyperlink ref="A50" location="'e13) poc. schv. navr. voVR_doc.'!A1" display="e13) Počet schválených návrhov na udelenie titulu docent vo vedeckej rade v bežnom roku"/>
    <hyperlink ref="A51:N51" location="'e14) poc. zastav. HIK'!A1" display="e14) Počet zastavených habilitačných konaní a inauguračných konaní (začatých konaní, ktoré boli vo vedeckej rade fakulty neschválené, stiahnuté uchádzačom alebo ináč zastavené) v bežnom roku"/>
    <hyperlink ref="A22" location="'b5) podiel ina št. pris._SPvCJ '!A1" display="b5) Podiel študentov s iným ako slovenským občianstvom študujúcich v inom ako slovenskom jazyku z celkového počtu študentov"/>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sqref="A1:V2"/>
    </sheetView>
  </sheetViews>
  <sheetFormatPr defaultRowHeight="12.75"/>
  <cols>
    <col min="1" max="1" width="8" style="106" customWidth="1"/>
    <col min="2" max="2" width="2.140625" style="106" customWidth="1"/>
    <col min="3" max="3" width="6.85546875" style="106" customWidth="1"/>
    <col min="4" max="4" width="17.7109375" style="106" customWidth="1"/>
    <col min="5" max="5" width="5.28515625" style="106" customWidth="1"/>
    <col min="6" max="6" width="5.42578125" style="106" customWidth="1"/>
    <col min="7" max="7" width="6" style="106" customWidth="1"/>
    <col min="8" max="8" width="5.42578125" style="106" customWidth="1"/>
    <col min="9" max="9" width="4.42578125" style="106" customWidth="1"/>
    <col min="10" max="10" width="5" style="106" customWidth="1"/>
    <col min="11" max="12" width="5.28515625" style="106" customWidth="1"/>
    <col min="13" max="13" width="5.7109375" style="106" customWidth="1"/>
    <col min="14" max="14" width="5.5703125" style="106" customWidth="1"/>
    <col min="15" max="15" width="5.140625" style="106" customWidth="1"/>
    <col min="16" max="16" width="5.42578125" style="106" customWidth="1"/>
    <col min="17" max="17" width="5.5703125" style="106" customWidth="1"/>
    <col min="18" max="20" width="5" style="106" customWidth="1"/>
    <col min="21" max="21" width="5.28515625" style="106" customWidth="1"/>
    <col min="22" max="22" width="5.42578125" style="106" customWidth="1"/>
    <col min="23" max="256" width="9.140625" style="106"/>
    <col min="257" max="257" width="8" style="106" customWidth="1"/>
    <col min="258" max="258" width="2.140625" style="106" customWidth="1"/>
    <col min="259" max="259" width="5.7109375" style="106" customWidth="1"/>
    <col min="260" max="260" width="16.85546875" style="106" customWidth="1"/>
    <col min="261" max="261" width="5.28515625" style="106" customWidth="1"/>
    <col min="262" max="262" width="5.42578125" style="106" customWidth="1"/>
    <col min="263" max="263" width="6" style="106" customWidth="1"/>
    <col min="264" max="264" width="5.42578125" style="106" customWidth="1"/>
    <col min="265" max="265" width="4.42578125" style="106" customWidth="1"/>
    <col min="266" max="266" width="5" style="106" customWidth="1"/>
    <col min="267" max="268" width="5.28515625" style="106" customWidth="1"/>
    <col min="269" max="269" width="5.7109375" style="106" customWidth="1"/>
    <col min="270" max="270" width="5.5703125" style="106" customWidth="1"/>
    <col min="271" max="271" width="5.140625" style="106" customWidth="1"/>
    <col min="272" max="272" width="5.42578125" style="106" customWidth="1"/>
    <col min="273" max="273" width="5.5703125" style="106" customWidth="1"/>
    <col min="274" max="276" width="5" style="106" customWidth="1"/>
    <col min="277" max="277" width="5.28515625" style="106" customWidth="1"/>
    <col min="278" max="278" width="5.42578125" style="106" customWidth="1"/>
    <col min="279" max="512" width="9.140625" style="106"/>
    <col min="513" max="513" width="8" style="106" customWidth="1"/>
    <col min="514" max="514" width="2.140625" style="106" customWidth="1"/>
    <col min="515" max="515" width="5.7109375" style="106" customWidth="1"/>
    <col min="516" max="516" width="16.85546875" style="106" customWidth="1"/>
    <col min="517" max="517" width="5.28515625" style="106" customWidth="1"/>
    <col min="518" max="518" width="5.42578125" style="106" customWidth="1"/>
    <col min="519" max="519" width="6" style="106" customWidth="1"/>
    <col min="520" max="520" width="5.42578125" style="106" customWidth="1"/>
    <col min="521" max="521" width="4.42578125" style="106" customWidth="1"/>
    <col min="522" max="522" width="5" style="106" customWidth="1"/>
    <col min="523" max="524" width="5.28515625" style="106" customWidth="1"/>
    <col min="525" max="525" width="5.7109375" style="106" customWidth="1"/>
    <col min="526" max="526" width="5.5703125" style="106" customWidth="1"/>
    <col min="527" max="527" width="5.140625" style="106" customWidth="1"/>
    <col min="528" max="528" width="5.42578125" style="106" customWidth="1"/>
    <col min="529" max="529" width="5.5703125" style="106" customWidth="1"/>
    <col min="530" max="532" width="5" style="106" customWidth="1"/>
    <col min="533" max="533" width="5.28515625" style="106" customWidth="1"/>
    <col min="534" max="534" width="5.42578125" style="106" customWidth="1"/>
    <col min="535" max="768" width="9.140625" style="106"/>
    <col min="769" max="769" width="8" style="106" customWidth="1"/>
    <col min="770" max="770" width="2.140625" style="106" customWidth="1"/>
    <col min="771" max="771" width="5.7109375" style="106" customWidth="1"/>
    <col min="772" max="772" width="16.85546875" style="106" customWidth="1"/>
    <col min="773" max="773" width="5.28515625" style="106" customWidth="1"/>
    <col min="774" max="774" width="5.42578125" style="106" customWidth="1"/>
    <col min="775" max="775" width="6" style="106" customWidth="1"/>
    <col min="776" max="776" width="5.42578125" style="106" customWidth="1"/>
    <col min="777" max="777" width="4.42578125" style="106" customWidth="1"/>
    <col min="778" max="778" width="5" style="106" customWidth="1"/>
    <col min="779" max="780" width="5.28515625" style="106" customWidth="1"/>
    <col min="781" max="781" width="5.7109375" style="106" customWidth="1"/>
    <col min="782" max="782" width="5.5703125" style="106" customWidth="1"/>
    <col min="783" max="783" width="5.140625" style="106" customWidth="1"/>
    <col min="784" max="784" width="5.42578125" style="106" customWidth="1"/>
    <col min="785" max="785" width="5.5703125" style="106" customWidth="1"/>
    <col min="786" max="788" width="5" style="106" customWidth="1"/>
    <col min="789" max="789" width="5.28515625" style="106" customWidth="1"/>
    <col min="790" max="790" width="5.42578125" style="106" customWidth="1"/>
    <col min="791" max="1024" width="9.140625" style="106"/>
    <col min="1025" max="1025" width="8" style="106" customWidth="1"/>
    <col min="1026" max="1026" width="2.140625" style="106" customWidth="1"/>
    <col min="1027" max="1027" width="5.7109375" style="106" customWidth="1"/>
    <col min="1028" max="1028" width="16.85546875" style="106" customWidth="1"/>
    <col min="1029" max="1029" width="5.28515625" style="106" customWidth="1"/>
    <col min="1030" max="1030" width="5.42578125" style="106" customWidth="1"/>
    <col min="1031" max="1031" width="6" style="106" customWidth="1"/>
    <col min="1032" max="1032" width="5.42578125" style="106" customWidth="1"/>
    <col min="1033" max="1033" width="4.42578125" style="106" customWidth="1"/>
    <col min="1034" max="1034" width="5" style="106" customWidth="1"/>
    <col min="1035" max="1036" width="5.28515625" style="106" customWidth="1"/>
    <col min="1037" max="1037" width="5.7109375" style="106" customWidth="1"/>
    <col min="1038" max="1038" width="5.5703125" style="106" customWidth="1"/>
    <col min="1039" max="1039" width="5.140625" style="106" customWidth="1"/>
    <col min="1040" max="1040" width="5.42578125" style="106" customWidth="1"/>
    <col min="1041" max="1041" width="5.5703125" style="106" customWidth="1"/>
    <col min="1042" max="1044" width="5" style="106" customWidth="1"/>
    <col min="1045" max="1045" width="5.28515625" style="106" customWidth="1"/>
    <col min="1046" max="1046" width="5.42578125" style="106" customWidth="1"/>
    <col min="1047" max="1280" width="9.140625" style="106"/>
    <col min="1281" max="1281" width="8" style="106" customWidth="1"/>
    <col min="1282" max="1282" width="2.140625" style="106" customWidth="1"/>
    <col min="1283" max="1283" width="5.7109375" style="106" customWidth="1"/>
    <col min="1284" max="1284" width="16.85546875" style="106" customWidth="1"/>
    <col min="1285" max="1285" width="5.28515625" style="106" customWidth="1"/>
    <col min="1286" max="1286" width="5.42578125" style="106" customWidth="1"/>
    <col min="1287" max="1287" width="6" style="106" customWidth="1"/>
    <col min="1288" max="1288" width="5.42578125" style="106" customWidth="1"/>
    <col min="1289" max="1289" width="4.42578125" style="106" customWidth="1"/>
    <col min="1290" max="1290" width="5" style="106" customWidth="1"/>
    <col min="1291" max="1292" width="5.28515625" style="106" customWidth="1"/>
    <col min="1293" max="1293" width="5.7109375" style="106" customWidth="1"/>
    <col min="1294" max="1294" width="5.5703125" style="106" customWidth="1"/>
    <col min="1295" max="1295" width="5.140625" style="106" customWidth="1"/>
    <col min="1296" max="1296" width="5.42578125" style="106" customWidth="1"/>
    <col min="1297" max="1297" width="5.5703125" style="106" customWidth="1"/>
    <col min="1298" max="1300" width="5" style="106" customWidth="1"/>
    <col min="1301" max="1301" width="5.28515625" style="106" customWidth="1"/>
    <col min="1302" max="1302" width="5.42578125" style="106" customWidth="1"/>
    <col min="1303" max="1536" width="9.140625" style="106"/>
    <col min="1537" max="1537" width="8" style="106" customWidth="1"/>
    <col min="1538" max="1538" width="2.140625" style="106" customWidth="1"/>
    <col min="1539" max="1539" width="5.7109375" style="106" customWidth="1"/>
    <col min="1540" max="1540" width="16.85546875" style="106" customWidth="1"/>
    <col min="1541" max="1541" width="5.28515625" style="106" customWidth="1"/>
    <col min="1542" max="1542" width="5.42578125" style="106" customWidth="1"/>
    <col min="1543" max="1543" width="6" style="106" customWidth="1"/>
    <col min="1544" max="1544" width="5.42578125" style="106" customWidth="1"/>
    <col min="1545" max="1545" width="4.42578125" style="106" customWidth="1"/>
    <col min="1546" max="1546" width="5" style="106" customWidth="1"/>
    <col min="1547" max="1548" width="5.28515625" style="106" customWidth="1"/>
    <col min="1549" max="1549" width="5.7109375" style="106" customWidth="1"/>
    <col min="1550" max="1550" width="5.5703125" style="106" customWidth="1"/>
    <col min="1551" max="1551" width="5.140625" style="106" customWidth="1"/>
    <col min="1552" max="1552" width="5.42578125" style="106" customWidth="1"/>
    <col min="1553" max="1553" width="5.5703125" style="106" customWidth="1"/>
    <col min="1554" max="1556" width="5" style="106" customWidth="1"/>
    <col min="1557" max="1557" width="5.28515625" style="106" customWidth="1"/>
    <col min="1558" max="1558" width="5.42578125" style="106" customWidth="1"/>
    <col min="1559" max="1792" width="9.140625" style="106"/>
    <col min="1793" max="1793" width="8" style="106" customWidth="1"/>
    <col min="1794" max="1794" width="2.140625" style="106" customWidth="1"/>
    <col min="1795" max="1795" width="5.7109375" style="106" customWidth="1"/>
    <col min="1796" max="1796" width="16.85546875" style="106" customWidth="1"/>
    <col min="1797" max="1797" width="5.28515625" style="106" customWidth="1"/>
    <col min="1798" max="1798" width="5.42578125" style="106" customWidth="1"/>
    <col min="1799" max="1799" width="6" style="106" customWidth="1"/>
    <col min="1800" max="1800" width="5.42578125" style="106" customWidth="1"/>
    <col min="1801" max="1801" width="4.42578125" style="106" customWidth="1"/>
    <col min="1802" max="1802" width="5" style="106" customWidth="1"/>
    <col min="1803" max="1804" width="5.28515625" style="106" customWidth="1"/>
    <col min="1805" max="1805" width="5.7109375" style="106" customWidth="1"/>
    <col min="1806" max="1806" width="5.5703125" style="106" customWidth="1"/>
    <col min="1807" max="1807" width="5.140625" style="106" customWidth="1"/>
    <col min="1808" max="1808" width="5.42578125" style="106" customWidth="1"/>
    <col min="1809" max="1809" width="5.5703125" style="106" customWidth="1"/>
    <col min="1810" max="1812" width="5" style="106" customWidth="1"/>
    <col min="1813" max="1813" width="5.28515625" style="106" customWidth="1"/>
    <col min="1814" max="1814" width="5.42578125" style="106" customWidth="1"/>
    <col min="1815" max="2048" width="9.140625" style="106"/>
    <col min="2049" max="2049" width="8" style="106" customWidth="1"/>
    <col min="2050" max="2050" width="2.140625" style="106" customWidth="1"/>
    <col min="2051" max="2051" width="5.7109375" style="106" customWidth="1"/>
    <col min="2052" max="2052" width="16.85546875" style="106" customWidth="1"/>
    <col min="2053" max="2053" width="5.28515625" style="106" customWidth="1"/>
    <col min="2054" max="2054" width="5.42578125" style="106" customWidth="1"/>
    <col min="2055" max="2055" width="6" style="106" customWidth="1"/>
    <col min="2056" max="2056" width="5.42578125" style="106" customWidth="1"/>
    <col min="2057" max="2057" width="4.42578125" style="106" customWidth="1"/>
    <col min="2058" max="2058" width="5" style="106" customWidth="1"/>
    <col min="2059" max="2060" width="5.28515625" style="106" customWidth="1"/>
    <col min="2061" max="2061" width="5.7109375" style="106" customWidth="1"/>
    <col min="2062" max="2062" width="5.5703125" style="106" customWidth="1"/>
    <col min="2063" max="2063" width="5.140625" style="106" customWidth="1"/>
    <col min="2064" max="2064" width="5.42578125" style="106" customWidth="1"/>
    <col min="2065" max="2065" width="5.5703125" style="106" customWidth="1"/>
    <col min="2066" max="2068" width="5" style="106" customWidth="1"/>
    <col min="2069" max="2069" width="5.28515625" style="106" customWidth="1"/>
    <col min="2070" max="2070" width="5.42578125" style="106" customWidth="1"/>
    <col min="2071" max="2304" width="9.140625" style="106"/>
    <col min="2305" max="2305" width="8" style="106" customWidth="1"/>
    <col min="2306" max="2306" width="2.140625" style="106" customWidth="1"/>
    <col min="2307" max="2307" width="5.7109375" style="106" customWidth="1"/>
    <col min="2308" max="2308" width="16.85546875" style="106" customWidth="1"/>
    <col min="2309" max="2309" width="5.28515625" style="106" customWidth="1"/>
    <col min="2310" max="2310" width="5.42578125" style="106" customWidth="1"/>
    <col min="2311" max="2311" width="6" style="106" customWidth="1"/>
    <col min="2312" max="2312" width="5.42578125" style="106" customWidth="1"/>
    <col min="2313" max="2313" width="4.42578125" style="106" customWidth="1"/>
    <col min="2314" max="2314" width="5" style="106" customWidth="1"/>
    <col min="2315" max="2316" width="5.28515625" style="106" customWidth="1"/>
    <col min="2317" max="2317" width="5.7109375" style="106" customWidth="1"/>
    <col min="2318" max="2318" width="5.5703125" style="106" customWidth="1"/>
    <col min="2319" max="2319" width="5.140625" style="106" customWidth="1"/>
    <col min="2320" max="2320" width="5.42578125" style="106" customWidth="1"/>
    <col min="2321" max="2321" width="5.5703125" style="106" customWidth="1"/>
    <col min="2322" max="2324" width="5" style="106" customWidth="1"/>
    <col min="2325" max="2325" width="5.28515625" style="106" customWidth="1"/>
    <col min="2326" max="2326" width="5.42578125" style="106" customWidth="1"/>
    <col min="2327" max="2560" width="9.140625" style="106"/>
    <col min="2561" max="2561" width="8" style="106" customWidth="1"/>
    <col min="2562" max="2562" width="2.140625" style="106" customWidth="1"/>
    <col min="2563" max="2563" width="5.7109375" style="106" customWidth="1"/>
    <col min="2564" max="2564" width="16.85546875" style="106" customWidth="1"/>
    <col min="2565" max="2565" width="5.28515625" style="106" customWidth="1"/>
    <col min="2566" max="2566" width="5.42578125" style="106" customWidth="1"/>
    <col min="2567" max="2567" width="6" style="106" customWidth="1"/>
    <col min="2568" max="2568" width="5.42578125" style="106" customWidth="1"/>
    <col min="2569" max="2569" width="4.42578125" style="106" customWidth="1"/>
    <col min="2570" max="2570" width="5" style="106" customWidth="1"/>
    <col min="2571" max="2572" width="5.28515625" style="106" customWidth="1"/>
    <col min="2573" max="2573" width="5.7109375" style="106" customWidth="1"/>
    <col min="2574" max="2574" width="5.5703125" style="106" customWidth="1"/>
    <col min="2575" max="2575" width="5.140625" style="106" customWidth="1"/>
    <col min="2576" max="2576" width="5.42578125" style="106" customWidth="1"/>
    <col min="2577" max="2577" width="5.5703125" style="106" customWidth="1"/>
    <col min="2578" max="2580" width="5" style="106" customWidth="1"/>
    <col min="2581" max="2581" width="5.28515625" style="106" customWidth="1"/>
    <col min="2582" max="2582" width="5.42578125" style="106" customWidth="1"/>
    <col min="2583" max="2816" width="9.140625" style="106"/>
    <col min="2817" max="2817" width="8" style="106" customWidth="1"/>
    <col min="2818" max="2818" width="2.140625" style="106" customWidth="1"/>
    <col min="2819" max="2819" width="5.7109375" style="106" customWidth="1"/>
    <col min="2820" max="2820" width="16.85546875" style="106" customWidth="1"/>
    <col min="2821" max="2821" width="5.28515625" style="106" customWidth="1"/>
    <col min="2822" max="2822" width="5.42578125" style="106" customWidth="1"/>
    <col min="2823" max="2823" width="6" style="106" customWidth="1"/>
    <col min="2824" max="2824" width="5.42578125" style="106" customWidth="1"/>
    <col min="2825" max="2825" width="4.42578125" style="106" customWidth="1"/>
    <col min="2826" max="2826" width="5" style="106" customWidth="1"/>
    <col min="2827" max="2828" width="5.28515625" style="106" customWidth="1"/>
    <col min="2829" max="2829" width="5.7109375" style="106" customWidth="1"/>
    <col min="2830" max="2830" width="5.5703125" style="106" customWidth="1"/>
    <col min="2831" max="2831" width="5.140625" style="106" customWidth="1"/>
    <col min="2832" max="2832" width="5.42578125" style="106" customWidth="1"/>
    <col min="2833" max="2833" width="5.5703125" style="106" customWidth="1"/>
    <col min="2834" max="2836" width="5" style="106" customWidth="1"/>
    <col min="2837" max="2837" width="5.28515625" style="106" customWidth="1"/>
    <col min="2838" max="2838" width="5.42578125" style="106" customWidth="1"/>
    <col min="2839" max="3072" width="9.140625" style="106"/>
    <col min="3073" max="3073" width="8" style="106" customWidth="1"/>
    <col min="3074" max="3074" width="2.140625" style="106" customWidth="1"/>
    <col min="3075" max="3075" width="5.7109375" style="106" customWidth="1"/>
    <col min="3076" max="3076" width="16.85546875" style="106" customWidth="1"/>
    <col min="3077" max="3077" width="5.28515625" style="106" customWidth="1"/>
    <col min="3078" max="3078" width="5.42578125" style="106" customWidth="1"/>
    <col min="3079" max="3079" width="6" style="106" customWidth="1"/>
    <col min="3080" max="3080" width="5.42578125" style="106" customWidth="1"/>
    <col min="3081" max="3081" width="4.42578125" style="106" customWidth="1"/>
    <col min="3082" max="3082" width="5" style="106" customWidth="1"/>
    <col min="3083" max="3084" width="5.28515625" style="106" customWidth="1"/>
    <col min="3085" max="3085" width="5.7109375" style="106" customWidth="1"/>
    <col min="3086" max="3086" width="5.5703125" style="106" customWidth="1"/>
    <col min="3087" max="3087" width="5.140625" style="106" customWidth="1"/>
    <col min="3088" max="3088" width="5.42578125" style="106" customWidth="1"/>
    <col min="3089" max="3089" width="5.5703125" style="106" customWidth="1"/>
    <col min="3090" max="3092" width="5" style="106" customWidth="1"/>
    <col min="3093" max="3093" width="5.28515625" style="106" customWidth="1"/>
    <col min="3094" max="3094" width="5.42578125" style="106" customWidth="1"/>
    <col min="3095" max="3328" width="9.140625" style="106"/>
    <col min="3329" max="3329" width="8" style="106" customWidth="1"/>
    <col min="3330" max="3330" width="2.140625" style="106" customWidth="1"/>
    <col min="3331" max="3331" width="5.7109375" style="106" customWidth="1"/>
    <col min="3332" max="3332" width="16.85546875" style="106" customWidth="1"/>
    <col min="3333" max="3333" width="5.28515625" style="106" customWidth="1"/>
    <col min="3334" max="3334" width="5.42578125" style="106" customWidth="1"/>
    <col min="3335" max="3335" width="6" style="106" customWidth="1"/>
    <col min="3336" max="3336" width="5.42578125" style="106" customWidth="1"/>
    <col min="3337" max="3337" width="4.42578125" style="106" customWidth="1"/>
    <col min="3338" max="3338" width="5" style="106" customWidth="1"/>
    <col min="3339" max="3340" width="5.28515625" style="106" customWidth="1"/>
    <col min="3341" max="3341" width="5.7109375" style="106" customWidth="1"/>
    <col min="3342" max="3342" width="5.5703125" style="106" customWidth="1"/>
    <col min="3343" max="3343" width="5.140625" style="106" customWidth="1"/>
    <col min="3344" max="3344" width="5.42578125" style="106" customWidth="1"/>
    <col min="3345" max="3345" width="5.5703125" style="106" customWidth="1"/>
    <col min="3346" max="3348" width="5" style="106" customWidth="1"/>
    <col min="3349" max="3349" width="5.28515625" style="106" customWidth="1"/>
    <col min="3350" max="3350" width="5.42578125" style="106" customWidth="1"/>
    <col min="3351" max="3584" width="9.140625" style="106"/>
    <col min="3585" max="3585" width="8" style="106" customWidth="1"/>
    <col min="3586" max="3586" width="2.140625" style="106" customWidth="1"/>
    <col min="3587" max="3587" width="5.7109375" style="106" customWidth="1"/>
    <col min="3588" max="3588" width="16.85546875" style="106" customWidth="1"/>
    <col min="3589" max="3589" width="5.28515625" style="106" customWidth="1"/>
    <col min="3590" max="3590" width="5.42578125" style="106" customWidth="1"/>
    <col min="3591" max="3591" width="6" style="106" customWidth="1"/>
    <col min="3592" max="3592" width="5.42578125" style="106" customWidth="1"/>
    <col min="3593" max="3593" width="4.42578125" style="106" customWidth="1"/>
    <col min="3594" max="3594" width="5" style="106" customWidth="1"/>
    <col min="3595" max="3596" width="5.28515625" style="106" customWidth="1"/>
    <col min="3597" max="3597" width="5.7109375" style="106" customWidth="1"/>
    <col min="3598" max="3598" width="5.5703125" style="106" customWidth="1"/>
    <col min="3599" max="3599" width="5.140625" style="106" customWidth="1"/>
    <col min="3600" max="3600" width="5.42578125" style="106" customWidth="1"/>
    <col min="3601" max="3601" width="5.5703125" style="106" customWidth="1"/>
    <col min="3602" max="3604" width="5" style="106" customWidth="1"/>
    <col min="3605" max="3605" width="5.28515625" style="106" customWidth="1"/>
    <col min="3606" max="3606" width="5.42578125" style="106" customWidth="1"/>
    <col min="3607" max="3840" width="9.140625" style="106"/>
    <col min="3841" max="3841" width="8" style="106" customWidth="1"/>
    <col min="3842" max="3842" width="2.140625" style="106" customWidth="1"/>
    <col min="3843" max="3843" width="5.7109375" style="106" customWidth="1"/>
    <col min="3844" max="3844" width="16.85546875" style="106" customWidth="1"/>
    <col min="3845" max="3845" width="5.28515625" style="106" customWidth="1"/>
    <col min="3846" max="3846" width="5.42578125" style="106" customWidth="1"/>
    <col min="3847" max="3847" width="6" style="106" customWidth="1"/>
    <col min="3848" max="3848" width="5.42578125" style="106" customWidth="1"/>
    <col min="3849" max="3849" width="4.42578125" style="106" customWidth="1"/>
    <col min="3850" max="3850" width="5" style="106" customWidth="1"/>
    <col min="3851" max="3852" width="5.28515625" style="106" customWidth="1"/>
    <col min="3853" max="3853" width="5.7109375" style="106" customWidth="1"/>
    <col min="3854" max="3854" width="5.5703125" style="106" customWidth="1"/>
    <col min="3855" max="3855" width="5.140625" style="106" customWidth="1"/>
    <col min="3856" max="3856" width="5.42578125" style="106" customWidth="1"/>
    <col min="3857" max="3857" width="5.5703125" style="106" customWidth="1"/>
    <col min="3858" max="3860" width="5" style="106" customWidth="1"/>
    <col min="3861" max="3861" width="5.28515625" style="106" customWidth="1"/>
    <col min="3862" max="3862" width="5.42578125" style="106" customWidth="1"/>
    <col min="3863" max="4096" width="9.140625" style="106"/>
    <col min="4097" max="4097" width="8" style="106" customWidth="1"/>
    <col min="4098" max="4098" width="2.140625" style="106" customWidth="1"/>
    <col min="4099" max="4099" width="5.7109375" style="106" customWidth="1"/>
    <col min="4100" max="4100" width="16.85546875" style="106" customWidth="1"/>
    <col min="4101" max="4101" width="5.28515625" style="106" customWidth="1"/>
    <col min="4102" max="4102" width="5.42578125" style="106" customWidth="1"/>
    <col min="4103" max="4103" width="6" style="106" customWidth="1"/>
    <col min="4104" max="4104" width="5.42578125" style="106" customWidth="1"/>
    <col min="4105" max="4105" width="4.42578125" style="106" customWidth="1"/>
    <col min="4106" max="4106" width="5" style="106" customWidth="1"/>
    <col min="4107" max="4108" width="5.28515625" style="106" customWidth="1"/>
    <col min="4109" max="4109" width="5.7109375" style="106" customWidth="1"/>
    <col min="4110" max="4110" width="5.5703125" style="106" customWidth="1"/>
    <col min="4111" max="4111" width="5.140625" style="106" customWidth="1"/>
    <col min="4112" max="4112" width="5.42578125" style="106" customWidth="1"/>
    <col min="4113" max="4113" width="5.5703125" style="106" customWidth="1"/>
    <col min="4114" max="4116" width="5" style="106" customWidth="1"/>
    <col min="4117" max="4117" width="5.28515625" style="106" customWidth="1"/>
    <col min="4118" max="4118" width="5.42578125" style="106" customWidth="1"/>
    <col min="4119" max="4352" width="9.140625" style="106"/>
    <col min="4353" max="4353" width="8" style="106" customWidth="1"/>
    <col min="4354" max="4354" width="2.140625" style="106" customWidth="1"/>
    <col min="4355" max="4355" width="5.7109375" style="106" customWidth="1"/>
    <col min="4356" max="4356" width="16.85546875" style="106" customWidth="1"/>
    <col min="4357" max="4357" width="5.28515625" style="106" customWidth="1"/>
    <col min="4358" max="4358" width="5.42578125" style="106" customWidth="1"/>
    <col min="4359" max="4359" width="6" style="106" customWidth="1"/>
    <col min="4360" max="4360" width="5.42578125" style="106" customWidth="1"/>
    <col min="4361" max="4361" width="4.42578125" style="106" customWidth="1"/>
    <col min="4362" max="4362" width="5" style="106" customWidth="1"/>
    <col min="4363" max="4364" width="5.28515625" style="106" customWidth="1"/>
    <col min="4365" max="4365" width="5.7109375" style="106" customWidth="1"/>
    <col min="4366" max="4366" width="5.5703125" style="106" customWidth="1"/>
    <col min="4367" max="4367" width="5.140625" style="106" customWidth="1"/>
    <col min="4368" max="4368" width="5.42578125" style="106" customWidth="1"/>
    <col min="4369" max="4369" width="5.5703125" style="106" customWidth="1"/>
    <col min="4370" max="4372" width="5" style="106" customWidth="1"/>
    <col min="4373" max="4373" width="5.28515625" style="106" customWidth="1"/>
    <col min="4374" max="4374" width="5.42578125" style="106" customWidth="1"/>
    <col min="4375" max="4608" width="9.140625" style="106"/>
    <col min="4609" max="4609" width="8" style="106" customWidth="1"/>
    <col min="4610" max="4610" width="2.140625" style="106" customWidth="1"/>
    <col min="4611" max="4611" width="5.7109375" style="106" customWidth="1"/>
    <col min="4612" max="4612" width="16.85546875" style="106" customWidth="1"/>
    <col min="4613" max="4613" width="5.28515625" style="106" customWidth="1"/>
    <col min="4614" max="4614" width="5.42578125" style="106" customWidth="1"/>
    <col min="4615" max="4615" width="6" style="106" customWidth="1"/>
    <col min="4616" max="4616" width="5.42578125" style="106" customWidth="1"/>
    <col min="4617" max="4617" width="4.42578125" style="106" customWidth="1"/>
    <col min="4618" max="4618" width="5" style="106" customWidth="1"/>
    <col min="4619" max="4620" width="5.28515625" style="106" customWidth="1"/>
    <col min="4621" max="4621" width="5.7109375" style="106" customWidth="1"/>
    <col min="4622" max="4622" width="5.5703125" style="106" customWidth="1"/>
    <col min="4623" max="4623" width="5.140625" style="106" customWidth="1"/>
    <col min="4624" max="4624" width="5.42578125" style="106" customWidth="1"/>
    <col min="4625" max="4625" width="5.5703125" style="106" customWidth="1"/>
    <col min="4626" max="4628" width="5" style="106" customWidth="1"/>
    <col min="4629" max="4629" width="5.28515625" style="106" customWidth="1"/>
    <col min="4630" max="4630" width="5.42578125" style="106" customWidth="1"/>
    <col min="4631" max="4864" width="9.140625" style="106"/>
    <col min="4865" max="4865" width="8" style="106" customWidth="1"/>
    <col min="4866" max="4866" width="2.140625" style="106" customWidth="1"/>
    <col min="4867" max="4867" width="5.7109375" style="106" customWidth="1"/>
    <col min="4868" max="4868" width="16.85546875" style="106" customWidth="1"/>
    <col min="4869" max="4869" width="5.28515625" style="106" customWidth="1"/>
    <col min="4870" max="4870" width="5.42578125" style="106" customWidth="1"/>
    <col min="4871" max="4871" width="6" style="106" customWidth="1"/>
    <col min="4872" max="4872" width="5.42578125" style="106" customWidth="1"/>
    <col min="4873" max="4873" width="4.42578125" style="106" customWidth="1"/>
    <col min="4874" max="4874" width="5" style="106" customWidth="1"/>
    <col min="4875" max="4876" width="5.28515625" style="106" customWidth="1"/>
    <col min="4877" max="4877" width="5.7109375" style="106" customWidth="1"/>
    <col min="4878" max="4878" width="5.5703125" style="106" customWidth="1"/>
    <col min="4879" max="4879" width="5.140625" style="106" customWidth="1"/>
    <col min="4880" max="4880" width="5.42578125" style="106" customWidth="1"/>
    <col min="4881" max="4881" width="5.5703125" style="106" customWidth="1"/>
    <col min="4882" max="4884" width="5" style="106" customWidth="1"/>
    <col min="4885" max="4885" width="5.28515625" style="106" customWidth="1"/>
    <col min="4886" max="4886" width="5.42578125" style="106" customWidth="1"/>
    <col min="4887" max="5120" width="9.140625" style="106"/>
    <col min="5121" max="5121" width="8" style="106" customWidth="1"/>
    <col min="5122" max="5122" width="2.140625" style="106" customWidth="1"/>
    <col min="5123" max="5123" width="5.7109375" style="106" customWidth="1"/>
    <col min="5124" max="5124" width="16.85546875" style="106" customWidth="1"/>
    <col min="5125" max="5125" width="5.28515625" style="106" customWidth="1"/>
    <col min="5126" max="5126" width="5.42578125" style="106" customWidth="1"/>
    <col min="5127" max="5127" width="6" style="106" customWidth="1"/>
    <col min="5128" max="5128" width="5.42578125" style="106" customWidth="1"/>
    <col min="5129" max="5129" width="4.42578125" style="106" customWidth="1"/>
    <col min="5130" max="5130" width="5" style="106" customWidth="1"/>
    <col min="5131" max="5132" width="5.28515625" style="106" customWidth="1"/>
    <col min="5133" max="5133" width="5.7109375" style="106" customWidth="1"/>
    <col min="5134" max="5134" width="5.5703125" style="106" customWidth="1"/>
    <col min="5135" max="5135" width="5.140625" style="106" customWidth="1"/>
    <col min="5136" max="5136" width="5.42578125" style="106" customWidth="1"/>
    <col min="5137" max="5137" width="5.5703125" style="106" customWidth="1"/>
    <col min="5138" max="5140" width="5" style="106" customWidth="1"/>
    <col min="5141" max="5141" width="5.28515625" style="106" customWidth="1"/>
    <col min="5142" max="5142" width="5.42578125" style="106" customWidth="1"/>
    <col min="5143" max="5376" width="9.140625" style="106"/>
    <col min="5377" max="5377" width="8" style="106" customWidth="1"/>
    <col min="5378" max="5378" width="2.140625" style="106" customWidth="1"/>
    <col min="5379" max="5379" width="5.7109375" style="106" customWidth="1"/>
    <col min="5380" max="5380" width="16.85546875" style="106" customWidth="1"/>
    <col min="5381" max="5381" width="5.28515625" style="106" customWidth="1"/>
    <col min="5382" max="5382" width="5.42578125" style="106" customWidth="1"/>
    <col min="5383" max="5383" width="6" style="106" customWidth="1"/>
    <col min="5384" max="5384" width="5.42578125" style="106" customWidth="1"/>
    <col min="5385" max="5385" width="4.42578125" style="106" customWidth="1"/>
    <col min="5386" max="5386" width="5" style="106" customWidth="1"/>
    <col min="5387" max="5388" width="5.28515625" style="106" customWidth="1"/>
    <col min="5389" max="5389" width="5.7109375" style="106" customWidth="1"/>
    <col min="5390" max="5390" width="5.5703125" style="106" customWidth="1"/>
    <col min="5391" max="5391" width="5.140625" style="106" customWidth="1"/>
    <col min="5392" max="5392" width="5.42578125" style="106" customWidth="1"/>
    <col min="5393" max="5393" width="5.5703125" style="106" customWidth="1"/>
    <col min="5394" max="5396" width="5" style="106" customWidth="1"/>
    <col min="5397" max="5397" width="5.28515625" style="106" customWidth="1"/>
    <col min="5398" max="5398" width="5.42578125" style="106" customWidth="1"/>
    <col min="5399" max="5632" width="9.140625" style="106"/>
    <col min="5633" max="5633" width="8" style="106" customWidth="1"/>
    <col min="5634" max="5634" width="2.140625" style="106" customWidth="1"/>
    <col min="5635" max="5635" width="5.7109375" style="106" customWidth="1"/>
    <col min="5636" max="5636" width="16.85546875" style="106" customWidth="1"/>
    <col min="5637" max="5637" width="5.28515625" style="106" customWidth="1"/>
    <col min="5638" max="5638" width="5.42578125" style="106" customWidth="1"/>
    <col min="5639" max="5639" width="6" style="106" customWidth="1"/>
    <col min="5640" max="5640" width="5.42578125" style="106" customWidth="1"/>
    <col min="5641" max="5641" width="4.42578125" style="106" customWidth="1"/>
    <col min="5642" max="5642" width="5" style="106" customWidth="1"/>
    <col min="5643" max="5644" width="5.28515625" style="106" customWidth="1"/>
    <col min="5645" max="5645" width="5.7109375" style="106" customWidth="1"/>
    <col min="5646" max="5646" width="5.5703125" style="106" customWidth="1"/>
    <col min="5647" max="5647" width="5.140625" style="106" customWidth="1"/>
    <col min="5648" max="5648" width="5.42578125" style="106" customWidth="1"/>
    <col min="5649" max="5649" width="5.5703125" style="106" customWidth="1"/>
    <col min="5650" max="5652" width="5" style="106" customWidth="1"/>
    <col min="5653" max="5653" width="5.28515625" style="106" customWidth="1"/>
    <col min="5654" max="5654" width="5.42578125" style="106" customWidth="1"/>
    <col min="5655" max="5888" width="9.140625" style="106"/>
    <col min="5889" max="5889" width="8" style="106" customWidth="1"/>
    <col min="5890" max="5890" width="2.140625" style="106" customWidth="1"/>
    <col min="5891" max="5891" width="5.7109375" style="106" customWidth="1"/>
    <col min="5892" max="5892" width="16.85546875" style="106" customWidth="1"/>
    <col min="5893" max="5893" width="5.28515625" style="106" customWidth="1"/>
    <col min="5894" max="5894" width="5.42578125" style="106" customWidth="1"/>
    <col min="5895" max="5895" width="6" style="106" customWidth="1"/>
    <col min="5896" max="5896" width="5.42578125" style="106" customWidth="1"/>
    <col min="5897" max="5897" width="4.42578125" style="106" customWidth="1"/>
    <col min="5898" max="5898" width="5" style="106" customWidth="1"/>
    <col min="5899" max="5900" width="5.28515625" style="106" customWidth="1"/>
    <col min="5901" max="5901" width="5.7109375" style="106" customWidth="1"/>
    <col min="5902" max="5902" width="5.5703125" style="106" customWidth="1"/>
    <col min="5903" max="5903" width="5.140625" style="106" customWidth="1"/>
    <col min="5904" max="5904" width="5.42578125" style="106" customWidth="1"/>
    <col min="5905" max="5905" width="5.5703125" style="106" customWidth="1"/>
    <col min="5906" max="5908" width="5" style="106" customWidth="1"/>
    <col min="5909" max="5909" width="5.28515625" style="106" customWidth="1"/>
    <col min="5910" max="5910" width="5.42578125" style="106" customWidth="1"/>
    <col min="5911" max="6144" width="9.140625" style="106"/>
    <col min="6145" max="6145" width="8" style="106" customWidth="1"/>
    <col min="6146" max="6146" width="2.140625" style="106" customWidth="1"/>
    <col min="6147" max="6147" width="5.7109375" style="106" customWidth="1"/>
    <col min="6148" max="6148" width="16.85546875" style="106" customWidth="1"/>
    <col min="6149" max="6149" width="5.28515625" style="106" customWidth="1"/>
    <col min="6150" max="6150" width="5.42578125" style="106" customWidth="1"/>
    <col min="6151" max="6151" width="6" style="106" customWidth="1"/>
    <col min="6152" max="6152" width="5.42578125" style="106" customWidth="1"/>
    <col min="6153" max="6153" width="4.42578125" style="106" customWidth="1"/>
    <col min="6154" max="6154" width="5" style="106" customWidth="1"/>
    <col min="6155" max="6156" width="5.28515625" style="106" customWidth="1"/>
    <col min="6157" max="6157" width="5.7109375" style="106" customWidth="1"/>
    <col min="6158" max="6158" width="5.5703125" style="106" customWidth="1"/>
    <col min="6159" max="6159" width="5.140625" style="106" customWidth="1"/>
    <col min="6160" max="6160" width="5.42578125" style="106" customWidth="1"/>
    <col min="6161" max="6161" width="5.5703125" style="106" customWidth="1"/>
    <col min="6162" max="6164" width="5" style="106" customWidth="1"/>
    <col min="6165" max="6165" width="5.28515625" style="106" customWidth="1"/>
    <col min="6166" max="6166" width="5.42578125" style="106" customWidth="1"/>
    <col min="6167" max="6400" width="9.140625" style="106"/>
    <col min="6401" max="6401" width="8" style="106" customWidth="1"/>
    <col min="6402" max="6402" width="2.140625" style="106" customWidth="1"/>
    <col min="6403" max="6403" width="5.7109375" style="106" customWidth="1"/>
    <col min="6404" max="6404" width="16.85546875" style="106" customWidth="1"/>
    <col min="6405" max="6405" width="5.28515625" style="106" customWidth="1"/>
    <col min="6406" max="6406" width="5.42578125" style="106" customWidth="1"/>
    <col min="6407" max="6407" width="6" style="106" customWidth="1"/>
    <col min="6408" max="6408" width="5.42578125" style="106" customWidth="1"/>
    <col min="6409" max="6409" width="4.42578125" style="106" customWidth="1"/>
    <col min="6410" max="6410" width="5" style="106" customWidth="1"/>
    <col min="6411" max="6412" width="5.28515625" style="106" customWidth="1"/>
    <col min="6413" max="6413" width="5.7109375" style="106" customWidth="1"/>
    <col min="6414" max="6414" width="5.5703125" style="106" customWidth="1"/>
    <col min="6415" max="6415" width="5.140625" style="106" customWidth="1"/>
    <col min="6416" max="6416" width="5.42578125" style="106" customWidth="1"/>
    <col min="6417" max="6417" width="5.5703125" style="106" customWidth="1"/>
    <col min="6418" max="6420" width="5" style="106" customWidth="1"/>
    <col min="6421" max="6421" width="5.28515625" style="106" customWidth="1"/>
    <col min="6422" max="6422" width="5.42578125" style="106" customWidth="1"/>
    <col min="6423" max="6656" width="9.140625" style="106"/>
    <col min="6657" max="6657" width="8" style="106" customWidth="1"/>
    <col min="6658" max="6658" width="2.140625" style="106" customWidth="1"/>
    <col min="6659" max="6659" width="5.7109375" style="106" customWidth="1"/>
    <col min="6660" max="6660" width="16.85546875" style="106" customWidth="1"/>
    <col min="6661" max="6661" width="5.28515625" style="106" customWidth="1"/>
    <col min="6662" max="6662" width="5.42578125" style="106" customWidth="1"/>
    <col min="6663" max="6663" width="6" style="106" customWidth="1"/>
    <col min="6664" max="6664" width="5.42578125" style="106" customWidth="1"/>
    <col min="6665" max="6665" width="4.42578125" style="106" customWidth="1"/>
    <col min="6666" max="6666" width="5" style="106" customWidth="1"/>
    <col min="6667" max="6668" width="5.28515625" style="106" customWidth="1"/>
    <col min="6669" max="6669" width="5.7109375" style="106" customWidth="1"/>
    <col min="6670" max="6670" width="5.5703125" style="106" customWidth="1"/>
    <col min="6671" max="6671" width="5.140625" style="106" customWidth="1"/>
    <col min="6672" max="6672" width="5.42578125" style="106" customWidth="1"/>
    <col min="6673" max="6673" width="5.5703125" style="106" customWidth="1"/>
    <col min="6674" max="6676" width="5" style="106" customWidth="1"/>
    <col min="6677" max="6677" width="5.28515625" style="106" customWidth="1"/>
    <col min="6678" max="6678" width="5.42578125" style="106" customWidth="1"/>
    <col min="6679" max="6912" width="9.140625" style="106"/>
    <col min="6913" max="6913" width="8" style="106" customWidth="1"/>
    <col min="6914" max="6914" width="2.140625" style="106" customWidth="1"/>
    <col min="6915" max="6915" width="5.7109375" style="106" customWidth="1"/>
    <col min="6916" max="6916" width="16.85546875" style="106" customWidth="1"/>
    <col min="6917" max="6917" width="5.28515625" style="106" customWidth="1"/>
    <col min="6918" max="6918" width="5.42578125" style="106" customWidth="1"/>
    <col min="6919" max="6919" width="6" style="106" customWidth="1"/>
    <col min="6920" max="6920" width="5.42578125" style="106" customWidth="1"/>
    <col min="6921" max="6921" width="4.42578125" style="106" customWidth="1"/>
    <col min="6922" max="6922" width="5" style="106" customWidth="1"/>
    <col min="6923" max="6924" width="5.28515625" style="106" customWidth="1"/>
    <col min="6925" max="6925" width="5.7109375" style="106" customWidth="1"/>
    <col min="6926" max="6926" width="5.5703125" style="106" customWidth="1"/>
    <col min="6927" max="6927" width="5.140625" style="106" customWidth="1"/>
    <col min="6928" max="6928" width="5.42578125" style="106" customWidth="1"/>
    <col min="6929" max="6929" width="5.5703125" style="106" customWidth="1"/>
    <col min="6930" max="6932" width="5" style="106" customWidth="1"/>
    <col min="6933" max="6933" width="5.28515625" style="106" customWidth="1"/>
    <col min="6934" max="6934" width="5.42578125" style="106" customWidth="1"/>
    <col min="6935" max="7168" width="9.140625" style="106"/>
    <col min="7169" max="7169" width="8" style="106" customWidth="1"/>
    <col min="7170" max="7170" width="2.140625" style="106" customWidth="1"/>
    <col min="7171" max="7171" width="5.7109375" style="106" customWidth="1"/>
    <col min="7172" max="7172" width="16.85546875" style="106" customWidth="1"/>
    <col min="7173" max="7173" width="5.28515625" style="106" customWidth="1"/>
    <col min="7174" max="7174" width="5.42578125" style="106" customWidth="1"/>
    <col min="7175" max="7175" width="6" style="106" customWidth="1"/>
    <col min="7176" max="7176" width="5.42578125" style="106" customWidth="1"/>
    <col min="7177" max="7177" width="4.42578125" style="106" customWidth="1"/>
    <col min="7178" max="7178" width="5" style="106" customWidth="1"/>
    <col min="7179" max="7180" width="5.28515625" style="106" customWidth="1"/>
    <col min="7181" max="7181" width="5.7109375" style="106" customWidth="1"/>
    <col min="7182" max="7182" width="5.5703125" style="106" customWidth="1"/>
    <col min="7183" max="7183" width="5.140625" style="106" customWidth="1"/>
    <col min="7184" max="7184" width="5.42578125" style="106" customWidth="1"/>
    <col min="7185" max="7185" width="5.5703125" style="106" customWidth="1"/>
    <col min="7186" max="7188" width="5" style="106" customWidth="1"/>
    <col min="7189" max="7189" width="5.28515625" style="106" customWidth="1"/>
    <col min="7190" max="7190" width="5.42578125" style="106" customWidth="1"/>
    <col min="7191" max="7424" width="9.140625" style="106"/>
    <col min="7425" max="7425" width="8" style="106" customWidth="1"/>
    <col min="7426" max="7426" width="2.140625" style="106" customWidth="1"/>
    <col min="7427" max="7427" width="5.7109375" style="106" customWidth="1"/>
    <col min="7428" max="7428" width="16.85546875" style="106" customWidth="1"/>
    <col min="7429" max="7429" width="5.28515625" style="106" customWidth="1"/>
    <col min="7430" max="7430" width="5.42578125" style="106" customWidth="1"/>
    <col min="7431" max="7431" width="6" style="106" customWidth="1"/>
    <col min="7432" max="7432" width="5.42578125" style="106" customWidth="1"/>
    <col min="7433" max="7433" width="4.42578125" style="106" customWidth="1"/>
    <col min="7434" max="7434" width="5" style="106" customWidth="1"/>
    <col min="7435" max="7436" width="5.28515625" style="106" customWidth="1"/>
    <col min="7437" max="7437" width="5.7109375" style="106" customWidth="1"/>
    <col min="7438" max="7438" width="5.5703125" style="106" customWidth="1"/>
    <col min="7439" max="7439" width="5.140625" style="106" customWidth="1"/>
    <col min="7440" max="7440" width="5.42578125" style="106" customWidth="1"/>
    <col min="7441" max="7441" width="5.5703125" style="106" customWidth="1"/>
    <col min="7442" max="7444" width="5" style="106" customWidth="1"/>
    <col min="7445" max="7445" width="5.28515625" style="106" customWidth="1"/>
    <col min="7446" max="7446" width="5.42578125" style="106" customWidth="1"/>
    <col min="7447" max="7680" width="9.140625" style="106"/>
    <col min="7681" max="7681" width="8" style="106" customWidth="1"/>
    <col min="7682" max="7682" width="2.140625" style="106" customWidth="1"/>
    <col min="7683" max="7683" width="5.7109375" style="106" customWidth="1"/>
    <col min="7684" max="7684" width="16.85546875" style="106" customWidth="1"/>
    <col min="7685" max="7685" width="5.28515625" style="106" customWidth="1"/>
    <col min="7686" max="7686" width="5.42578125" style="106" customWidth="1"/>
    <col min="7687" max="7687" width="6" style="106" customWidth="1"/>
    <col min="7688" max="7688" width="5.42578125" style="106" customWidth="1"/>
    <col min="7689" max="7689" width="4.42578125" style="106" customWidth="1"/>
    <col min="7690" max="7690" width="5" style="106" customWidth="1"/>
    <col min="7691" max="7692" width="5.28515625" style="106" customWidth="1"/>
    <col min="7693" max="7693" width="5.7109375" style="106" customWidth="1"/>
    <col min="7694" max="7694" width="5.5703125" style="106" customWidth="1"/>
    <col min="7695" max="7695" width="5.140625" style="106" customWidth="1"/>
    <col min="7696" max="7696" width="5.42578125" style="106" customWidth="1"/>
    <col min="7697" max="7697" width="5.5703125" style="106" customWidth="1"/>
    <col min="7698" max="7700" width="5" style="106" customWidth="1"/>
    <col min="7701" max="7701" width="5.28515625" style="106" customWidth="1"/>
    <col min="7702" max="7702" width="5.42578125" style="106" customWidth="1"/>
    <col min="7703" max="7936" width="9.140625" style="106"/>
    <col min="7937" max="7937" width="8" style="106" customWidth="1"/>
    <col min="7938" max="7938" width="2.140625" style="106" customWidth="1"/>
    <col min="7939" max="7939" width="5.7109375" style="106" customWidth="1"/>
    <col min="7940" max="7940" width="16.85546875" style="106" customWidth="1"/>
    <col min="7941" max="7941" width="5.28515625" style="106" customWidth="1"/>
    <col min="7942" max="7942" width="5.42578125" style="106" customWidth="1"/>
    <col min="7943" max="7943" width="6" style="106" customWidth="1"/>
    <col min="7944" max="7944" width="5.42578125" style="106" customWidth="1"/>
    <col min="7945" max="7945" width="4.42578125" style="106" customWidth="1"/>
    <col min="7946" max="7946" width="5" style="106" customWidth="1"/>
    <col min="7947" max="7948" width="5.28515625" style="106" customWidth="1"/>
    <col min="7949" max="7949" width="5.7109375" style="106" customWidth="1"/>
    <col min="7950" max="7950" width="5.5703125" style="106" customWidth="1"/>
    <col min="7951" max="7951" width="5.140625" style="106" customWidth="1"/>
    <col min="7952" max="7952" width="5.42578125" style="106" customWidth="1"/>
    <col min="7953" max="7953" width="5.5703125" style="106" customWidth="1"/>
    <col min="7954" max="7956" width="5" style="106" customWidth="1"/>
    <col min="7957" max="7957" width="5.28515625" style="106" customWidth="1"/>
    <col min="7958" max="7958" width="5.42578125" style="106" customWidth="1"/>
    <col min="7959" max="8192" width="9.140625" style="106"/>
    <col min="8193" max="8193" width="8" style="106" customWidth="1"/>
    <col min="8194" max="8194" width="2.140625" style="106" customWidth="1"/>
    <col min="8195" max="8195" width="5.7109375" style="106" customWidth="1"/>
    <col min="8196" max="8196" width="16.85546875" style="106" customWidth="1"/>
    <col min="8197" max="8197" width="5.28515625" style="106" customWidth="1"/>
    <col min="8198" max="8198" width="5.42578125" style="106" customWidth="1"/>
    <col min="8199" max="8199" width="6" style="106" customWidth="1"/>
    <col min="8200" max="8200" width="5.42578125" style="106" customWidth="1"/>
    <col min="8201" max="8201" width="4.42578125" style="106" customWidth="1"/>
    <col min="8202" max="8202" width="5" style="106" customWidth="1"/>
    <col min="8203" max="8204" width="5.28515625" style="106" customWidth="1"/>
    <col min="8205" max="8205" width="5.7109375" style="106" customWidth="1"/>
    <col min="8206" max="8206" width="5.5703125" style="106" customWidth="1"/>
    <col min="8207" max="8207" width="5.140625" style="106" customWidth="1"/>
    <col min="8208" max="8208" width="5.42578125" style="106" customWidth="1"/>
    <col min="8209" max="8209" width="5.5703125" style="106" customWidth="1"/>
    <col min="8210" max="8212" width="5" style="106" customWidth="1"/>
    <col min="8213" max="8213" width="5.28515625" style="106" customWidth="1"/>
    <col min="8214" max="8214" width="5.42578125" style="106" customWidth="1"/>
    <col min="8215" max="8448" width="9.140625" style="106"/>
    <col min="8449" max="8449" width="8" style="106" customWidth="1"/>
    <col min="8450" max="8450" width="2.140625" style="106" customWidth="1"/>
    <col min="8451" max="8451" width="5.7109375" style="106" customWidth="1"/>
    <col min="8452" max="8452" width="16.85546875" style="106" customWidth="1"/>
    <col min="8453" max="8453" width="5.28515625" style="106" customWidth="1"/>
    <col min="8454" max="8454" width="5.42578125" style="106" customWidth="1"/>
    <col min="8455" max="8455" width="6" style="106" customWidth="1"/>
    <col min="8456" max="8456" width="5.42578125" style="106" customWidth="1"/>
    <col min="8457" max="8457" width="4.42578125" style="106" customWidth="1"/>
    <col min="8458" max="8458" width="5" style="106" customWidth="1"/>
    <col min="8459" max="8460" width="5.28515625" style="106" customWidth="1"/>
    <col min="8461" max="8461" width="5.7109375" style="106" customWidth="1"/>
    <col min="8462" max="8462" width="5.5703125" style="106" customWidth="1"/>
    <col min="8463" max="8463" width="5.140625" style="106" customWidth="1"/>
    <col min="8464" max="8464" width="5.42578125" style="106" customWidth="1"/>
    <col min="8465" max="8465" width="5.5703125" style="106" customWidth="1"/>
    <col min="8466" max="8468" width="5" style="106" customWidth="1"/>
    <col min="8469" max="8469" width="5.28515625" style="106" customWidth="1"/>
    <col min="8470" max="8470" width="5.42578125" style="106" customWidth="1"/>
    <col min="8471" max="8704" width="9.140625" style="106"/>
    <col min="8705" max="8705" width="8" style="106" customWidth="1"/>
    <col min="8706" max="8706" width="2.140625" style="106" customWidth="1"/>
    <col min="8707" max="8707" width="5.7109375" style="106" customWidth="1"/>
    <col min="8708" max="8708" width="16.85546875" style="106" customWidth="1"/>
    <col min="8709" max="8709" width="5.28515625" style="106" customWidth="1"/>
    <col min="8710" max="8710" width="5.42578125" style="106" customWidth="1"/>
    <col min="8711" max="8711" width="6" style="106" customWidth="1"/>
    <col min="8712" max="8712" width="5.42578125" style="106" customWidth="1"/>
    <col min="8713" max="8713" width="4.42578125" style="106" customWidth="1"/>
    <col min="8714" max="8714" width="5" style="106" customWidth="1"/>
    <col min="8715" max="8716" width="5.28515625" style="106" customWidth="1"/>
    <col min="8717" max="8717" width="5.7109375" style="106" customWidth="1"/>
    <col min="8718" max="8718" width="5.5703125" style="106" customWidth="1"/>
    <col min="8719" max="8719" width="5.140625" style="106" customWidth="1"/>
    <col min="8720" max="8720" width="5.42578125" style="106" customWidth="1"/>
    <col min="8721" max="8721" width="5.5703125" style="106" customWidth="1"/>
    <col min="8722" max="8724" width="5" style="106" customWidth="1"/>
    <col min="8725" max="8725" width="5.28515625" style="106" customWidth="1"/>
    <col min="8726" max="8726" width="5.42578125" style="106" customWidth="1"/>
    <col min="8727" max="8960" width="9.140625" style="106"/>
    <col min="8961" max="8961" width="8" style="106" customWidth="1"/>
    <col min="8962" max="8962" width="2.140625" style="106" customWidth="1"/>
    <col min="8963" max="8963" width="5.7109375" style="106" customWidth="1"/>
    <col min="8964" max="8964" width="16.85546875" style="106" customWidth="1"/>
    <col min="8965" max="8965" width="5.28515625" style="106" customWidth="1"/>
    <col min="8966" max="8966" width="5.42578125" style="106" customWidth="1"/>
    <col min="8967" max="8967" width="6" style="106" customWidth="1"/>
    <col min="8968" max="8968" width="5.42578125" style="106" customWidth="1"/>
    <col min="8969" max="8969" width="4.42578125" style="106" customWidth="1"/>
    <col min="8970" max="8970" width="5" style="106" customWidth="1"/>
    <col min="8971" max="8972" width="5.28515625" style="106" customWidth="1"/>
    <col min="8973" max="8973" width="5.7109375" style="106" customWidth="1"/>
    <col min="8974" max="8974" width="5.5703125" style="106" customWidth="1"/>
    <col min="8975" max="8975" width="5.140625" style="106" customWidth="1"/>
    <col min="8976" max="8976" width="5.42578125" style="106" customWidth="1"/>
    <col min="8977" max="8977" width="5.5703125" style="106" customWidth="1"/>
    <col min="8978" max="8980" width="5" style="106" customWidth="1"/>
    <col min="8981" max="8981" width="5.28515625" style="106" customWidth="1"/>
    <col min="8982" max="8982" width="5.42578125" style="106" customWidth="1"/>
    <col min="8983" max="9216" width="9.140625" style="106"/>
    <col min="9217" max="9217" width="8" style="106" customWidth="1"/>
    <col min="9218" max="9218" width="2.140625" style="106" customWidth="1"/>
    <col min="9219" max="9219" width="5.7109375" style="106" customWidth="1"/>
    <col min="9220" max="9220" width="16.85546875" style="106" customWidth="1"/>
    <col min="9221" max="9221" width="5.28515625" style="106" customWidth="1"/>
    <col min="9222" max="9222" width="5.42578125" style="106" customWidth="1"/>
    <col min="9223" max="9223" width="6" style="106" customWidth="1"/>
    <col min="9224" max="9224" width="5.42578125" style="106" customWidth="1"/>
    <col min="9225" max="9225" width="4.42578125" style="106" customWidth="1"/>
    <col min="9226" max="9226" width="5" style="106" customWidth="1"/>
    <col min="9227" max="9228" width="5.28515625" style="106" customWidth="1"/>
    <col min="9229" max="9229" width="5.7109375" style="106" customWidth="1"/>
    <col min="9230" max="9230" width="5.5703125" style="106" customWidth="1"/>
    <col min="9231" max="9231" width="5.140625" style="106" customWidth="1"/>
    <col min="9232" max="9232" width="5.42578125" style="106" customWidth="1"/>
    <col min="9233" max="9233" width="5.5703125" style="106" customWidth="1"/>
    <col min="9234" max="9236" width="5" style="106" customWidth="1"/>
    <col min="9237" max="9237" width="5.28515625" style="106" customWidth="1"/>
    <col min="9238" max="9238" width="5.42578125" style="106" customWidth="1"/>
    <col min="9239" max="9472" width="9.140625" style="106"/>
    <col min="9473" max="9473" width="8" style="106" customWidth="1"/>
    <col min="9474" max="9474" width="2.140625" style="106" customWidth="1"/>
    <col min="9475" max="9475" width="5.7109375" style="106" customWidth="1"/>
    <col min="9476" max="9476" width="16.85546875" style="106" customWidth="1"/>
    <col min="9477" max="9477" width="5.28515625" style="106" customWidth="1"/>
    <col min="9478" max="9478" width="5.42578125" style="106" customWidth="1"/>
    <col min="9479" max="9479" width="6" style="106" customWidth="1"/>
    <col min="9480" max="9480" width="5.42578125" style="106" customWidth="1"/>
    <col min="9481" max="9481" width="4.42578125" style="106" customWidth="1"/>
    <col min="9482" max="9482" width="5" style="106" customWidth="1"/>
    <col min="9483" max="9484" width="5.28515625" style="106" customWidth="1"/>
    <col min="9485" max="9485" width="5.7109375" style="106" customWidth="1"/>
    <col min="9486" max="9486" width="5.5703125" style="106" customWidth="1"/>
    <col min="9487" max="9487" width="5.140625" style="106" customWidth="1"/>
    <col min="9488" max="9488" width="5.42578125" style="106" customWidth="1"/>
    <col min="9489" max="9489" width="5.5703125" style="106" customWidth="1"/>
    <col min="9490" max="9492" width="5" style="106" customWidth="1"/>
    <col min="9493" max="9493" width="5.28515625" style="106" customWidth="1"/>
    <col min="9494" max="9494" width="5.42578125" style="106" customWidth="1"/>
    <col min="9495" max="9728" width="9.140625" style="106"/>
    <col min="9729" max="9729" width="8" style="106" customWidth="1"/>
    <col min="9730" max="9730" width="2.140625" style="106" customWidth="1"/>
    <col min="9731" max="9731" width="5.7109375" style="106" customWidth="1"/>
    <col min="9732" max="9732" width="16.85546875" style="106" customWidth="1"/>
    <col min="9733" max="9733" width="5.28515625" style="106" customWidth="1"/>
    <col min="9734" max="9734" width="5.42578125" style="106" customWidth="1"/>
    <col min="9735" max="9735" width="6" style="106" customWidth="1"/>
    <col min="9736" max="9736" width="5.42578125" style="106" customWidth="1"/>
    <col min="9737" max="9737" width="4.42578125" style="106" customWidth="1"/>
    <col min="9738" max="9738" width="5" style="106" customWidth="1"/>
    <col min="9739" max="9740" width="5.28515625" style="106" customWidth="1"/>
    <col min="9741" max="9741" width="5.7109375" style="106" customWidth="1"/>
    <col min="9742" max="9742" width="5.5703125" style="106" customWidth="1"/>
    <col min="9743" max="9743" width="5.140625" style="106" customWidth="1"/>
    <col min="9744" max="9744" width="5.42578125" style="106" customWidth="1"/>
    <col min="9745" max="9745" width="5.5703125" style="106" customWidth="1"/>
    <col min="9746" max="9748" width="5" style="106" customWidth="1"/>
    <col min="9749" max="9749" width="5.28515625" style="106" customWidth="1"/>
    <col min="9750" max="9750" width="5.42578125" style="106" customWidth="1"/>
    <col min="9751" max="9984" width="9.140625" style="106"/>
    <col min="9985" max="9985" width="8" style="106" customWidth="1"/>
    <col min="9986" max="9986" width="2.140625" style="106" customWidth="1"/>
    <col min="9987" max="9987" width="5.7109375" style="106" customWidth="1"/>
    <col min="9988" max="9988" width="16.85546875" style="106" customWidth="1"/>
    <col min="9989" max="9989" width="5.28515625" style="106" customWidth="1"/>
    <col min="9990" max="9990" width="5.42578125" style="106" customWidth="1"/>
    <col min="9991" max="9991" width="6" style="106" customWidth="1"/>
    <col min="9992" max="9992" width="5.42578125" style="106" customWidth="1"/>
    <col min="9993" max="9993" width="4.42578125" style="106" customWidth="1"/>
    <col min="9994" max="9994" width="5" style="106" customWidth="1"/>
    <col min="9995" max="9996" width="5.28515625" style="106" customWidth="1"/>
    <col min="9997" max="9997" width="5.7109375" style="106" customWidth="1"/>
    <col min="9998" max="9998" width="5.5703125" style="106" customWidth="1"/>
    <col min="9999" max="9999" width="5.140625" style="106" customWidth="1"/>
    <col min="10000" max="10000" width="5.42578125" style="106" customWidth="1"/>
    <col min="10001" max="10001" width="5.5703125" style="106" customWidth="1"/>
    <col min="10002" max="10004" width="5" style="106" customWidth="1"/>
    <col min="10005" max="10005" width="5.28515625" style="106" customWidth="1"/>
    <col min="10006" max="10006" width="5.42578125" style="106" customWidth="1"/>
    <col min="10007" max="10240" width="9.140625" style="106"/>
    <col min="10241" max="10241" width="8" style="106" customWidth="1"/>
    <col min="10242" max="10242" width="2.140625" style="106" customWidth="1"/>
    <col min="10243" max="10243" width="5.7109375" style="106" customWidth="1"/>
    <col min="10244" max="10244" width="16.85546875" style="106" customWidth="1"/>
    <col min="10245" max="10245" width="5.28515625" style="106" customWidth="1"/>
    <col min="10246" max="10246" width="5.42578125" style="106" customWidth="1"/>
    <col min="10247" max="10247" width="6" style="106" customWidth="1"/>
    <col min="10248" max="10248" width="5.42578125" style="106" customWidth="1"/>
    <col min="10249" max="10249" width="4.42578125" style="106" customWidth="1"/>
    <col min="10250" max="10250" width="5" style="106" customWidth="1"/>
    <col min="10251" max="10252" width="5.28515625" style="106" customWidth="1"/>
    <col min="10253" max="10253" width="5.7109375" style="106" customWidth="1"/>
    <col min="10254" max="10254" width="5.5703125" style="106" customWidth="1"/>
    <col min="10255" max="10255" width="5.140625" style="106" customWidth="1"/>
    <col min="10256" max="10256" width="5.42578125" style="106" customWidth="1"/>
    <col min="10257" max="10257" width="5.5703125" style="106" customWidth="1"/>
    <col min="10258" max="10260" width="5" style="106" customWidth="1"/>
    <col min="10261" max="10261" width="5.28515625" style="106" customWidth="1"/>
    <col min="10262" max="10262" width="5.42578125" style="106" customWidth="1"/>
    <col min="10263" max="10496" width="9.140625" style="106"/>
    <col min="10497" max="10497" width="8" style="106" customWidth="1"/>
    <col min="10498" max="10498" width="2.140625" style="106" customWidth="1"/>
    <col min="10499" max="10499" width="5.7109375" style="106" customWidth="1"/>
    <col min="10500" max="10500" width="16.85546875" style="106" customWidth="1"/>
    <col min="10501" max="10501" width="5.28515625" style="106" customWidth="1"/>
    <col min="10502" max="10502" width="5.42578125" style="106" customWidth="1"/>
    <col min="10503" max="10503" width="6" style="106" customWidth="1"/>
    <col min="10504" max="10504" width="5.42578125" style="106" customWidth="1"/>
    <col min="10505" max="10505" width="4.42578125" style="106" customWidth="1"/>
    <col min="10506" max="10506" width="5" style="106" customWidth="1"/>
    <col min="10507" max="10508" width="5.28515625" style="106" customWidth="1"/>
    <col min="10509" max="10509" width="5.7109375" style="106" customWidth="1"/>
    <col min="10510" max="10510" width="5.5703125" style="106" customWidth="1"/>
    <col min="10511" max="10511" width="5.140625" style="106" customWidth="1"/>
    <col min="10512" max="10512" width="5.42578125" style="106" customWidth="1"/>
    <col min="10513" max="10513" width="5.5703125" style="106" customWidth="1"/>
    <col min="10514" max="10516" width="5" style="106" customWidth="1"/>
    <col min="10517" max="10517" width="5.28515625" style="106" customWidth="1"/>
    <col min="10518" max="10518" width="5.42578125" style="106" customWidth="1"/>
    <col min="10519" max="10752" width="9.140625" style="106"/>
    <col min="10753" max="10753" width="8" style="106" customWidth="1"/>
    <col min="10754" max="10754" width="2.140625" style="106" customWidth="1"/>
    <col min="10755" max="10755" width="5.7109375" style="106" customWidth="1"/>
    <col min="10756" max="10756" width="16.85546875" style="106" customWidth="1"/>
    <col min="10757" max="10757" width="5.28515625" style="106" customWidth="1"/>
    <col min="10758" max="10758" width="5.42578125" style="106" customWidth="1"/>
    <col min="10759" max="10759" width="6" style="106" customWidth="1"/>
    <col min="10760" max="10760" width="5.42578125" style="106" customWidth="1"/>
    <col min="10761" max="10761" width="4.42578125" style="106" customWidth="1"/>
    <col min="10762" max="10762" width="5" style="106" customWidth="1"/>
    <col min="10763" max="10764" width="5.28515625" style="106" customWidth="1"/>
    <col min="10765" max="10765" width="5.7109375" style="106" customWidth="1"/>
    <col min="10766" max="10766" width="5.5703125" style="106" customWidth="1"/>
    <col min="10767" max="10767" width="5.140625" style="106" customWidth="1"/>
    <col min="10768" max="10768" width="5.42578125" style="106" customWidth="1"/>
    <col min="10769" max="10769" width="5.5703125" style="106" customWidth="1"/>
    <col min="10770" max="10772" width="5" style="106" customWidth="1"/>
    <col min="10773" max="10773" width="5.28515625" style="106" customWidth="1"/>
    <col min="10774" max="10774" width="5.42578125" style="106" customWidth="1"/>
    <col min="10775" max="11008" width="9.140625" style="106"/>
    <col min="11009" max="11009" width="8" style="106" customWidth="1"/>
    <col min="11010" max="11010" width="2.140625" style="106" customWidth="1"/>
    <col min="11011" max="11011" width="5.7109375" style="106" customWidth="1"/>
    <col min="11012" max="11012" width="16.85546875" style="106" customWidth="1"/>
    <col min="11013" max="11013" width="5.28515625" style="106" customWidth="1"/>
    <col min="11014" max="11014" width="5.42578125" style="106" customWidth="1"/>
    <col min="11015" max="11015" width="6" style="106" customWidth="1"/>
    <col min="11016" max="11016" width="5.42578125" style="106" customWidth="1"/>
    <col min="11017" max="11017" width="4.42578125" style="106" customWidth="1"/>
    <col min="11018" max="11018" width="5" style="106" customWidth="1"/>
    <col min="11019" max="11020" width="5.28515625" style="106" customWidth="1"/>
    <col min="11021" max="11021" width="5.7109375" style="106" customWidth="1"/>
    <col min="11022" max="11022" width="5.5703125" style="106" customWidth="1"/>
    <col min="11023" max="11023" width="5.140625" style="106" customWidth="1"/>
    <col min="11024" max="11024" width="5.42578125" style="106" customWidth="1"/>
    <col min="11025" max="11025" width="5.5703125" style="106" customWidth="1"/>
    <col min="11026" max="11028" width="5" style="106" customWidth="1"/>
    <col min="11029" max="11029" width="5.28515625" style="106" customWidth="1"/>
    <col min="11030" max="11030" width="5.42578125" style="106" customWidth="1"/>
    <col min="11031" max="11264" width="9.140625" style="106"/>
    <col min="11265" max="11265" width="8" style="106" customWidth="1"/>
    <col min="11266" max="11266" width="2.140625" style="106" customWidth="1"/>
    <col min="11267" max="11267" width="5.7109375" style="106" customWidth="1"/>
    <col min="11268" max="11268" width="16.85546875" style="106" customWidth="1"/>
    <col min="11269" max="11269" width="5.28515625" style="106" customWidth="1"/>
    <col min="11270" max="11270" width="5.42578125" style="106" customWidth="1"/>
    <col min="11271" max="11271" width="6" style="106" customWidth="1"/>
    <col min="11272" max="11272" width="5.42578125" style="106" customWidth="1"/>
    <col min="11273" max="11273" width="4.42578125" style="106" customWidth="1"/>
    <col min="11274" max="11274" width="5" style="106" customWidth="1"/>
    <col min="11275" max="11276" width="5.28515625" style="106" customWidth="1"/>
    <col min="11277" max="11277" width="5.7109375" style="106" customWidth="1"/>
    <col min="11278" max="11278" width="5.5703125" style="106" customWidth="1"/>
    <col min="11279" max="11279" width="5.140625" style="106" customWidth="1"/>
    <col min="11280" max="11280" width="5.42578125" style="106" customWidth="1"/>
    <col min="11281" max="11281" width="5.5703125" style="106" customWidth="1"/>
    <col min="11282" max="11284" width="5" style="106" customWidth="1"/>
    <col min="11285" max="11285" width="5.28515625" style="106" customWidth="1"/>
    <col min="11286" max="11286" width="5.42578125" style="106" customWidth="1"/>
    <col min="11287" max="11520" width="9.140625" style="106"/>
    <col min="11521" max="11521" width="8" style="106" customWidth="1"/>
    <col min="11522" max="11522" width="2.140625" style="106" customWidth="1"/>
    <col min="11523" max="11523" width="5.7109375" style="106" customWidth="1"/>
    <col min="11524" max="11524" width="16.85546875" style="106" customWidth="1"/>
    <col min="11525" max="11525" width="5.28515625" style="106" customWidth="1"/>
    <col min="11526" max="11526" width="5.42578125" style="106" customWidth="1"/>
    <col min="11527" max="11527" width="6" style="106" customWidth="1"/>
    <col min="11528" max="11528" width="5.42578125" style="106" customWidth="1"/>
    <col min="11529" max="11529" width="4.42578125" style="106" customWidth="1"/>
    <col min="11530" max="11530" width="5" style="106" customWidth="1"/>
    <col min="11531" max="11532" width="5.28515625" style="106" customWidth="1"/>
    <col min="11533" max="11533" width="5.7109375" style="106" customWidth="1"/>
    <col min="11534" max="11534" width="5.5703125" style="106" customWidth="1"/>
    <col min="11535" max="11535" width="5.140625" style="106" customWidth="1"/>
    <col min="11536" max="11536" width="5.42578125" style="106" customWidth="1"/>
    <col min="11537" max="11537" width="5.5703125" style="106" customWidth="1"/>
    <col min="11538" max="11540" width="5" style="106" customWidth="1"/>
    <col min="11541" max="11541" width="5.28515625" style="106" customWidth="1"/>
    <col min="11542" max="11542" width="5.42578125" style="106" customWidth="1"/>
    <col min="11543" max="11776" width="9.140625" style="106"/>
    <col min="11777" max="11777" width="8" style="106" customWidth="1"/>
    <col min="11778" max="11778" width="2.140625" style="106" customWidth="1"/>
    <col min="11779" max="11779" width="5.7109375" style="106" customWidth="1"/>
    <col min="11780" max="11780" width="16.85546875" style="106" customWidth="1"/>
    <col min="11781" max="11781" width="5.28515625" style="106" customWidth="1"/>
    <col min="11782" max="11782" width="5.42578125" style="106" customWidth="1"/>
    <col min="11783" max="11783" width="6" style="106" customWidth="1"/>
    <col min="11784" max="11784" width="5.42578125" style="106" customWidth="1"/>
    <col min="11785" max="11785" width="4.42578125" style="106" customWidth="1"/>
    <col min="11786" max="11786" width="5" style="106" customWidth="1"/>
    <col min="11787" max="11788" width="5.28515625" style="106" customWidth="1"/>
    <col min="11789" max="11789" width="5.7109375" style="106" customWidth="1"/>
    <col min="11790" max="11790" width="5.5703125" style="106" customWidth="1"/>
    <col min="11791" max="11791" width="5.140625" style="106" customWidth="1"/>
    <col min="11792" max="11792" width="5.42578125" style="106" customWidth="1"/>
    <col min="11793" max="11793" width="5.5703125" style="106" customWidth="1"/>
    <col min="11794" max="11796" width="5" style="106" customWidth="1"/>
    <col min="11797" max="11797" width="5.28515625" style="106" customWidth="1"/>
    <col min="11798" max="11798" width="5.42578125" style="106" customWidth="1"/>
    <col min="11799" max="12032" width="9.140625" style="106"/>
    <col min="12033" max="12033" width="8" style="106" customWidth="1"/>
    <col min="12034" max="12034" width="2.140625" style="106" customWidth="1"/>
    <col min="12035" max="12035" width="5.7109375" style="106" customWidth="1"/>
    <col min="12036" max="12036" width="16.85546875" style="106" customWidth="1"/>
    <col min="12037" max="12037" width="5.28515625" style="106" customWidth="1"/>
    <col min="12038" max="12038" width="5.42578125" style="106" customWidth="1"/>
    <col min="12039" max="12039" width="6" style="106" customWidth="1"/>
    <col min="12040" max="12040" width="5.42578125" style="106" customWidth="1"/>
    <col min="12041" max="12041" width="4.42578125" style="106" customWidth="1"/>
    <col min="12042" max="12042" width="5" style="106" customWidth="1"/>
    <col min="12043" max="12044" width="5.28515625" style="106" customWidth="1"/>
    <col min="12045" max="12045" width="5.7109375" style="106" customWidth="1"/>
    <col min="12046" max="12046" width="5.5703125" style="106" customWidth="1"/>
    <col min="12047" max="12047" width="5.140625" style="106" customWidth="1"/>
    <col min="12048" max="12048" width="5.42578125" style="106" customWidth="1"/>
    <col min="12049" max="12049" width="5.5703125" style="106" customWidth="1"/>
    <col min="12050" max="12052" width="5" style="106" customWidth="1"/>
    <col min="12053" max="12053" width="5.28515625" style="106" customWidth="1"/>
    <col min="12054" max="12054" width="5.42578125" style="106" customWidth="1"/>
    <col min="12055" max="12288" width="9.140625" style="106"/>
    <col min="12289" max="12289" width="8" style="106" customWidth="1"/>
    <col min="12290" max="12290" width="2.140625" style="106" customWidth="1"/>
    <col min="12291" max="12291" width="5.7109375" style="106" customWidth="1"/>
    <col min="12292" max="12292" width="16.85546875" style="106" customWidth="1"/>
    <col min="12293" max="12293" width="5.28515625" style="106" customWidth="1"/>
    <col min="12294" max="12294" width="5.42578125" style="106" customWidth="1"/>
    <col min="12295" max="12295" width="6" style="106" customWidth="1"/>
    <col min="12296" max="12296" width="5.42578125" style="106" customWidth="1"/>
    <col min="12297" max="12297" width="4.42578125" style="106" customWidth="1"/>
    <col min="12298" max="12298" width="5" style="106" customWidth="1"/>
    <col min="12299" max="12300" width="5.28515625" style="106" customWidth="1"/>
    <col min="12301" max="12301" width="5.7109375" style="106" customWidth="1"/>
    <col min="12302" max="12302" width="5.5703125" style="106" customWidth="1"/>
    <col min="12303" max="12303" width="5.140625" style="106" customWidth="1"/>
    <col min="12304" max="12304" width="5.42578125" style="106" customWidth="1"/>
    <col min="12305" max="12305" width="5.5703125" style="106" customWidth="1"/>
    <col min="12306" max="12308" width="5" style="106" customWidth="1"/>
    <col min="12309" max="12309" width="5.28515625" style="106" customWidth="1"/>
    <col min="12310" max="12310" width="5.42578125" style="106" customWidth="1"/>
    <col min="12311" max="12544" width="9.140625" style="106"/>
    <col min="12545" max="12545" width="8" style="106" customWidth="1"/>
    <col min="12546" max="12546" width="2.140625" style="106" customWidth="1"/>
    <col min="12547" max="12547" width="5.7109375" style="106" customWidth="1"/>
    <col min="12548" max="12548" width="16.85546875" style="106" customWidth="1"/>
    <col min="12549" max="12549" width="5.28515625" style="106" customWidth="1"/>
    <col min="12550" max="12550" width="5.42578125" style="106" customWidth="1"/>
    <col min="12551" max="12551" width="6" style="106" customWidth="1"/>
    <col min="12552" max="12552" width="5.42578125" style="106" customWidth="1"/>
    <col min="12553" max="12553" width="4.42578125" style="106" customWidth="1"/>
    <col min="12554" max="12554" width="5" style="106" customWidth="1"/>
    <col min="12555" max="12556" width="5.28515625" style="106" customWidth="1"/>
    <col min="12557" max="12557" width="5.7109375" style="106" customWidth="1"/>
    <col min="12558" max="12558" width="5.5703125" style="106" customWidth="1"/>
    <col min="12559" max="12559" width="5.140625" style="106" customWidth="1"/>
    <col min="12560" max="12560" width="5.42578125" style="106" customWidth="1"/>
    <col min="12561" max="12561" width="5.5703125" style="106" customWidth="1"/>
    <col min="12562" max="12564" width="5" style="106" customWidth="1"/>
    <col min="12565" max="12565" width="5.28515625" style="106" customWidth="1"/>
    <col min="12566" max="12566" width="5.42578125" style="106" customWidth="1"/>
    <col min="12567" max="12800" width="9.140625" style="106"/>
    <col min="12801" max="12801" width="8" style="106" customWidth="1"/>
    <col min="12802" max="12802" width="2.140625" style="106" customWidth="1"/>
    <col min="12803" max="12803" width="5.7109375" style="106" customWidth="1"/>
    <col min="12804" max="12804" width="16.85546875" style="106" customWidth="1"/>
    <col min="12805" max="12805" width="5.28515625" style="106" customWidth="1"/>
    <col min="12806" max="12806" width="5.42578125" style="106" customWidth="1"/>
    <col min="12807" max="12807" width="6" style="106" customWidth="1"/>
    <col min="12808" max="12808" width="5.42578125" style="106" customWidth="1"/>
    <col min="12809" max="12809" width="4.42578125" style="106" customWidth="1"/>
    <col min="12810" max="12810" width="5" style="106" customWidth="1"/>
    <col min="12811" max="12812" width="5.28515625" style="106" customWidth="1"/>
    <col min="12813" max="12813" width="5.7109375" style="106" customWidth="1"/>
    <col min="12814" max="12814" width="5.5703125" style="106" customWidth="1"/>
    <col min="12815" max="12815" width="5.140625" style="106" customWidth="1"/>
    <col min="12816" max="12816" width="5.42578125" style="106" customWidth="1"/>
    <col min="12817" max="12817" width="5.5703125" style="106" customWidth="1"/>
    <col min="12818" max="12820" width="5" style="106" customWidth="1"/>
    <col min="12821" max="12821" width="5.28515625" style="106" customWidth="1"/>
    <col min="12822" max="12822" width="5.42578125" style="106" customWidth="1"/>
    <col min="12823" max="13056" width="9.140625" style="106"/>
    <col min="13057" max="13057" width="8" style="106" customWidth="1"/>
    <col min="13058" max="13058" width="2.140625" style="106" customWidth="1"/>
    <col min="13059" max="13059" width="5.7109375" style="106" customWidth="1"/>
    <col min="13060" max="13060" width="16.85546875" style="106" customWidth="1"/>
    <col min="13061" max="13061" width="5.28515625" style="106" customWidth="1"/>
    <col min="13062" max="13062" width="5.42578125" style="106" customWidth="1"/>
    <col min="13063" max="13063" width="6" style="106" customWidth="1"/>
    <col min="13064" max="13064" width="5.42578125" style="106" customWidth="1"/>
    <col min="13065" max="13065" width="4.42578125" style="106" customWidth="1"/>
    <col min="13066" max="13066" width="5" style="106" customWidth="1"/>
    <col min="13067" max="13068" width="5.28515625" style="106" customWidth="1"/>
    <col min="13069" max="13069" width="5.7109375" style="106" customWidth="1"/>
    <col min="13070" max="13070" width="5.5703125" style="106" customWidth="1"/>
    <col min="13071" max="13071" width="5.140625" style="106" customWidth="1"/>
    <col min="13072" max="13072" width="5.42578125" style="106" customWidth="1"/>
    <col min="13073" max="13073" width="5.5703125" style="106" customWidth="1"/>
    <col min="13074" max="13076" width="5" style="106" customWidth="1"/>
    <col min="13077" max="13077" width="5.28515625" style="106" customWidth="1"/>
    <col min="13078" max="13078" width="5.42578125" style="106" customWidth="1"/>
    <col min="13079" max="13312" width="9.140625" style="106"/>
    <col min="13313" max="13313" width="8" style="106" customWidth="1"/>
    <col min="13314" max="13314" width="2.140625" style="106" customWidth="1"/>
    <col min="13315" max="13315" width="5.7109375" style="106" customWidth="1"/>
    <col min="13316" max="13316" width="16.85546875" style="106" customWidth="1"/>
    <col min="13317" max="13317" width="5.28515625" style="106" customWidth="1"/>
    <col min="13318" max="13318" width="5.42578125" style="106" customWidth="1"/>
    <col min="13319" max="13319" width="6" style="106" customWidth="1"/>
    <col min="13320" max="13320" width="5.42578125" style="106" customWidth="1"/>
    <col min="13321" max="13321" width="4.42578125" style="106" customWidth="1"/>
    <col min="13322" max="13322" width="5" style="106" customWidth="1"/>
    <col min="13323" max="13324" width="5.28515625" style="106" customWidth="1"/>
    <col min="13325" max="13325" width="5.7109375" style="106" customWidth="1"/>
    <col min="13326" max="13326" width="5.5703125" style="106" customWidth="1"/>
    <col min="13327" max="13327" width="5.140625" style="106" customWidth="1"/>
    <col min="13328" max="13328" width="5.42578125" style="106" customWidth="1"/>
    <col min="13329" max="13329" width="5.5703125" style="106" customWidth="1"/>
    <col min="13330" max="13332" width="5" style="106" customWidth="1"/>
    <col min="13333" max="13333" width="5.28515625" style="106" customWidth="1"/>
    <col min="13334" max="13334" width="5.42578125" style="106" customWidth="1"/>
    <col min="13335" max="13568" width="9.140625" style="106"/>
    <col min="13569" max="13569" width="8" style="106" customWidth="1"/>
    <col min="13570" max="13570" width="2.140625" style="106" customWidth="1"/>
    <col min="13571" max="13571" width="5.7109375" style="106" customWidth="1"/>
    <col min="13572" max="13572" width="16.85546875" style="106" customWidth="1"/>
    <col min="13573" max="13573" width="5.28515625" style="106" customWidth="1"/>
    <col min="13574" max="13574" width="5.42578125" style="106" customWidth="1"/>
    <col min="13575" max="13575" width="6" style="106" customWidth="1"/>
    <col min="13576" max="13576" width="5.42578125" style="106" customWidth="1"/>
    <col min="13577" max="13577" width="4.42578125" style="106" customWidth="1"/>
    <col min="13578" max="13578" width="5" style="106" customWidth="1"/>
    <col min="13579" max="13580" width="5.28515625" style="106" customWidth="1"/>
    <col min="13581" max="13581" width="5.7109375" style="106" customWidth="1"/>
    <col min="13582" max="13582" width="5.5703125" style="106" customWidth="1"/>
    <col min="13583" max="13583" width="5.140625" style="106" customWidth="1"/>
    <col min="13584" max="13584" width="5.42578125" style="106" customWidth="1"/>
    <col min="13585" max="13585" width="5.5703125" style="106" customWidth="1"/>
    <col min="13586" max="13588" width="5" style="106" customWidth="1"/>
    <col min="13589" max="13589" width="5.28515625" style="106" customWidth="1"/>
    <col min="13590" max="13590" width="5.42578125" style="106" customWidth="1"/>
    <col min="13591" max="13824" width="9.140625" style="106"/>
    <col min="13825" max="13825" width="8" style="106" customWidth="1"/>
    <col min="13826" max="13826" width="2.140625" style="106" customWidth="1"/>
    <col min="13827" max="13827" width="5.7109375" style="106" customWidth="1"/>
    <col min="13828" max="13828" width="16.85546875" style="106" customWidth="1"/>
    <col min="13829" max="13829" width="5.28515625" style="106" customWidth="1"/>
    <col min="13830" max="13830" width="5.42578125" style="106" customWidth="1"/>
    <col min="13831" max="13831" width="6" style="106" customWidth="1"/>
    <col min="13832" max="13832" width="5.42578125" style="106" customWidth="1"/>
    <col min="13833" max="13833" width="4.42578125" style="106" customWidth="1"/>
    <col min="13834" max="13834" width="5" style="106" customWidth="1"/>
    <col min="13835" max="13836" width="5.28515625" style="106" customWidth="1"/>
    <col min="13837" max="13837" width="5.7109375" style="106" customWidth="1"/>
    <col min="13838" max="13838" width="5.5703125" style="106" customWidth="1"/>
    <col min="13839" max="13839" width="5.140625" style="106" customWidth="1"/>
    <col min="13840" max="13840" width="5.42578125" style="106" customWidth="1"/>
    <col min="13841" max="13841" width="5.5703125" style="106" customWidth="1"/>
    <col min="13842" max="13844" width="5" style="106" customWidth="1"/>
    <col min="13845" max="13845" width="5.28515625" style="106" customWidth="1"/>
    <col min="13846" max="13846" width="5.42578125" style="106" customWidth="1"/>
    <col min="13847" max="14080" width="9.140625" style="106"/>
    <col min="14081" max="14081" width="8" style="106" customWidth="1"/>
    <col min="14082" max="14082" width="2.140625" style="106" customWidth="1"/>
    <col min="14083" max="14083" width="5.7109375" style="106" customWidth="1"/>
    <col min="14084" max="14084" width="16.85546875" style="106" customWidth="1"/>
    <col min="14085" max="14085" width="5.28515625" style="106" customWidth="1"/>
    <col min="14086" max="14086" width="5.42578125" style="106" customWidth="1"/>
    <col min="14087" max="14087" width="6" style="106" customWidth="1"/>
    <col min="14088" max="14088" width="5.42578125" style="106" customWidth="1"/>
    <col min="14089" max="14089" width="4.42578125" style="106" customWidth="1"/>
    <col min="14090" max="14090" width="5" style="106" customWidth="1"/>
    <col min="14091" max="14092" width="5.28515625" style="106" customWidth="1"/>
    <col min="14093" max="14093" width="5.7109375" style="106" customWidth="1"/>
    <col min="14094" max="14094" width="5.5703125" style="106" customWidth="1"/>
    <col min="14095" max="14095" width="5.140625" style="106" customWidth="1"/>
    <col min="14096" max="14096" width="5.42578125" style="106" customWidth="1"/>
    <col min="14097" max="14097" width="5.5703125" style="106" customWidth="1"/>
    <col min="14098" max="14100" width="5" style="106" customWidth="1"/>
    <col min="14101" max="14101" width="5.28515625" style="106" customWidth="1"/>
    <col min="14102" max="14102" width="5.42578125" style="106" customWidth="1"/>
    <col min="14103" max="14336" width="9.140625" style="106"/>
    <col min="14337" max="14337" width="8" style="106" customWidth="1"/>
    <col min="14338" max="14338" width="2.140625" style="106" customWidth="1"/>
    <col min="14339" max="14339" width="5.7109375" style="106" customWidth="1"/>
    <col min="14340" max="14340" width="16.85546875" style="106" customWidth="1"/>
    <col min="14341" max="14341" width="5.28515625" style="106" customWidth="1"/>
    <col min="14342" max="14342" width="5.42578125" style="106" customWidth="1"/>
    <col min="14343" max="14343" width="6" style="106" customWidth="1"/>
    <col min="14344" max="14344" width="5.42578125" style="106" customWidth="1"/>
    <col min="14345" max="14345" width="4.42578125" style="106" customWidth="1"/>
    <col min="14346" max="14346" width="5" style="106" customWidth="1"/>
    <col min="14347" max="14348" width="5.28515625" style="106" customWidth="1"/>
    <col min="14349" max="14349" width="5.7109375" style="106" customWidth="1"/>
    <col min="14350" max="14350" width="5.5703125" style="106" customWidth="1"/>
    <col min="14351" max="14351" width="5.140625" style="106" customWidth="1"/>
    <col min="14352" max="14352" width="5.42578125" style="106" customWidth="1"/>
    <col min="14353" max="14353" width="5.5703125" style="106" customWidth="1"/>
    <col min="14354" max="14356" width="5" style="106" customWidth="1"/>
    <col min="14357" max="14357" width="5.28515625" style="106" customWidth="1"/>
    <col min="14358" max="14358" width="5.42578125" style="106" customWidth="1"/>
    <col min="14359" max="14592" width="9.140625" style="106"/>
    <col min="14593" max="14593" width="8" style="106" customWidth="1"/>
    <col min="14594" max="14594" width="2.140625" style="106" customWidth="1"/>
    <col min="14595" max="14595" width="5.7109375" style="106" customWidth="1"/>
    <col min="14596" max="14596" width="16.85546875" style="106" customWidth="1"/>
    <col min="14597" max="14597" width="5.28515625" style="106" customWidth="1"/>
    <col min="14598" max="14598" width="5.42578125" style="106" customWidth="1"/>
    <col min="14599" max="14599" width="6" style="106" customWidth="1"/>
    <col min="14600" max="14600" width="5.42578125" style="106" customWidth="1"/>
    <col min="14601" max="14601" width="4.42578125" style="106" customWidth="1"/>
    <col min="14602" max="14602" width="5" style="106" customWidth="1"/>
    <col min="14603" max="14604" width="5.28515625" style="106" customWidth="1"/>
    <col min="14605" max="14605" width="5.7109375" style="106" customWidth="1"/>
    <col min="14606" max="14606" width="5.5703125" style="106" customWidth="1"/>
    <col min="14607" max="14607" width="5.140625" style="106" customWidth="1"/>
    <col min="14608" max="14608" width="5.42578125" style="106" customWidth="1"/>
    <col min="14609" max="14609" width="5.5703125" style="106" customWidth="1"/>
    <col min="14610" max="14612" width="5" style="106" customWidth="1"/>
    <col min="14613" max="14613" width="5.28515625" style="106" customWidth="1"/>
    <col min="14614" max="14614" width="5.42578125" style="106" customWidth="1"/>
    <col min="14615" max="14848" width="9.140625" style="106"/>
    <col min="14849" max="14849" width="8" style="106" customWidth="1"/>
    <col min="14850" max="14850" width="2.140625" style="106" customWidth="1"/>
    <col min="14851" max="14851" width="5.7109375" style="106" customWidth="1"/>
    <col min="14852" max="14852" width="16.85546875" style="106" customWidth="1"/>
    <col min="14853" max="14853" width="5.28515625" style="106" customWidth="1"/>
    <col min="14854" max="14854" width="5.42578125" style="106" customWidth="1"/>
    <col min="14855" max="14855" width="6" style="106" customWidth="1"/>
    <col min="14856" max="14856" width="5.42578125" style="106" customWidth="1"/>
    <col min="14857" max="14857" width="4.42578125" style="106" customWidth="1"/>
    <col min="14858" max="14858" width="5" style="106" customWidth="1"/>
    <col min="14859" max="14860" width="5.28515625" style="106" customWidth="1"/>
    <col min="14861" max="14861" width="5.7109375" style="106" customWidth="1"/>
    <col min="14862" max="14862" width="5.5703125" style="106" customWidth="1"/>
    <col min="14863" max="14863" width="5.140625" style="106" customWidth="1"/>
    <col min="14864" max="14864" width="5.42578125" style="106" customWidth="1"/>
    <col min="14865" max="14865" width="5.5703125" style="106" customWidth="1"/>
    <col min="14866" max="14868" width="5" style="106" customWidth="1"/>
    <col min="14869" max="14869" width="5.28515625" style="106" customWidth="1"/>
    <col min="14870" max="14870" width="5.42578125" style="106" customWidth="1"/>
    <col min="14871" max="15104" width="9.140625" style="106"/>
    <col min="15105" max="15105" width="8" style="106" customWidth="1"/>
    <col min="15106" max="15106" width="2.140625" style="106" customWidth="1"/>
    <col min="15107" max="15107" width="5.7109375" style="106" customWidth="1"/>
    <col min="15108" max="15108" width="16.85546875" style="106" customWidth="1"/>
    <col min="15109" max="15109" width="5.28515625" style="106" customWidth="1"/>
    <col min="15110" max="15110" width="5.42578125" style="106" customWidth="1"/>
    <col min="15111" max="15111" width="6" style="106" customWidth="1"/>
    <col min="15112" max="15112" width="5.42578125" style="106" customWidth="1"/>
    <col min="15113" max="15113" width="4.42578125" style="106" customWidth="1"/>
    <col min="15114" max="15114" width="5" style="106" customWidth="1"/>
    <col min="15115" max="15116" width="5.28515625" style="106" customWidth="1"/>
    <col min="15117" max="15117" width="5.7109375" style="106" customWidth="1"/>
    <col min="15118" max="15118" width="5.5703125" style="106" customWidth="1"/>
    <col min="15119" max="15119" width="5.140625" style="106" customWidth="1"/>
    <col min="15120" max="15120" width="5.42578125" style="106" customWidth="1"/>
    <col min="15121" max="15121" width="5.5703125" style="106" customWidth="1"/>
    <col min="15122" max="15124" width="5" style="106" customWidth="1"/>
    <col min="15125" max="15125" width="5.28515625" style="106" customWidth="1"/>
    <col min="15126" max="15126" width="5.42578125" style="106" customWidth="1"/>
    <col min="15127" max="15360" width="9.140625" style="106"/>
    <col min="15361" max="15361" width="8" style="106" customWidth="1"/>
    <col min="15362" max="15362" width="2.140625" style="106" customWidth="1"/>
    <col min="15363" max="15363" width="5.7109375" style="106" customWidth="1"/>
    <col min="15364" max="15364" width="16.85546875" style="106" customWidth="1"/>
    <col min="15365" max="15365" width="5.28515625" style="106" customWidth="1"/>
    <col min="15366" max="15366" width="5.42578125" style="106" customWidth="1"/>
    <col min="15367" max="15367" width="6" style="106" customWidth="1"/>
    <col min="15368" max="15368" width="5.42578125" style="106" customWidth="1"/>
    <col min="15369" max="15369" width="4.42578125" style="106" customWidth="1"/>
    <col min="15370" max="15370" width="5" style="106" customWidth="1"/>
    <col min="15371" max="15372" width="5.28515625" style="106" customWidth="1"/>
    <col min="15373" max="15373" width="5.7109375" style="106" customWidth="1"/>
    <col min="15374" max="15374" width="5.5703125" style="106" customWidth="1"/>
    <col min="15375" max="15375" width="5.140625" style="106" customWidth="1"/>
    <col min="15376" max="15376" width="5.42578125" style="106" customWidth="1"/>
    <col min="15377" max="15377" width="5.5703125" style="106" customWidth="1"/>
    <col min="15378" max="15380" width="5" style="106" customWidth="1"/>
    <col min="15381" max="15381" width="5.28515625" style="106" customWidth="1"/>
    <col min="15382" max="15382" width="5.42578125" style="106" customWidth="1"/>
    <col min="15383" max="15616" width="9.140625" style="106"/>
    <col min="15617" max="15617" width="8" style="106" customWidth="1"/>
    <col min="15618" max="15618" width="2.140625" style="106" customWidth="1"/>
    <col min="15619" max="15619" width="5.7109375" style="106" customWidth="1"/>
    <col min="15620" max="15620" width="16.85546875" style="106" customWidth="1"/>
    <col min="15621" max="15621" width="5.28515625" style="106" customWidth="1"/>
    <col min="15622" max="15622" width="5.42578125" style="106" customWidth="1"/>
    <col min="15623" max="15623" width="6" style="106" customWidth="1"/>
    <col min="15624" max="15624" width="5.42578125" style="106" customWidth="1"/>
    <col min="15625" max="15625" width="4.42578125" style="106" customWidth="1"/>
    <col min="15626" max="15626" width="5" style="106" customWidth="1"/>
    <col min="15627" max="15628" width="5.28515625" style="106" customWidth="1"/>
    <col min="15629" max="15629" width="5.7109375" style="106" customWidth="1"/>
    <col min="15630" max="15630" width="5.5703125" style="106" customWidth="1"/>
    <col min="15631" max="15631" width="5.140625" style="106" customWidth="1"/>
    <col min="15632" max="15632" width="5.42578125" style="106" customWidth="1"/>
    <col min="15633" max="15633" width="5.5703125" style="106" customWidth="1"/>
    <col min="15634" max="15636" width="5" style="106" customWidth="1"/>
    <col min="15637" max="15637" width="5.28515625" style="106" customWidth="1"/>
    <col min="15638" max="15638" width="5.42578125" style="106" customWidth="1"/>
    <col min="15639" max="15872" width="9.140625" style="106"/>
    <col min="15873" max="15873" width="8" style="106" customWidth="1"/>
    <col min="15874" max="15874" width="2.140625" style="106" customWidth="1"/>
    <col min="15875" max="15875" width="5.7109375" style="106" customWidth="1"/>
    <col min="15876" max="15876" width="16.85546875" style="106" customWidth="1"/>
    <col min="15877" max="15877" width="5.28515625" style="106" customWidth="1"/>
    <col min="15878" max="15878" width="5.42578125" style="106" customWidth="1"/>
    <col min="15879" max="15879" width="6" style="106" customWidth="1"/>
    <col min="15880" max="15880" width="5.42578125" style="106" customWidth="1"/>
    <col min="15881" max="15881" width="4.42578125" style="106" customWidth="1"/>
    <col min="15882" max="15882" width="5" style="106" customWidth="1"/>
    <col min="15883" max="15884" width="5.28515625" style="106" customWidth="1"/>
    <col min="15885" max="15885" width="5.7109375" style="106" customWidth="1"/>
    <col min="15886" max="15886" width="5.5703125" style="106" customWidth="1"/>
    <col min="15887" max="15887" width="5.140625" style="106" customWidth="1"/>
    <col min="15888" max="15888" width="5.42578125" style="106" customWidth="1"/>
    <col min="15889" max="15889" width="5.5703125" style="106" customWidth="1"/>
    <col min="15890" max="15892" width="5" style="106" customWidth="1"/>
    <col min="15893" max="15893" width="5.28515625" style="106" customWidth="1"/>
    <col min="15894" max="15894" width="5.42578125" style="106" customWidth="1"/>
    <col min="15895" max="16128" width="9.140625" style="106"/>
    <col min="16129" max="16129" width="8" style="106" customWidth="1"/>
    <col min="16130" max="16130" width="2.140625" style="106" customWidth="1"/>
    <col min="16131" max="16131" width="5.7109375" style="106" customWidth="1"/>
    <col min="16132" max="16132" width="16.85546875" style="106" customWidth="1"/>
    <col min="16133" max="16133" width="5.28515625" style="106" customWidth="1"/>
    <col min="16134" max="16134" width="5.42578125" style="106" customWidth="1"/>
    <col min="16135" max="16135" width="6" style="106" customWidth="1"/>
    <col min="16136" max="16136" width="5.42578125" style="106" customWidth="1"/>
    <col min="16137" max="16137" width="4.42578125" style="106" customWidth="1"/>
    <col min="16138" max="16138" width="5" style="106" customWidth="1"/>
    <col min="16139" max="16140" width="5.28515625" style="106" customWidth="1"/>
    <col min="16141" max="16141" width="5.7109375" style="106" customWidth="1"/>
    <col min="16142" max="16142" width="5.5703125" style="106" customWidth="1"/>
    <col min="16143" max="16143" width="5.140625" style="106" customWidth="1"/>
    <col min="16144" max="16144" width="5.42578125" style="106" customWidth="1"/>
    <col min="16145" max="16145" width="5.5703125" style="106" customWidth="1"/>
    <col min="16146" max="16148" width="5" style="106" customWidth="1"/>
    <col min="16149" max="16149" width="5.28515625" style="106" customWidth="1"/>
    <col min="16150" max="16150" width="5.42578125" style="106" customWidth="1"/>
    <col min="16151" max="16384" width="9.140625" style="106"/>
  </cols>
  <sheetData>
    <row r="1" spans="1:22" s="133" customFormat="1" ht="15.75">
      <c r="A1" s="717" t="s">
        <v>566</v>
      </c>
      <c r="B1" s="718"/>
      <c r="C1" s="718"/>
      <c r="D1" s="718"/>
      <c r="E1" s="718"/>
      <c r="F1" s="718"/>
      <c r="G1" s="718"/>
      <c r="H1" s="718"/>
      <c r="I1" s="718"/>
      <c r="J1" s="718"/>
      <c r="K1" s="718"/>
      <c r="L1" s="718"/>
      <c r="M1" s="718"/>
      <c r="N1" s="718"/>
      <c r="O1" s="718"/>
      <c r="P1" s="718"/>
      <c r="Q1" s="718"/>
      <c r="R1" s="718"/>
      <c r="S1" s="718"/>
      <c r="T1" s="718"/>
      <c r="U1" s="718"/>
      <c r="V1" s="718"/>
    </row>
    <row r="2" spans="1:22" s="133" customFormat="1" ht="15.75">
      <c r="A2" s="717" t="s">
        <v>567</v>
      </c>
      <c r="B2" s="717"/>
      <c r="C2" s="717"/>
      <c r="D2" s="717"/>
      <c r="E2" s="717"/>
      <c r="F2" s="717"/>
      <c r="G2" s="717"/>
      <c r="H2" s="717"/>
      <c r="I2" s="717"/>
      <c r="J2" s="717"/>
      <c r="K2" s="717"/>
      <c r="L2" s="717"/>
      <c r="M2" s="717"/>
      <c r="N2" s="717"/>
      <c r="O2" s="717"/>
      <c r="P2" s="717"/>
      <c r="Q2" s="717"/>
      <c r="R2" s="717"/>
      <c r="S2" s="717"/>
      <c r="T2" s="717"/>
      <c r="U2" s="717"/>
      <c r="V2" s="717"/>
    </row>
    <row r="3" spans="1:22" s="133" customFormat="1"/>
    <row r="4" spans="1:22" ht="32.25" customHeight="1">
      <c r="A4" s="717" t="s">
        <v>576</v>
      </c>
      <c r="B4" s="718"/>
      <c r="C4" s="718"/>
      <c r="D4" s="718"/>
      <c r="E4" s="718"/>
      <c r="F4" s="718"/>
      <c r="G4" s="718"/>
      <c r="H4" s="718"/>
      <c r="I4" s="718"/>
      <c r="J4" s="718"/>
      <c r="K4" s="718"/>
      <c r="L4" s="718"/>
      <c r="M4" s="718"/>
      <c r="N4" s="718"/>
      <c r="O4" s="718"/>
      <c r="P4" s="718"/>
      <c r="Q4" s="718"/>
      <c r="R4" s="718"/>
      <c r="S4" s="718"/>
      <c r="T4" s="718"/>
      <c r="U4" s="718"/>
      <c r="V4" s="718"/>
    </row>
    <row r="5" spans="1:22">
      <c r="A5" s="719" t="s">
        <v>0</v>
      </c>
      <c r="B5" s="719" t="s">
        <v>146</v>
      </c>
      <c r="C5" s="719" t="s">
        <v>147</v>
      </c>
      <c r="D5" s="720" t="s">
        <v>148</v>
      </c>
      <c r="E5" s="721" t="s">
        <v>149</v>
      </c>
      <c r="F5" s="721"/>
      <c r="G5" s="721" t="s">
        <v>150</v>
      </c>
      <c r="H5" s="721"/>
      <c r="I5" s="721" t="s">
        <v>151</v>
      </c>
      <c r="J5" s="721"/>
      <c r="K5" s="721" t="s">
        <v>152</v>
      </c>
      <c r="L5" s="721"/>
      <c r="M5" s="721" t="s">
        <v>153</v>
      </c>
      <c r="N5" s="721"/>
      <c r="O5" s="721" t="s">
        <v>154</v>
      </c>
      <c r="P5" s="721"/>
      <c r="Q5" s="721" t="s">
        <v>5</v>
      </c>
      <c r="R5" s="721"/>
      <c r="S5" s="738" t="s">
        <v>155</v>
      </c>
      <c r="T5" s="738"/>
      <c r="U5" s="739" t="s">
        <v>156</v>
      </c>
      <c r="V5" s="739"/>
    </row>
    <row r="6" spans="1:22" ht="38.25">
      <c r="A6" s="719"/>
      <c r="B6" s="719"/>
      <c r="C6" s="719"/>
      <c r="D6" s="720"/>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7" t="s">
        <v>5</v>
      </c>
      <c r="T6" s="108" t="s">
        <v>31</v>
      </c>
      <c r="U6" s="107" t="s">
        <v>5</v>
      </c>
      <c r="V6" s="108" t="s">
        <v>31</v>
      </c>
    </row>
    <row r="7" spans="1:22">
      <c r="A7" s="110" t="s">
        <v>11</v>
      </c>
      <c r="B7" s="110" t="s">
        <v>45</v>
      </c>
      <c r="C7" s="110" t="s">
        <v>157</v>
      </c>
      <c r="D7" s="110" t="s">
        <v>270</v>
      </c>
      <c r="E7" s="112">
        <v>149</v>
      </c>
      <c r="F7" s="112">
        <v>85</v>
      </c>
      <c r="G7" s="112">
        <v>117</v>
      </c>
      <c r="H7" s="112">
        <v>78</v>
      </c>
      <c r="I7" s="112">
        <v>93</v>
      </c>
      <c r="J7" s="112">
        <v>64</v>
      </c>
      <c r="K7" s="112">
        <v>6</v>
      </c>
      <c r="L7" s="112">
        <v>2</v>
      </c>
      <c r="M7" s="112">
        <v>0</v>
      </c>
      <c r="N7" s="112">
        <v>0</v>
      </c>
      <c r="O7" s="112">
        <v>0</v>
      </c>
      <c r="P7" s="112">
        <v>0</v>
      </c>
      <c r="Q7" s="113">
        <v>365</v>
      </c>
      <c r="R7" s="113">
        <v>229</v>
      </c>
      <c r="S7" s="119">
        <f t="shared" ref="S7:T9" si="0">K7+M7+O7</f>
        <v>6</v>
      </c>
      <c r="T7" s="119">
        <f t="shared" si="0"/>
        <v>2</v>
      </c>
      <c r="U7" s="119">
        <f t="shared" ref="U7:V22" si="1">S7/Q7*100</f>
        <v>1.6438356164383561</v>
      </c>
      <c r="V7" s="119">
        <f t="shared" si="1"/>
        <v>0.87336244541484709</v>
      </c>
    </row>
    <row r="8" spans="1:22">
      <c r="A8" s="110" t="s">
        <v>11</v>
      </c>
      <c r="B8" s="110" t="s">
        <v>45</v>
      </c>
      <c r="C8" s="110" t="s">
        <v>157</v>
      </c>
      <c r="D8" s="110" t="s">
        <v>270</v>
      </c>
      <c r="E8" s="112">
        <v>2</v>
      </c>
      <c r="F8" s="112">
        <v>1</v>
      </c>
      <c r="G8" s="112">
        <v>1</v>
      </c>
      <c r="H8" s="112">
        <v>1</v>
      </c>
      <c r="I8" s="112">
        <v>1</v>
      </c>
      <c r="J8" s="112">
        <v>1</v>
      </c>
      <c r="K8" s="112">
        <v>0</v>
      </c>
      <c r="L8" s="112">
        <v>0</v>
      </c>
      <c r="M8" s="112">
        <v>0</v>
      </c>
      <c r="N8" s="112">
        <v>0</v>
      </c>
      <c r="O8" s="112">
        <v>0</v>
      </c>
      <c r="P8" s="112">
        <v>0</v>
      </c>
      <c r="Q8" s="113">
        <v>4</v>
      </c>
      <c r="R8" s="113">
        <v>3</v>
      </c>
      <c r="S8" s="119">
        <f t="shared" si="0"/>
        <v>0</v>
      </c>
      <c r="T8" s="119">
        <f t="shared" si="0"/>
        <v>0</v>
      </c>
      <c r="U8" s="120">
        <f t="shared" si="1"/>
        <v>0</v>
      </c>
      <c r="V8" s="120">
        <f t="shared" si="1"/>
        <v>0</v>
      </c>
    </row>
    <row r="9" spans="1:22">
      <c r="A9" s="110" t="s">
        <v>11</v>
      </c>
      <c r="B9" s="110" t="s">
        <v>45</v>
      </c>
      <c r="C9" s="110" t="s">
        <v>157</v>
      </c>
      <c r="D9" s="110" t="s">
        <v>271</v>
      </c>
      <c r="E9" s="112">
        <v>16</v>
      </c>
      <c r="F9" s="112">
        <v>5</v>
      </c>
      <c r="G9" s="112">
        <v>9</v>
      </c>
      <c r="H9" s="112">
        <v>4</v>
      </c>
      <c r="I9" s="112">
        <v>4</v>
      </c>
      <c r="J9" s="112">
        <v>2</v>
      </c>
      <c r="K9" s="112">
        <v>0</v>
      </c>
      <c r="L9" s="112">
        <v>0</v>
      </c>
      <c r="M9" s="112">
        <v>0</v>
      </c>
      <c r="N9" s="112">
        <v>0</v>
      </c>
      <c r="O9" s="112">
        <v>0</v>
      </c>
      <c r="P9" s="112">
        <v>0</v>
      </c>
      <c r="Q9" s="113">
        <v>29</v>
      </c>
      <c r="R9" s="113">
        <v>11</v>
      </c>
      <c r="S9" s="119">
        <f t="shared" si="0"/>
        <v>0</v>
      </c>
      <c r="T9" s="119">
        <f t="shared" si="0"/>
        <v>0</v>
      </c>
      <c r="U9" s="120">
        <f t="shared" si="1"/>
        <v>0</v>
      </c>
      <c r="V9" s="120">
        <f t="shared" si="1"/>
        <v>0</v>
      </c>
    </row>
    <row r="10" spans="1:22">
      <c r="A10" s="728" t="s">
        <v>272</v>
      </c>
      <c r="B10" s="729"/>
      <c r="C10" s="729"/>
      <c r="D10" s="730"/>
      <c r="E10" s="116">
        <f>SUM(E7:E9)</f>
        <v>167</v>
      </c>
      <c r="F10" s="116">
        <f t="shared" ref="F10:T10" si="2">SUM(F7:F9)</f>
        <v>91</v>
      </c>
      <c r="G10" s="116">
        <f t="shared" si="2"/>
        <v>127</v>
      </c>
      <c r="H10" s="116">
        <f t="shared" si="2"/>
        <v>83</v>
      </c>
      <c r="I10" s="116">
        <f t="shared" si="2"/>
        <v>98</v>
      </c>
      <c r="J10" s="116">
        <f t="shared" si="2"/>
        <v>67</v>
      </c>
      <c r="K10" s="116">
        <f t="shared" si="2"/>
        <v>6</v>
      </c>
      <c r="L10" s="116">
        <f t="shared" si="2"/>
        <v>2</v>
      </c>
      <c r="M10" s="116">
        <f t="shared" si="2"/>
        <v>0</v>
      </c>
      <c r="N10" s="116">
        <f t="shared" si="2"/>
        <v>0</v>
      </c>
      <c r="O10" s="116">
        <f t="shared" si="2"/>
        <v>0</v>
      </c>
      <c r="P10" s="116">
        <f t="shared" si="2"/>
        <v>0</v>
      </c>
      <c r="Q10" s="116">
        <f t="shared" si="2"/>
        <v>398</v>
      </c>
      <c r="R10" s="116">
        <f t="shared" si="2"/>
        <v>243</v>
      </c>
      <c r="S10" s="116">
        <f t="shared" si="2"/>
        <v>6</v>
      </c>
      <c r="T10" s="116">
        <f t="shared" si="2"/>
        <v>2</v>
      </c>
      <c r="U10" s="118">
        <f t="shared" si="1"/>
        <v>1.5075376884422109</v>
      </c>
      <c r="V10" s="118">
        <f t="shared" si="1"/>
        <v>0.82304526748971196</v>
      </c>
    </row>
    <row r="11" spans="1:22">
      <c r="A11" s="110" t="s">
        <v>11</v>
      </c>
      <c r="B11" s="110" t="s">
        <v>45</v>
      </c>
      <c r="C11" s="110" t="s">
        <v>166</v>
      </c>
      <c r="D11" s="110" t="s">
        <v>270</v>
      </c>
      <c r="E11" s="112">
        <v>11</v>
      </c>
      <c r="F11" s="112">
        <v>7</v>
      </c>
      <c r="G11" s="112">
        <v>4</v>
      </c>
      <c r="H11" s="112">
        <v>3</v>
      </c>
      <c r="I11" s="112">
        <v>0</v>
      </c>
      <c r="J11" s="112">
        <v>0</v>
      </c>
      <c r="K11" s="112">
        <v>2</v>
      </c>
      <c r="L11" s="112">
        <v>1</v>
      </c>
      <c r="M11" s="112">
        <v>1</v>
      </c>
      <c r="N11" s="112">
        <v>1</v>
      </c>
      <c r="O11" s="112">
        <v>0</v>
      </c>
      <c r="P11" s="112">
        <v>0</v>
      </c>
      <c r="Q11" s="113">
        <v>18</v>
      </c>
      <c r="R11" s="113">
        <v>12</v>
      </c>
      <c r="S11" s="119">
        <f>M11+O11</f>
        <v>1</v>
      </c>
      <c r="T11" s="119">
        <f>N11+P11</f>
        <v>1</v>
      </c>
      <c r="U11" s="119">
        <f t="shared" si="1"/>
        <v>5.5555555555555554</v>
      </c>
      <c r="V11" s="119">
        <f t="shared" si="1"/>
        <v>8.3333333333333321</v>
      </c>
    </row>
    <row r="12" spans="1:22">
      <c r="A12" s="110" t="s">
        <v>11</v>
      </c>
      <c r="B12" s="110" t="s">
        <v>45</v>
      </c>
      <c r="C12" s="110" t="s">
        <v>166</v>
      </c>
      <c r="D12" s="110" t="s">
        <v>271</v>
      </c>
      <c r="E12" s="112">
        <v>4</v>
      </c>
      <c r="F12" s="112">
        <v>2</v>
      </c>
      <c r="G12" s="112">
        <v>1</v>
      </c>
      <c r="H12" s="112">
        <v>0</v>
      </c>
      <c r="I12" s="112">
        <v>0</v>
      </c>
      <c r="J12" s="112">
        <v>0</v>
      </c>
      <c r="K12" s="112">
        <v>1</v>
      </c>
      <c r="L12" s="112">
        <v>0</v>
      </c>
      <c r="M12" s="112">
        <v>0</v>
      </c>
      <c r="N12" s="112">
        <v>0</v>
      </c>
      <c r="O12" s="112">
        <v>0</v>
      </c>
      <c r="P12" s="112">
        <v>0</v>
      </c>
      <c r="Q12" s="113">
        <v>6</v>
      </c>
      <c r="R12" s="113">
        <v>2</v>
      </c>
      <c r="S12" s="119">
        <f>M12+O12</f>
        <v>0</v>
      </c>
      <c r="T12" s="119">
        <f>N12+P12</f>
        <v>0</v>
      </c>
      <c r="U12" s="120">
        <f t="shared" si="1"/>
        <v>0</v>
      </c>
      <c r="V12" s="120">
        <f t="shared" si="1"/>
        <v>0</v>
      </c>
    </row>
    <row r="13" spans="1:22">
      <c r="A13" s="728" t="s">
        <v>273</v>
      </c>
      <c r="B13" s="729"/>
      <c r="C13" s="729"/>
      <c r="D13" s="730"/>
      <c r="E13" s="116">
        <f>SUM(E11:E12)</f>
        <v>15</v>
      </c>
      <c r="F13" s="116">
        <f t="shared" ref="F13:T13" si="3">SUM(F11:F12)</f>
        <v>9</v>
      </c>
      <c r="G13" s="116">
        <f t="shared" si="3"/>
        <v>5</v>
      </c>
      <c r="H13" s="116">
        <f t="shared" si="3"/>
        <v>3</v>
      </c>
      <c r="I13" s="116">
        <f t="shared" si="3"/>
        <v>0</v>
      </c>
      <c r="J13" s="116">
        <f t="shared" si="3"/>
        <v>0</v>
      </c>
      <c r="K13" s="116">
        <f t="shared" si="3"/>
        <v>3</v>
      </c>
      <c r="L13" s="116">
        <f t="shared" si="3"/>
        <v>1</v>
      </c>
      <c r="M13" s="116">
        <f t="shared" si="3"/>
        <v>1</v>
      </c>
      <c r="N13" s="116">
        <f t="shared" si="3"/>
        <v>1</v>
      </c>
      <c r="O13" s="116">
        <f t="shared" si="3"/>
        <v>0</v>
      </c>
      <c r="P13" s="116">
        <f t="shared" si="3"/>
        <v>0</v>
      </c>
      <c r="Q13" s="116">
        <f t="shared" si="3"/>
        <v>24</v>
      </c>
      <c r="R13" s="116">
        <f t="shared" si="3"/>
        <v>14</v>
      </c>
      <c r="S13" s="116">
        <f t="shared" si="3"/>
        <v>1</v>
      </c>
      <c r="T13" s="116">
        <f t="shared" si="3"/>
        <v>1</v>
      </c>
      <c r="U13" s="118">
        <f t="shared" si="1"/>
        <v>4.1666666666666661</v>
      </c>
      <c r="V13" s="118">
        <f t="shared" si="1"/>
        <v>7.1428571428571423</v>
      </c>
    </row>
    <row r="14" spans="1:22">
      <c r="A14" s="731" t="s">
        <v>274</v>
      </c>
      <c r="B14" s="732"/>
      <c r="C14" s="732"/>
      <c r="D14" s="733"/>
      <c r="E14" s="122">
        <f>E10+E13</f>
        <v>182</v>
      </c>
      <c r="F14" s="122">
        <f t="shared" ref="F14:T14" si="4">F10+F13</f>
        <v>100</v>
      </c>
      <c r="G14" s="122">
        <f t="shared" si="4"/>
        <v>132</v>
      </c>
      <c r="H14" s="122">
        <f t="shared" si="4"/>
        <v>86</v>
      </c>
      <c r="I14" s="122">
        <f t="shared" si="4"/>
        <v>98</v>
      </c>
      <c r="J14" s="122">
        <f t="shared" si="4"/>
        <v>67</v>
      </c>
      <c r="K14" s="122">
        <f t="shared" si="4"/>
        <v>9</v>
      </c>
      <c r="L14" s="122">
        <f t="shared" si="4"/>
        <v>3</v>
      </c>
      <c r="M14" s="122">
        <f t="shared" si="4"/>
        <v>1</v>
      </c>
      <c r="N14" s="122">
        <f t="shared" si="4"/>
        <v>1</v>
      </c>
      <c r="O14" s="122">
        <f t="shared" si="4"/>
        <v>0</v>
      </c>
      <c r="P14" s="122">
        <f t="shared" si="4"/>
        <v>0</v>
      </c>
      <c r="Q14" s="122">
        <f t="shared" si="4"/>
        <v>422</v>
      </c>
      <c r="R14" s="122">
        <f t="shared" si="4"/>
        <v>257</v>
      </c>
      <c r="S14" s="122">
        <f t="shared" si="4"/>
        <v>7</v>
      </c>
      <c r="T14" s="122">
        <f t="shared" si="4"/>
        <v>3</v>
      </c>
      <c r="U14" s="124">
        <f t="shared" si="1"/>
        <v>1.6587677725118484</v>
      </c>
      <c r="V14" s="124">
        <f t="shared" si="1"/>
        <v>1.1673151750972763</v>
      </c>
    </row>
    <row r="15" spans="1:22">
      <c r="A15" s="110" t="s">
        <v>11</v>
      </c>
      <c r="B15" s="110" t="s">
        <v>60</v>
      </c>
      <c r="C15" s="110" t="s">
        <v>157</v>
      </c>
      <c r="D15" s="110" t="s">
        <v>275</v>
      </c>
      <c r="E15" s="112">
        <v>15</v>
      </c>
      <c r="F15" s="112">
        <v>8</v>
      </c>
      <c r="G15" s="112">
        <v>17</v>
      </c>
      <c r="H15" s="112">
        <v>10</v>
      </c>
      <c r="I15" s="112">
        <v>3</v>
      </c>
      <c r="J15" s="112">
        <v>0</v>
      </c>
      <c r="K15" s="112">
        <v>0</v>
      </c>
      <c r="L15" s="112">
        <v>0</v>
      </c>
      <c r="M15" s="112">
        <v>0</v>
      </c>
      <c r="N15" s="112">
        <v>0</v>
      </c>
      <c r="O15" s="112">
        <v>0</v>
      </c>
      <c r="P15" s="112">
        <v>0</v>
      </c>
      <c r="Q15" s="113">
        <v>35</v>
      </c>
      <c r="R15" s="113">
        <v>18</v>
      </c>
      <c r="S15" s="119">
        <f t="shared" ref="S15:T20" si="5">I15+K15</f>
        <v>3</v>
      </c>
      <c r="T15" s="119">
        <f t="shared" si="5"/>
        <v>0</v>
      </c>
      <c r="U15" s="119">
        <f t="shared" si="1"/>
        <v>8.5714285714285712</v>
      </c>
      <c r="V15" s="120">
        <f t="shared" si="1"/>
        <v>0</v>
      </c>
    </row>
    <row r="16" spans="1:22">
      <c r="A16" s="110" t="s">
        <v>11</v>
      </c>
      <c r="B16" s="110" t="s">
        <v>60</v>
      </c>
      <c r="C16" s="110" t="s">
        <v>157</v>
      </c>
      <c r="D16" s="110" t="s">
        <v>270</v>
      </c>
      <c r="E16" s="112">
        <v>60</v>
      </c>
      <c r="F16" s="112">
        <v>38</v>
      </c>
      <c r="G16" s="112">
        <v>47</v>
      </c>
      <c r="H16" s="112">
        <v>30</v>
      </c>
      <c r="I16" s="112">
        <v>6</v>
      </c>
      <c r="J16" s="112">
        <v>3</v>
      </c>
      <c r="K16" s="112">
        <v>0</v>
      </c>
      <c r="L16" s="112">
        <v>0</v>
      </c>
      <c r="M16" s="112">
        <v>0</v>
      </c>
      <c r="N16" s="112">
        <v>0</v>
      </c>
      <c r="O16" s="112">
        <v>0</v>
      </c>
      <c r="P16" s="112">
        <v>0</v>
      </c>
      <c r="Q16" s="113">
        <v>113</v>
      </c>
      <c r="R16" s="113">
        <v>71</v>
      </c>
      <c r="S16" s="119">
        <f t="shared" si="5"/>
        <v>6</v>
      </c>
      <c r="T16" s="119">
        <f t="shared" si="5"/>
        <v>3</v>
      </c>
      <c r="U16" s="119">
        <f t="shared" si="1"/>
        <v>5.3097345132743365</v>
      </c>
      <c r="V16" s="120">
        <f t="shared" si="1"/>
        <v>4.225352112676056</v>
      </c>
    </row>
    <row r="17" spans="1:22">
      <c r="A17" s="110" t="s">
        <v>11</v>
      </c>
      <c r="B17" s="110" t="s">
        <v>60</v>
      </c>
      <c r="C17" s="110" t="s">
        <v>157</v>
      </c>
      <c r="D17" s="110" t="s">
        <v>270</v>
      </c>
      <c r="E17" s="112">
        <v>0</v>
      </c>
      <c r="F17" s="112">
        <v>0</v>
      </c>
      <c r="G17" s="112">
        <v>0</v>
      </c>
      <c r="H17" s="112">
        <v>0</v>
      </c>
      <c r="I17" s="112">
        <v>1</v>
      </c>
      <c r="J17" s="112">
        <v>0</v>
      </c>
      <c r="K17" s="112">
        <v>0</v>
      </c>
      <c r="L17" s="112">
        <v>0</v>
      </c>
      <c r="M17" s="112">
        <v>0</v>
      </c>
      <c r="N17" s="112">
        <v>0</v>
      </c>
      <c r="O17" s="112">
        <v>0</v>
      </c>
      <c r="P17" s="112">
        <v>0</v>
      </c>
      <c r="Q17" s="113">
        <v>1</v>
      </c>
      <c r="R17" s="113">
        <v>0</v>
      </c>
      <c r="S17" s="119">
        <f t="shared" si="5"/>
        <v>1</v>
      </c>
      <c r="T17" s="119">
        <f t="shared" si="5"/>
        <v>0</v>
      </c>
      <c r="U17" s="119">
        <f t="shared" si="1"/>
        <v>100</v>
      </c>
      <c r="V17" s="120">
        <v>0</v>
      </c>
    </row>
    <row r="18" spans="1:22">
      <c r="A18" s="110" t="s">
        <v>11</v>
      </c>
      <c r="B18" s="110" t="s">
        <v>60</v>
      </c>
      <c r="C18" s="110" t="s">
        <v>157</v>
      </c>
      <c r="D18" s="110" t="s">
        <v>270</v>
      </c>
      <c r="E18" s="112">
        <v>0</v>
      </c>
      <c r="F18" s="112">
        <v>0</v>
      </c>
      <c r="G18" s="112">
        <v>9</v>
      </c>
      <c r="H18" s="112">
        <v>4</v>
      </c>
      <c r="I18" s="112">
        <v>0</v>
      </c>
      <c r="J18" s="112">
        <v>0</v>
      </c>
      <c r="K18" s="112">
        <v>0</v>
      </c>
      <c r="L18" s="112">
        <v>0</v>
      </c>
      <c r="M18" s="112">
        <v>0</v>
      </c>
      <c r="N18" s="112">
        <v>0</v>
      </c>
      <c r="O18" s="112">
        <v>0</v>
      </c>
      <c r="P18" s="112">
        <v>0</v>
      </c>
      <c r="Q18" s="113">
        <v>9</v>
      </c>
      <c r="R18" s="113">
        <v>4</v>
      </c>
      <c r="S18" s="119">
        <f t="shared" si="5"/>
        <v>0</v>
      </c>
      <c r="T18" s="119">
        <f t="shared" si="5"/>
        <v>0</v>
      </c>
      <c r="U18" s="120">
        <f t="shared" si="1"/>
        <v>0</v>
      </c>
      <c r="V18" s="120">
        <f>T18/R18*100</f>
        <v>0</v>
      </c>
    </row>
    <row r="19" spans="1:22">
      <c r="A19" s="110" t="s">
        <v>11</v>
      </c>
      <c r="B19" s="110" t="s">
        <v>60</v>
      </c>
      <c r="C19" s="110" t="s">
        <v>157</v>
      </c>
      <c r="D19" s="110" t="s">
        <v>271</v>
      </c>
      <c r="E19" s="112">
        <v>10</v>
      </c>
      <c r="F19" s="112">
        <v>5</v>
      </c>
      <c r="G19" s="112">
        <v>9</v>
      </c>
      <c r="H19" s="112">
        <v>4</v>
      </c>
      <c r="I19" s="112">
        <v>1</v>
      </c>
      <c r="J19" s="112">
        <v>0</v>
      </c>
      <c r="K19" s="112">
        <v>0</v>
      </c>
      <c r="L19" s="112">
        <v>0</v>
      </c>
      <c r="M19" s="112">
        <v>0</v>
      </c>
      <c r="N19" s="112">
        <v>0</v>
      </c>
      <c r="O19" s="112">
        <v>0</v>
      </c>
      <c r="P19" s="112">
        <v>0</v>
      </c>
      <c r="Q19" s="113">
        <v>20</v>
      </c>
      <c r="R19" s="113">
        <v>9</v>
      </c>
      <c r="S19" s="119">
        <f t="shared" si="5"/>
        <v>1</v>
      </c>
      <c r="T19" s="119">
        <f t="shared" si="5"/>
        <v>0</v>
      </c>
      <c r="U19" s="119">
        <f t="shared" si="1"/>
        <v>5</v>
      </c>
      <c r="V19" s="120">
        <f>T19/R19*100</f>
        <v>0</v>
      </c>
    </row>
    <row r="20" spans="1:22">
      <c r="A20" s="110" t="s">
        <v>11</v>
      </c>
      <c r="B20" s="110" t="s">
        <v>60</v>
      </c>
      <c r="C20" s="110" t="s">
        <v>157</v>
      </c>
      <c r="D20" s="110" t="s">
        <v>271</v>
      </c>
      <c r="E20" s="112">
        <v>0</v>
      </c>
      <c r="F20" s="112">
        <v>0</v>
      </c>
      <c r="G20" s="112">
        <v>0</v>
      </c>
      <c r="H20" s="112">
        <v>0</v>
      </c>
      <c r="I20" s="112">
        <v>5</v>
      </c>
      <c r="J20" s="112">
        <v>3</v>
      </c>
      <c r="K20" s="112">
        <v>0</v>
      </c>
      <c r="L20" s="112">
        <v>0</v>
      </c>
      <c r="M20" s="112">
        <v>0</v>
      </c>
      <c r="N20" s="112">
        <v>0</v>
      </c>
      <c r="O20" s="112">
        <v>0</v>
      </c>
      <c r="P20" s="112">
        <v>0</v>
      </c>
      <c r="Q20" s="113">
        <v>5</v>
      </c>
      <c r="R20" s="113">
        <v>3</v>
      </c>
      <c r="S20" s="119">
        <f t="shared" si="5"/>
        <v>5</v>
      </c>
      <c r="T20" s="119">
        <f t="shared" si="5"/>
        <v>3</v>
      </c>
      <c r="U20" s="119">
        <f t="shared" si="1"/>
        <v>100</v>
      </c>
      <c r="V20" s="120">
        <v>0</v>
      </c>
    </row>
    <row r="21" spans="1:22">
      <c r="A21" s="728" t="s">
        <v>276</v>
      </c>
      <c r="B21" s="729"/>
      <c r="C21" s="729"/>
      <c r="D21" s="730"/>
      <c r="E21" s="116">
        <f>SUM(E15:E20)</f>
        <v>85</v>
      </c>
      <c r="F21" s="116">
        <f t="shared" ref="F21:T21" si="6">SUM(F15:F20)</f>
        <v>51</v>
      </c>
      <c r="G21" s="116">
        <f t="shared" si="6"/>
        <v>82</v>
      </c>
      <c r="H21" s="116">
        <f t="shared" si="6"/>
        <v>48</v>
      </c>
      <c r="I21" s="116">
        <f t="shared" si="6"/>
        <v>16</v>
      </c>
      <c r="J21" s="116">
        <f t="shared" si="6"/>
        <v>6</v>
      </c>
      <c r="K21" s="116">
        <f t="shared" si="6"/>
        <v>0</v>
      </c>
      <c r="L21" s="116">
        <f t="shared" si="6"/>
        <v>0</v>
      </c>
      <c r="M21" s="116">
        <f t="shared" si="6"/>
        <v>0</v>
      </c>
      <c r="N21" s="116">
        <f t="shared" si="6"/>
        <v>0</v>
      </c>
      <c r="O21" s="116">
        <f t="shared" si="6"/>
        <v>0</v>
      </c>
      <c r="P21" s="116">
        <f t="shared" si="6"/>
        <v>0</v>
      </c>
      <c r="Q21" s="116">
        <f t="shared" si="6"/>
        <v>183</v>
      </c>
      <c r="R21" s="116">
        <f t="shared" si="6"/>
        <v>105</v>
      </c>
      <c r="S21" s="116">
        <f t="shared" si="6"/>
        <v>16</v>
      </c>
      <c r="T21" s="116">
        <f t="shared" si="6"/>
        <v>6</v>
      </c>
      <c r="U21" s="118">
        <f t="shared" si="1"/>
        <v>8.7431693989071047</v>
      </c>
      <c r="V21" s="118">
        <f t="shared" si="1"/>
        <v>5.7142857142857144</v>
      </c>
    </row>
    <row r="22" spans="1:22">
      <c r="A22" s="110" t="s">
        <v>11</v>
      </c>
      <c r="B22" s="110" t="s">
        <v>60</v>
      </c>
      <c r="C22" s="110" t="s">
        <v>166</v>
      </c>
      <c r="D22" s="110" t="s">
        <v>275</v>
      </c>
      <c r="E22" s="112">
        <v>0</v>
      </c>
      <c r="F22" s="112">
        <v>0</v>
      </c>
      <c r="G22" s="112">
        <v>3</v>
      </c>
      <c r="H22" s="112">
        <v>1</v>
      </c>
      <c r="I22" s="112">
        <v>0</v>
      </c>
      <c r="J22" s="112">
        <v>0</v>
      </c>
      <c r="K22" s="112">
        <v>0</v>
      </c>
      <c r="L22" s="112">
        <v>0</v>
      </c>
      <c r="M22" s="112">
        <v>0</v>
      </c>
      <c r="N22" s="112">
        <v>0</v>
      </c>
      <c r="O22" s="112">
        <v>0</v>
      </c>
      <c r="P22" s="112">
        <v>0</v>
      </c>
      <c r="Q22" s="113">
        <v>3</v>
      </c>
      <c r="R22" s="113">
        <v>1</v>
      </c>
      <c r="S22" s="119">
        <f t="shared" ref="S22:T24" si="7">K22+M22</f>
        <v>0</v>
      </c>
      <c r="T22" s="119">
        <f t="shared" si="7"/>
        <v>0</v>
      </c>
      <c r="U22" s="120">
        <f t="shared" si="1"/>
        <v>0</v>
      </c>
      <c r="V22" s="120">
        <f t="shared" si="1"/>
        <v>0</v>
      </c>
    </row>
    <row r="23" spans="1:22">
      <c r="A23" s="110" t="s">
        <v>11</v>
      </c>
      <c r="B23" s="110" t="s">
        <v>60</v>
      </c>
      <c r="C23" s="110" t="s">
        <v>166</v>
      </c>
      <c r="D23" s="110" t="s">
        <v>270</v>
      </c>
      <c r="E23" s="112">
        <v>5</v>
      </c>
      <c r="F23" s="112">
        <v>4</v>
      </c>
      <c r="G23" s="112">
        <v>5</v>
      </c>
      <c r="H23" s="112">
        <v>3</v>
      </c>
      <c r="I23" s="112">
        <v>4</v>
      </c>
      <c r="J23" s="112">
        <v>1</v>
      </c>
      <c r="K23" s="112">
        <v>0</v>
      </c>
      <c r="L23" s="112">
        <v>0</v>
      </c>
      <c r="M23" s="112">
        <v>0</v>
      </c>
      <c r="N23" s="112">
        <v>0</v>
      </c>
      <c r="O23" s="112">
        <v>0</v>
      </c>
      <c r="P23" s="112">
        <v>0</v>
      </c>
      <c r="Q23" s="113">
        <v>14</v>
      </c>
      <c r="R23" s="113">
        <v>8</v>
      </c>
      <c r="S23" s="119">
        <f t="shared" si="7"/>
        <v>0</v>
      </c>
      <c r="T23" s="119">
        <f t="shared" si="7"/>
        <v>0</v>
      </c>
      <c r="U23" s="120">
        <f t="shared" ref="U23:V34" si="8">S23/Q23*100</f>
        <v>0</v>
      </c>
      <c r="V23" s="120">
        <f t="shared" si="8"/>
        <v>0</v>
      </c>
    </row>
    <row r="24" spans="1:22">
      <c r="A24" s="110" t="s">
        <v>11</v>
      </c>
      <c r="B24" s="110" t="s">
        <v>60</v>
      </c>
      <c r="C24" s="110" t="s">
        <v>166</v>
      </c>
      <c r="D24" s="110" t="s">
        <v>271</v>
      </c>
      <c r="E24" s="112">
        <v>2</v>
      </c>
      <c r="F24" s="112">
        <v>1</v>
      </c>
      <c r="G24" s="112">
        <v>2</v>
      </c>
      <c r="H24" s="112">
        <v>1</v>
      </c>
      <c r="I24" s="112">
        <v>1</v>
      </c>
      <c r="J24" s="112">
        <v>1</v>
      </c>
      <c r="K24" s="112">
        <v>0</v>
      </c>
      <c r="L24" s="112">
        <v>0</v>
      </c>
      <c r="M24" s="112">
        <v>0</v>
      </c>
      <c r="N24" s="112">
        <v>0</v>
      </c>
      <c r="O24" s="112">
        <v>0</v>
      </c>
      <c r="P24" s="112">
        <v>0</v>
      </c>
      <c r="Q24" s="113">
        <v>5</v>
      </c>
      <c r="R24" s="113">
        <v>3</v>
      </c>
      <c r="S24" s="119">
        <f t="shared" si="7"/>
        <v>0</v>
      </c>
      <c r="T24" s="119">
        <f t="shared" si="7"/>
        <v>0</v>
      </c>
      <c r="U24" s="120">
        <f t="shared" si="8"/>
        <v>0</v>
      </c>
      <c r="V24" s="120">
        <f t="shared" si="8"/>
        <v>0</v>
      </c>
    </row>
    <row r="25" spans="1:22">
      <c r="A25" s="728" t="s">
        <v>277</v>
      </c>
      <c r="B25" s="729"/>
      <c r="C25" s="729"/>
      <c r="D25" s="730"/>
      <c r="E25" s="116">
        <f>SUM(E22:E24)</f>
        <v>7</v>
      </c>
      <c r="F25" s="116">
        <f t="shared" ref="F25:T25" si="9">SUM(F22:F24)</f>
        <v>5</v>
      </c>
      <c r="G25" s="116">
        <f t="shared" si="9"/>
        <v>10</v>
      </c>
      <c r="H25" s="116">
        <f t="shared" si="9"/>
        <v>5</v>
      </c>
      <c r="I25" s="116">
        <f t="shared" si="9"/>
        <v>5</v>
      </c>
      <c r="J25" s="116">
        <f t="shared" si="9"/>
        <v>2</v>
      </c>
      <c r="K25" s="116">
        <f t="shared" si="9"/>
        <v>0</v>
      </c>
      <c r="L25" s="116">
        <f t="shared" si="9"/>
        <v>0</v>
      </c>
      <c r="M25" s="116">
        <f t="shared" si="9"/>
        <v>0</v>
      </c>
      <c r="N25" s="116">
        <f t="shared" si="9"/>
        <v>0</v>
      </c>
      <c r="O25" s="116">
        <f t="shared" si="9"/>
        <v>0</v>
      </c>
      <c r="P25" s="116">
        <f t="shared" si="9"/>
        <v>0</v>
      </c>
      <c r="Q25" s="116">
        <f t="shared" si="9"/>
        <v>22</v>
      </c>
      <c r="R25" s="116">
        <f t="shared" si="9"/>
        <v>12</v>
      </c>
      <c r="S25" s="116">
        <f t="shared" si="9"/>
        <v>0</v>
      </c>
      <c r="T25" s="116">
        <f t="shared" si="9"/>
        <v>0</v>
      </c>
      <c r="U25" s="118">
        <f t="shared" si="8"/>
        <v>0</v>
      </c>
      <c r="V25" s="118">
        <f t="shared" si="8"/>
        <v>0</v>
      </c>
    </row>
    <row r="26" spans="1:22">
      <c r="A26" s="731" t="s">
        <v>278</v>
      </c>
      <c r="B26" s="732"/>
      <c r="C26" s="732"/>
      <c r="D26" s="733"/>
      <c r="E26" s="122">
        <f>E21+E25</f>
        <v>92</v>
      </c>
      <c r="F26" s="122">
        <f t="shared" ref="F26:T26" si="10">F21+F25</f>
        <v>56</v>
      </c>
      <c r="G26" s="122">
        <f t="shared" si="10"/>
        <v>92</v>
      </c>
      <c r="H26" s="122">
        <f t="shared" si="10"/>
        <v>53</v>
      </c>
      <c r="I26" s="122">
        <f t="shared" si="10"/>
        <v>21</v>
      </c>
      <c r="J26" s="122">
        <f t="shared" si="10"/>
        <v>8</v>
      </c>
      <c r="K26" s="122">
        <f t="shared" si="10"/>
        <v>0</v>
      </c>
      <c r="L26" s="122">
        <f t="shared" si="10"/>
        <v>0</v>
      </c>
      <c r="M26" s="122">
        <f t="shared" si="10"/>
        <v>0</v>
      </c>
      <c r="N26" s="122">
        <f t="shared" si="10"/>
        <v>0</v>
      </c>
      <c r="O26" s="122">
        <f t="shared" si="10"/>
        <v>0</v>
      </c>
      <c r="P26" s="122">
        <f t="shared" si="10"/>
        <v>0</v>
      </c>
      <c r="Q26" s="122">
        <f t="shared" si="10"/>
        <v>205</v>
      </c>
      <c r="R26" s="122">
        <f t="shared" si="10"/>
        <v>117</v>
      </c>
      <c r="S26" s="122">
        <f t="shared" si="10"/>
        <v>16</v>
      </c>
      <c r="T26" s="122">
        <f t="shared" si="10"/>
        <v>6</v>
      </c>
      <c r="U26" s="124">
        <f t="shared" si="8"/>
        <v>7.8048780487804876</v>
      </c>
      <c r="V26" s="124">
        <f t="shared" si="8"/>
        <v>5.1282051282051277</v>
      </c>
    </row>
    <row r="27" spans="1:22">
      <c r="A27" s="110" t="s">
        <v>11</v>
      </c>
      <c r="B27" s="110" t="s">
        <v>67</v>
      </c>
      <c r="C27" s="110" t="s">
        <v>157</v>
      </c>
      <c r="D27" s="110" t="s">
        <v>270</v>
      </c>
      <c r="E27" s="112">
        <v>1</v>
      </c>
      <c r="F27" s="112">
        <v>0</v>
      </c>
      <c r="G27" s="112">
        <v>2</v>
      </c>
      <c r="H27" s="112">
        <v>1</v>
      </c>
      <c r="I27" s="112">
        <v>4</v>
      </c>
      <c r="J27" s="112">
        <v>1</v>
      </c>
      <c r="K27" s="112">
        <v>0</v>
      </c>
      <c r="L27" s="112">
        <v>0</v>
      </c>
      <c r="M27" s="112">
        <v>0</v>
      </c>
      <c r="N27" s="112">
        <v>0</v>
      </c>
      <c r="O27" s="112">
        <v>0</v>
      </c>
      <c r="P27" s="112">
        <v>0</v>
      </c>
      <c r="Q27" s="113">
        <v>7</v>
      </c>
      <c r="R27" s="113">
        <v>2</v>
      </c>
      <c r="S27" s="119">
        <f>K27+M27</f>
        <v>0</v>
      </c>
      <c r="T27" s="119">
        <f>L27+N27</f>
        <v>0</v>
      </c>
      <c r="U27" s="120">
        <f t="shared" si="8"/>
        <v>0</v>
      </c>
      <c r="V27" s="120">
        <f t="shared" si="8"/>
        <v>0</v>
      </c>
    </row>
    <row r="28" spans="1:22">
      <c r="A28" s="110" t="s">
        <v>11</v>
      </c>
      <c r="B28" s="110" t="s">
        <v>67</v>
      </c>
      <c r="C28" s="110" t="s">
        <v>157</v>
      </c>
      <c r="D28" s="110" t="s">
        <v>271</v>
      </c>
      <c r="E28" s="112">
        <v>1</v>
      </c>
      <c r="F28" s="112">
        <v>0</v>
      </c>
      <c r="G28" s="112">
        <v>1</v>
      </c>
      <c r="H28" s="112">
        <v>1</v>
      </c>
      <c r="I28" s="112">
        <v>0</v>
      </c>
      <c r="J28" s="112">
        <v>0</v>
      </c>
      <c r="K28" s="112">
        <v>0</v>
      </c>
      <c r="L28" s="112">
        <v>0</v>
      </c>
      <c r="M28" s="112">
        <v>0</v>
      </c>
      <c r="N28" s="112">
        <v>0</v>
      </c>
      <c r="O28" s="112">
        <v>0</v>
      </c>
      <c r="P28" s="112">
        <v>0</v>
      </c>
      <c r="Q28" s="113">
        <v>2</v>
      </c>
      <c r="R28" s="113">
        <v>1</v>
      </c>
      <c r="S28" s="119">
        <f>K28+M28</f>
        <v>0</v>
      </c>
      <c r="T28" s="119">
        <f>L28+N28</f>
        <v>0</v>
      </c>
      <c r="U28" s="120">
        <f t="shared" si="8"/>
        <v>0</v>
      </c>
      <c r="V28" s="120">
        <f t="shared" si="8"/>
        <v>0</v>
      </c>
    </row>
    <row r="29" spans="1:22">
      <c r="A29" s="728" t="s">
        <v>279</v>
      </c>
      <c r="B29" s="729"/>
      <c r="C29" s="729"/>
      <c r="D29" s="730"/>
      <c r="E29" s="116">
        <f>SUM(E27:E28)</f>
        <v>2</v>
      </c>
      <c r="F29" s="116">
        <f t="shared" ref="F29:T29" si="11">SUM(F27:F28)</f>
        <v>0</v>
      </c>
      <c r="G29" s="116">
        <f t="shared" si="11"/>
        <v>3</v>
      </c>
      <c r="H29" s="116">
        <f t="shared" si="11"/>
        <v>2</v>
      </c>
      <c r="I29" s="116">
        <f t="shared" si="11"/>
        <v>4</v>
      </c>
      <c r="J29" s="116">
        <f t="shared" si="11"/>
        <v>1</v>
      </c>
      <c r="K29" s="116">
        <f t="shared" si="11"/>
        <v>0</v>
      </c>
      <c r="L29" s="116">
        <f t="shared" si="11"/>
        <v>0</v>
      </c>
      <c r="M29" s="116">
        <f t="shared" si="11"/>
        <v>0</v>
      </c>
      <c r="N29" s="116">
        <f t="shared" si="11"/>
        <v>0</v>
      </c>
      <c r="O29" s="116">
        <f t="shared" si="11"/>
        <v>0</v>
      </c>
      <c r="P29" s="116">
        <f t="shared" si="11"/>
        <v>0</v>
      </c>
      <c r="Q29" s="116">
        <f t="shared" si="11"/>
        <v>9</v>
      </c>
      <c r="R29" s="116">
        <f t="shared" si="11"/>
        <v>3</v>
      </c>
      <c r="S29" s="116">
        <f t="shared" si="11"/>
        <v>0</v>
      </c>
      <c r="T29" s="116">
        <f t="shared" si="11"/>
        <v>0</v>
      </c>
      <c r="U29" s="118">
        <f t="shared" si="8"/>
        <v>0</v>
      </c>
      <c r="V29" s="118">
        <f t="shared" si="8"/>
        <v>0</v>
      </c>
    </row>
    <row r="30" spans="1:22">
      <c r="A30" s="110" t="s">
        <v>11</v>
      </c>
      <c r="B30" s="110" t="s">
        <v>67</v>
      </c>
      <c r="C30" s="110" t="s">
        <v>166</v>
      </c>
      <c r="D30" s="110" t="s">
        <v>270</v>
      </c>
      <c r="E30" s="112">
        <v>6</v>
      </c>
      <c r="F30" s="112">
        <v>1</v>
      </c>
      <c r="G30" s="112">
        <v>6</v>
      </c>
      <c r="H30" s="112">
        <v>3</v>
      </c>
      <c r="I30" s="112">
        <v>0</v>
      </c>
      <c r="J30" s="112">
        <v>0</v>
      </c>
      <c r="K30" s="112">
        <v>2</v>
      </c>
      <c r="L30" s="112">
        <v>1</v>
      </c>
      <c r="M30" s="112">
        <v>0</v>
      </c>
      <c r="N30" s="112">
        <v>0</v>
      </c>
      <c r="O30" s="112">
        <v>3</v>
      </c>
      <c r="P30" s="112">
        <v>1</v>
      </c>
      <c r="Q30" s="113">
        <v>17</v>
      </c>
      <c r="R30" s="113">
        <v>6</v>
      </c>
      <c r="S30" s="119">
        <f>M30+O30</f>
        <v>3</v>
      </c>
      <c r="T30" s="119">
        <f>N30+P30</f>
        <v>1</v>
      </c>
      <c r="U30" s="120">
        <f t="shared" si="8"/>
        <v>17.647058823529413</v>
      </c>
      <c r="V30" s="120">
        <f t="shared" si="8"/>
        <v>16.666666666666664</v>
      </c>
    </row>
    <row r="31" spans="1:22">
      <c r="A31" s="110" t="s">
        <v>11</v>
      </c>
      <c r="B31" s="110" t="s">
        <v>67</v>
      </c>
      <c r="C31" s="110" t="s">
        <v>166</v>
      </c>
      <c r="D31" s="110" t="s">
        <v>271</v>
      </c>
      <c r="E31" s="112">
        <v>1</v>
      </c>
      <c r="F31" s="112">
        <v>1</v>
      </c>
      <c r="G31" s="112">
        <v>1</v>
      </c>
      <c r="H31" s="112">
        <v>1</v>
      </c>
      <c r="I31" s="112">
        <v>4</v>
      </c>
      <c r="J31" s="112">
        <v>2</v>
      </c>
      <c r="K31" s="112">
        <v>1</v>
      </c>
      <c r="L31" s="112">
        <v>1</v>
      </c>
      <c r="M31" s="112">
        <v>1</v>
      </c>
      <c r="N31" s="112">
        <v>0</v>
      </c>
      <c r="O31" s="112">
        <v>0</v>
      </c>
      <c r="P31" s="112">
        <v>0</v>
      </c>
      <c r="Q31" s="113">
        <v>8</v>
      </c>
      <c r="R31" s="113">
        <v>5</v>
      </c>
      <c r="S31" s="119">
        <f>M31+O31</f>
        <v>1</v>
      </c>
      <c r="T31" s="119">
        <f>N31+P31</f>
        <v>0</v>
      </c>
      <c r="U31" s="120">
        <f t="shared" si="8"/>
        <v>12.5</v>
      </c>
      <c r="V31" s="120">
        <f t="shared" si="8"/>
        <v>0</v>
      </c>
    </row>
    <row r="32" spans="1:22">
      <c r="A32" s="728" t="s">
        <v>280</v>
      </c>
      <c r="B32" s="729"/>
      <c r="C32" s="729"/>
      <c r="D32" s="730"/>
      <c r="E32" s="116">
        <f>SUM(E30:E31)</f>
        <v>7</v>
      </c>
      <c r="F32" s="116">
        <f t="shared" ref="F32:T32" si="12">SUM(F30:F31)</f>
        <v>2</v>
      </c>
      <c r="G32" s="116">
        <f t="shared" si="12"/>
        <v>7</v>
      </c>
      <c r="H32" s="116">
        <f t="shared" si="12"/>
        <v>4</v>
      </c>
      <c r="I32" s="116">
        <f t="shared" si="12"/>
        <v>4</v>
      </c>
      <c r="J32" s="116">
        <f t="shared" si="12"/>
        <v>2</v>
      </c>
      <c r="K32" s="116">
        <f t="shared" si="12"/>
        <v>3</v>
      </c>
      <c r="L32" s="116">
        <f t="shared" si="12"/>
        <v>2</v>
      </c>
      <c r="M32" s="116">
        <f t="shared" si="12"/>
        <v>1</v>
      </c>
      <c r="N32" s="116">
        <f t="shared" si="12"/>
        <v>0</v>
      </c>
      <c r="O32" s="116">
        <f t="shared" si="12"/>
        <v>3</v>
      </c>
      <c r="P32" s="116">
        <f t="shared" si="12"/>
        <v>1</v>
      </c>
      <c r="Q32" s="116">
        <f t="shared" si="12"/>
        <v>25</v>
      </c>
      <c r="R32" s="116">
        <f t="shared" si="12"/>
        <v>11</v>
      </c>
      <c r="S32" s="116">
        <f t="shared" si="12"/>
        <v>4</v>
      </c>
      <c r="T32" s="116">
        <f t="shared" si="12"/>
        <v>1</v>
      </c>
      <c r="U32" s="118">
        <f t="shared" si="8"/>
        <v>16</v>
      </c>
      <c r="V32" s="118">
        <f t="shared" si="8"/>
        <v>9.0909090909090917</v>
      </c>
    </row>
    <row r="33" spans="1:22">
      <c r="A33" s="731" t="s">
        <v>281</v>
      </c>
      <c r="B33" s="732"/>
      <c r="C33" s="732"/>
      <c r="D33" s="733"/>
      <c r="E33" s="122">
        <f>E29+E32</f>
        <v>9</v>
      </c>
      <c r="F33" s="122">
        <f t="shared" ref="F33:T33" si="13">F29+F32</f>
        <v>2</v>
      </c>
      <c r="G33" s="122">
        <f t="shared" si="13"/>
        <v>10</v>
      </c>
      <c r="H33" s="122">
        <f t="shared" si="13"/>
        <v>6</v>
      </c>
      <c r="I33" s="122">
        <f t="shared" si="13"/>
        <v>8</v>
      </c>
      <c r="J33" s="122">
        <f t="shared" si="13"/>
        <v>3</v>
      </c>
      <c r="K33" s="122">
        <f t="shared" si="13"/>
        <v>3</v>
      </c>
      <c r="L33" s="122">
        <f t="shared" si="13"/>
        <v>2</v>
      </c>
      <c r="M33" s="122">
        <f t="shared" si="13"/>
        <v>1</v>
      </c>
      <c r="N33" s="122">
        <f t="shared" si="13"/>
        <v>0</v>
      </c>
      <c r="O33" s="122">
        <f t="shared" si="13"/>
        <v>3</v>
      </c>
      <c r="P33" s="122">
        <f t="shared" si="13"/>
        <v>1</v>
      </c>
      <c r="Q33" s="122">
        <f t="shared" si="13"/>
        <v>34</v>
      </c>
      <c r="R33" s="122">
        <f t="shared" si="13"/>
        <v>14</v>
      </c>
      <c r="S33" s="122">
        <f t="shared" si="13"/>
        <v>4</v>
      </c>
      <c r="T33" s="122">
        <f t="shared" si="13"/>
        <v>1</v>
      </c>
      <c r="U33" s="124">
        <f t="shared" si="8"/>
        <v>11.76470588235294</v>
      </c>
      <c r="V33" s="124">
        <f t="shared" si="8"/>
        <v>7.1428571428571423</v>
      </c>
    </row>
    <row r="34" spans="1:22">
      <c r="A34" s="744" t="s">
        <v>282</v>
      </c>
      <c r="B34" s="745"/>
      <c r="C34" s="745"/>
      <c r="D34" s="746"/>
      <c r="E34" s="128">
        <f>E14+E26+E33</f>
        <v>283</v>
      </c>
      <c r="F34" s="128">
        <f t="shared" ref="F34:T34" si="14">F14+F26+F33</f>
        <v>158</v>
      </c>
      <c r="G34" s="128">
        <f t="shared" si="14"/>
        <v>234</v>
      </c>
      <c r="H34" s="128">
        <f t="shared" si="14"/>
        <v>145</v>
      </c>
      <c r="I34" s="128">
        <f t="shared" si="14"/>
        <v>127</v>
      </c>
      <c r="J34" s="128">
        <f t="shared" si="14"/>
        <v>78</v>
      </c>
      <c r="K34" s="128">
        <f t="shared" si="14"/>
        <v>12</v>
      </c>
      <c r="L34" s="128">
        <f t="shared" si="14"/>
        <v>5</v>
      </c>
      <c r="M34" s="128">
        <f t="shared" si="14"/>
        <v>2</v>
      </c>
      <c r="N34" s="128">
        <f t="shared" si="14"/>
        <v>1</v>
      </c>
      <c r="O34" s="128">
        <f t="shared" si="14"/>
        <v>3</v>
      </c>
      <c r="P34" s="128">
        <f t="shared" si="14"/>
        <v>1</v>
      </c>
      <c r="Q34" s="128">
        <f t="shared" si="14"/>
        <v>661</v>
      </c>
      <c r="R34" s="128">
        <f t="shared" si="14"/>
        <v>388</v>
      </c>
      <c r="S34" s="128">
        <f t="shared" si="14"/>
        <v>27</v>
      </c>
      <c r="T34" s="128">
        <f t="shared" si="14"/>
        <v>10</v>
      </c>
      <c r="U34" s="129">
        <f t="shared" si="8"/>
        <v>4.0847201210287443</v>
      </c>
      <c r="V34" s="129">
        <f t="shared" si="8"/>
        <v>2.5773195876288657</v>
      </c>
    </row>
  </sheetData>
  <mergeCells count="26">
    <mergeCell ref="U5:V5"/>
    <mergeCell ref="A32:D32"/>
    <mergeCell ref="A33:D33"/>
    <mergeCell ref="A34:D34"/>
    <mergeCell ref="A13:D13"/>
    <mergeCell ref="A14:D14"/>
    <mergeCell ref="A21:D21"/>
    <mergeCell ref="A25:D25"/>
    <mergeCell ref="A26:D26"/>
    <mergeCell ref="A29:D29"/>
    <mergeCell ref="A1:V1"/>
    <mergeCell ref="A2:V2"/>
    <mergeCell ref="A10:D10"/>
    <mergeCell ref="A4:V4"/>
    <mergeCell ref="A5:A6"/>
    <mergeCell ref="B5:B6"/>
    <mergeCell ref="C5:C6"/>
    <mergeCell ref="D5:D6"/>
    <mergeCell ref="E5:F5"/>
    <mergeCell ref="G5:H5"/>
    <mergeCell ref="I5:J5"/>
    <mergeCell ref="K5:L5"/>
    <mergeCell ref="M5:N5"/>
    <mergeCell ref="O5:P5"/>
    <mergeCell ref="Q5:R5"/>
    <mergeCell ref="S5:T5"/>
  </mergeCell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workbookViewId="0">
      <selection sqref="A1:V2"/>
    </sheetView>
  </sheetViews>
  <sheetFormatPr defaultRowHeight="12.75"/>
  <cols>
    <col min="1" max="1" width="5.140625" style="106" customWidth="1"/>
    <col min="2" max="2" width="3.140625" style="106" customWidth="1"/>
    <col min="3" max="3" width="6" style="106" customWidth="1"/>
    <col min="4" max="4" width="23.5703125" style="106" customWidth="1"/>
    <col min="5" max="5" width="7.140625" style="106" customWidth="1"/>
    <col min="6" max="6" width="4.5703125" style="106" customWidth="1"/>
    <col min="7" max="7" width="5.42578125" style="106" customWidth="1"/>
    <col min="8" max="8" width="4.5703125" style="106" customWidth="1"/>
    <col min="9" max="9" width="5.28515625" style="106" customWidth="1"/>
    <col min="10" max="10" width="4.5703125" style="106" customWidth="1"/>
    <col min="11" max="11" width="5.140625" style="106" customWidth="1"/>
    <col min="12" max="12" width="5" style="106" customWidth="1"/>
    <col min="13" max="13" width="5.28515625" style="106" customWidth="1"/>
    <col min="14" max="14" width="4.5703125" style="106" customWidth="1"/>
    <col min="15" max="15" width="5.140625" style="106" customWidth="1"/>
    <col min="16" max="16" width="4.28515625" style="106" customWidth="1"/>
    <col min="17" max="17" width="5.42578125" style="106" customWidth="1"/>
    <col min="18" max="18" width="4.42578125" style="106" customWidth="1"/>
    <col min="19" max="19" width="5.28515625" style="106" customWidth="1"/>
    <col min="20" max="20" width="5.7109375" style="106" customWidth="1"/>
    <col min="21" max="21" width="6.5703125" style="106" customWidth="1"/>
    <col min="22" max="22" width="7.140625" style="106" customWidth="1"/>
    <col min="23" max="256" width="9.140625" style="106"/>
    <col min="257" max="257" width="6.7109375" style="106" customWidth="1"/>
    <col min="258" max="258" width="3.140625" style="106" customWidth="1"/>
    <col min="259" max="259" width="6" style="106" customWidth="1"/>
    <col min="260" max="260" width="23.5703125" style="106" customWidth="1"/>
    <col min="261" max="261" width="7.140625" style="106" customWidth="1"/>
    <col min="262" max="262" width="4.5703125" style="106" customWidth="1"/>
    <col min="263" max="263" width="5.42578125" style="106" customWidth="1"/>
    <col min="264" max="264" width="4.5703125" style="106" customWidth="1"/>
    <col min="265" max="265" width="5.28515625" style="106" customWidth="1"/>
    <col min="266" max="266" width="4.5703125" style="106" customWidth="1"/>
    <col min="267" max="268" width="5" style="106" customWidth="1"/>
    <col min="269" max="269" width="5.28515625" style="106" customWidth="1"/>
    <col min="270" max="270" width="4.5703125" style="106" customWidth="1"/>
    <col min="271" max="271" width="4.7109375" style="106" customWidth="1"/>
    <col min="272" max="272" width="4.28515625" style="106" customWidth="1"/>
    <col min="273" max="273" width="4.7109375" style="106" customWidth="1"/>
    <col min="274" max="275" width="4.42578125" style="106" customWidth="1"/>
    <col min="276" max="276" width="5.7109375" style="106" customWidth="1"/>
    <col min="277" max="277" width="6.5703125" style="106" customWidth="1"/>
    <col min="278" max="278" width="7.140625" style="106" customWidth="1"/>
    <col min="279" max="512" width="9.140625" style="106"/>
    <col min="513" max="513" width="6.7109375" style="106" customWidth="1"/>
    <col min="514" max="514" width="3.140625" style="106" customWidth="1"/>
    <col min="515" max="515" width="6" style="106" customWidth="1"/>
    <col min="516" max="516" width="23.5703125" style="106" customWidth="1"/>
    <col min="517" max="517" width="7.140625" style="106" customWidth="1"/>
    <col min="518" max="518" width="4.5703125" style="106" customWidth="1"/>
    <col min="519" max="519" width="5.42578125" style="106" customWidth="1"/>
    <col min="520" max="520" width="4.5703125" style="106" customWidth="1"/>
    <col min="521" max="521" width="5.28515625" style="106" customWidth="1"/>
    <col min="522" max="522" width="4.5703125" style="106" customWidth="1"/>
    <col min="523" max="524" width="5" style="106" customWidth="1"/>
    <col min="525" max="525" width="5.28515625" style="106" customWidth="1"/>
    <col min="526" max="526" width="4.5703125" style="106" customWidth="1"/>
    <col min="527" max="527" width="4.7109375" style="106" customWidth="1"/>
    <col min="528" max="528" width="4.28515625" style="106" customWidth="1"/>
    <col min="529" max="529" width="4.7109375" style="106" customWidth="1"/>
    <col min="530" max="531" width="4.42578125" style="106" customWidth="1"/>
    <col min="532" max="532" width="5.7109375" style="106" customWidth="1"/>
    <col min="533" max="533" width="6.5703125" style="106" customWidth="1"/>
    <col min="534" max="534" width="7.140625" style="106" customWidth="1"/>
    <col min="535" max="768" width="9.140625" style="106"/>
    <col min="769" max="769" width="6.7109375" style="106" customWidth="1"/>
    <col min="770" max="770" width="3.140625" style="106" customWidth="1"/>
    <col min="771" max="771" width="6" style="106" customWidth="1"/>
    <col min="772" max="772" width="23.5703125" style="106" customWidth="1"/>
    <col min="773" max="773" width="7.140625" style="106" customWidth="1"/>
    <col min="774" max="774" width="4.5703125" style="106" customWidth="1"/>
    <col min="775" max="775" width="5.42578125" style="106" customWidth="1"/>
    <col min="776" max="776" width="4.5703125" style="106" customWidth="1"/>
    <col min="777" max="777" width="5.28515625" style="106" customWidth="1"/>
    <col min="778" max="778" width="4.5703125" style="106" customWidth="1"/>
    <col min="779" max="780" width="5" style="106" customWidth="1"/>
    <col min="781" max="781" width="5.28515625" style="106" customWidth="1"/>
    <col min="782" max="782" width="4.5703125" style="106" customWidth="1"/>
    <col min="783" max="783" width="4.7109375" style="106" customWidth="1"/>
    <col min="784" max="784" width="4.28515625" style="106" customWidth="1"/>
    <col min="785" max="785" width="4.7109375" style="106" customWidth="1"/>
    <col min="786" max="787" width="4.42578125" style="106" customWidth="1"/>
    <col min="788" max="788" width="5.7109375" style="106" customWidth="1"/>
    <col min="789" max="789" width="6.5703125" style="106" customWidth="1"/>
    <col min="790" max="790" width="7.140625" style="106" customWidth="1"/>
    <col min="791" max="1024" width="9.140625" style="106"/>
    <col min="1025" max="1025" width="6.7109375" style="106" customWidth="1"/>
    <col min="1026" max="1026" width="3.140625" style="106" customWidth="1"/>
    <col min="1027" max="1027" width="6" style="106" customWidth="1"/>
    <col min="1028" max="1028" width="23.5703125" style="106" customWidth="1"/>
    <col min="1029" max="1029" width="7.140625" style="106" customWidth="1"/>
    <col min="1030" max="1030" width="4.5703125" style="106" customWidth="1"/>
    <col min="1031" max="1031" width="5.42578125" style="106" customWidth="1"/>
    <col min="1032" max="1032" width="4.5703125" style="106" customWidth="1"/>
    <col min="1033" max="1033" width="5.28515625" style="106" customWidth="1"/>
    <col min="1034" max="1034" width="4.5703125" style="106" customWidth="1"/>
    <col min="1035" max="1036" width="5" style="106" customWidth="1"/>
    <col min="1037" max="1037" width="5.28515625" style="106" customWidth="1"/>
    <col min="1038" max="1038" width="4.5703125" style="106" customWidth="1"/>
    <col min="1039" max="1039" width="4.7109375" style="106" customWidth="1"/>
    <col min="1040" max="1040" width="4.28515625" style="106" customWidth="1"/>
    <col min="1041" max="1041" width="4.7109375" style="106" customWidth="1"/>
    <col min="1042" max="1043" width="4.42578125" style="106" customWidth="1"/>
    <col min="1044" max="1044" width="5.7109375" style="106" customWidth="1"/>
    <col min="1045" max="1045" width="6.5703125" style="106" customWidth="1"/>
    <col min="1046" max="1046" width="7.140625" style="106" customWidth="1"/>
    <col min="1047" max="1280" width="9.140625" style="106"/>
    <col min="1281" max="1281" width="6.7109375" style="106" customWidth="1"/>
    <col min="1282" max="1282" width="3.140625" style="106" customWidth="1"/>
    <col min="1283" max="1283" width="6" style="106" customWidth="1"/>
    <col min="1284" max="1284" width="23.5703125" style="106" customWidth="1"/>
    <col min="1285" max="1285" width="7.140625" style="106" customWidth="1"/>
    <col min="1286" max="1286" width="4.5703125" style="106" customWidth="1"/>
    <col min="1287" max="1287" width="5.42578125" style="106" customWidth="1"/>
    <col min="1288" max="1288" width="4.5703125" style="106" customWidth="1"/>
    <col min="1289" max="1289" width="5.28515625" style="106" customWidth="1"/>
    <col min="1290" max="1290" width="4.5703125" style="106" customWidth="1"/>
    <col min="1291" max="1292" width="5" style="106" customWidth="1"/>
    <col min="1293" max="1293" width="5.28515625" style="106" customWidth="1"/>
    <col min="1294" max="1294" width="4.5703125" style="106" customWidth="1"/>
    <col min="1295" max="1295" width="4.7109375" style="106" customWidth="1"/>
    <col min="1296" max="1296" width="4.28515625" style="106" customWidth="1"/>
    <col min="1297" max="1297" width="4.7109375" style="106" customWidth="1"/>
    <col min="1298" max="1299" width="4.42578125" style="106" customWidth="1"/>
    <col min="1300" max="1300" width="5.7109375" style="106" customWidth="1"/>
    <col min="1301" max="1301" width="6.5703125" style="106" customWidth="1"/>
    <col min="1302" max="1302" width="7.140625" style="106" customWidth="1"/>
    <col min="1303" max="1536" width="9.140625" style="106"/>
    <col min="1537" max="1537" width="6.7109375" style="106" customWidth="1"/>
    <col min="1538" max="1538" width="3.140625" style="106" customWidth="1"/>
    <col min="1539" max="1539" width="6" style="106" customWidth="1"/>
    <col min="1540" max="1540" width="23.5703125" style="106" customWidth="1"/>
    <col min="1541" max="1541" width="7.140625" style="106" customWidth="1"/>
    <col min="1542" max="1542" width="4.5703125" style="106" customWidth="1"/>
    <col min="1543" max="1543" width="5.42578125" style="106" customWidth="1"/>
    <col min="1544" max="1544" width="4.5703125" style="106" customWidth="1"/>
    <col min="1545" max="1545" width="5.28515625" style="106" customWidth="1"/>
    <col min="1546" max="1546" width="4.5703125" style="106" customWidth="1"/>
    <col min="1547" max="1548" width="5" style="106" customWidth="1"/>
    <col min="1549" max="1549" width="5.28515625" style="106" customWidth="1"/>
    <col min="1550" max="1550" width="4.5703125" style="106" customWidth="1"/>
    <col min="1551" max="1551" width="4.7109375" style="106" customWidth="1"/>
    <col min="1552" max="1552" width="4.28515625" style="106" customWidth="1"/>
    <col min="1553" max="1553" width="4.7109375" style="106" customWidth="1"/>
    <col min="1554" max="1555" width="4.42578125" style="106" customWidth="1"/>
    <col min="1556" max="1556" width="5.7109375" style="106" customWidth="1"/>
    <col min="1557" max="1557" width="6.5703125" style="106" customWidth="1"/>
    <col min="1558" max="1558" width="7.140625" style="106" customWidth="1"/>
    <col min="1559" max="1792" width="9.140625" style="106"/>
    <col min="1793" max="1793" width="6.7109375" style="106" customWidth="1"/>
    <col min="1794" max="1794" width="3.140625" style="106" customWidth="1"/>
    <col min="1795" max="1795" width="6" style="106" customWidth="1"/>
    <col min="1796" max="1796" width="23.5703125" style="106" customWidth="1"/>
    <col min="1797" max="1797" width="7.140625" style="106" customWidth="1"/>
    <col min="1798" max="1798" width="4.5703125" style="106" customWidth="1"/>
    <col min="1799" max="1799" width="5.42578125" style="106" customWidth="1"/>
    <col min="1800" max="1800" width="4.5703125" style="106" customWidth="1"/>
    <col min="1801" max="1801" width="5.28515625" style="106" customWidth="1"/>
    <col min="1802" max="1802" width="4.5703125" style="106" customWidth="1"/>
    <col min="1803" max="1804" width="5" style="106" customWidth="1"/>
    <col min="1805" max="1805" width="5.28515625" style="106" customWidth="1"/>
    <col min="1806" max="1806" width="4.5703125" style="106" customWidth="1"/>
    <col min="1807" max="1807" width="4.7109375" style="106" customWidth="1"/>
    <col min="1808" max="1808" width="4.28515625" style="106" customWidth="1"/>
    <col min="1809" max="1809" width="4.7109375" style="106" customWidth="1"/>
    <col min="1810" max="1811" width="4.42578125" style="106" customWidth="1"/>
    <col min="1812" max="1812" width="5.7109375" style="106" customWidth="1"/>
    <col min="1813" max="1813" width="6.5703125" style="106" customWidth="1"/>
    <col min="1814" max="1814" width="7.140625" style="106" customWidth="1"/>
    <col min="1815" max="2048" width="9.140625" style="106"/>
    <col min="2049" max="2049" width="6.7109375" style="106" customWidth="1"/>
    <col min="2050" max="2050" width="3.140625" style="106" customWidth="1"/>
    <col min="2051" max="2051" width="6" style="106" customWidth="1"/>
    <col min="2052" max="2052" width="23.5703125" style="106" customWidth="1"/>
    <col min="2053" max="2053" width="7.140625" style="106" customWidth="1"/>
    <col min="2054" max="2054" width="4.5703125" style="106" customWidth="1"/>
    <col min="2055" max="2055" width="5.42578125" style="106" customWidth="1"/>
    <col min="2056" max="2056" width="4.5703125" style="106" customWidth="1"/>
    <col min="2057" max="2057" width="5.28515625" style="106" customWidth="1"/>
    <col min="2058" max="2058" width="4.5703125" style="106" customWidth="1"/>
    <col min="2059" max="2060" width="5" style="106" customWidth="1"/>
    <col min="2061" max="2061" width="5.28515625" style="106" customWidth="1"/>
    <col min="2062" max="2062" width="4.5703125" style="106" customWidth="1"/>
    <col min="2063" max="2063" width="4.7109375" style="106" customWidth="1"/>
    <col min="2064" max="2064" width="4.28515625" style="106" customWidth="1"/>
    <col min="2065" max="2065" width="4.7109375" style="106" customWidth="1"/>
    <col min="2066" max="2067" width="4.42578125" style="106" customWidth="1"/>
    <col min="2068" max="2068" width="5.7109375" style="106" customWidth="1"/>
    <col min="2069" max="2069" width="6.5703125" style="106" customWidth="1"/>
    <col min="2070" max="2070" width="7.140625" style="106" customWidth="1"/>
    <col min="2071" max="2304" width="9.140625" style="106"/>
    <col min="2305" max="2305" width="6.7109375" style="106" customWidth="1"/>
    <col min="2306" max="2306" width="3.140625" style="106" customWidth="1"/>
    <col min="2307" max="2307" width="6" style="106" customWidth="1"/>
    <col min="2308" max="2308" width="23.5703125" style="106" customWidth="1"/>
    <col min="2309" max="2309" width="7.140625" style="106" customWidth="1"/>
    <col min="2310" max="2310" width="4.5703125" style="106" customWidth="1"/>
    <col min="2311" max="2311" width="5.42578125" style="106" customWidth="1"/>
    <col min="2312" max="2312" width="4.5703125" style="106" customWidth="1"/>
    <col min="2313" max="2313" width="5.28515625" style="106" customWidth="1"/>
    <col min="2314" max="2314" width="4.5703125" style="106" customWidth="1"/>
    <col min="2315" max="2316" width="5" style="106" customWidth="1"/>
    <col min="2317" max="2317" width="5.28515625" style="106" customWidth="1"/>
    <col min="2318" max="2318" width="4.5703125" style="106" customWidth="1"/>
    <col min="2319" max="2319" width="4.7109375" style="106" customWidth="1"/>
    <col min="2320" max="2320" width="4.28515625" style="106" customWidth="1"/>
    <col min="2321" max="2321" width="4.7109375" style="106" customWidth="1"/>
    <col min="2322" max="2323" width="4.42578125" style="106" customWidth="1"/>
    <col min="2324" max="2324" width="5.7109375" style="106" customWidth="1"/>
    <col min="2325" max="2325" width="6.5703125" style="106" customWidth="1"/>
    <col min="2326" max="2326" width="7.140625" style="106" customWidth="1"/>
    <col min="2327" max="2560" width="9.140625" style="106"/>
    <col min="2561" max="2561" width="6.7109375" style="106" customWidth="1"/>
    <col min="2562" max="2562" width="3.140625" style="106" customWidth="1"/>
    <col min="2563" max="2563" width="6" style="106" customWidth="1"/>
    <col min="2564" max="2564" width="23.5703125" style="106" customWidth="1"/>
    <col min="2565" max="2565" width="7.140625" style="106" customWidth="1"/>
    <col min="2566" max="2566" width="4.5703125" style="106" customWidth="1"/>
    <col min="2567" max="2567" width="5.42578125" style="106" customWidth="1"/>
    <col min="2568" max="2568" width="4.5703125" style="106" customWidth="1"/>
    <col min="2569" max="2569" width="5.28515625" style="106" customWidth="1"/>
    <col min="2570" max="2570" width="4.5703125" style="106" customWidth="1"/>
    <col min="2571" max="2572" width="5" style="106" customWidth="1"/>
    <col min="2573" max="2573" width="5.28515625" style="106" customWidth="1"/>
    <col min="2574" max="2574" width="4.5703125" style="106" customWidth="1"/>
    <col min="2575" max="2575" width="4.7109375" style="106" customWidth="1"/>
    <col min="2576" max="2576" width="4.28515625" style="106" customWidth="1"/>
    <col min="2577" max="2577" width="4.7109375" style="106" customWidth="1"/>
    <col min="2578" max="2579" width="4.42578125" style="106" customWidth="1"/>
    <col min="2580" max="2580" width="5.7109375" style="106" customWidth="1"/>
    <col min="2581" max="2581" width="6.5703125" style="106" customWidth="1"/>
    <col min="2582" max="2582" width="7.140625" style="106" customWidth="1"/>
    <col min="2583" max="2816" width="9.140625" style="106"/>
    <col min="2817" max="2817" width="6.7109375" style="106" customWidth="1"/>
    <col min="2818" max="2818" width="3.140625" style="106" customWidth="1"/>
    <col min="2819" max="2819" width="6" style="106" customWidth="1"/>
    <col min="2820" max="2820" width="23.5703125" style="106" customWidth="1"/>
    <col min="2821" max="2821" width="7.140625" style="106" customWidth="1"/>
    <col min="2822" max="2822" width="4.5703125" style="106" customWidth="1"/>
    <col min="2823" max="2823" width="5.42578125" style="106" customWidth="1"/>
    <col min="2824" max="2824" width="4.5703125" style="106" customWidth="1"/>
    <col min="2825" max="2825" width="5.28515625" style="106" customWidth="1"/>
    <col min="2826" max="2826" width="4.5703125" style="106" customWidth="1"/>
    <col min="2827" max="2828" width="5" style="106" customWidth="1"/>
    <col min="2829" max="2829" width="5.28515625" style="106" customWidth="1"/>
    <col min="2830" max="2830" width="4.5703125" style="106" customWidth="1"/>
    <col min="2831" max="2831" width="4.7109375" style="106" customWidth="1"/>
    <col min="2832" max="2832" width="4.28515625" style="106" customWidth="1"/>
    <col min="2833" max="2833" width="4.7109375" style="106" customWidth="1"/>
    <col min="2834" max="2835" width="4.42578125" style="106" customWidth="1"/>
    <col min="2836" max="2836" width="5.7109375" style="106" customWidth="1"/>
    <col min="2837" max="2837" width="6.5703125" style="106" customWidth="1"/>
    <col min="2838" max="2838" width="7.140625" style="106" customWidth="1"/>
    <col min="2839" max="3072" width="9.140625" style="106"/>
    <col min="3073" max="3073" width="6.7109375" style="106" customWidth="1"/>
    <col min="3074" max="3074" width="3.140625" style="106" customWidth="1"/>
    <col min="3075" max="3075" width="6" style="106" customWidth="1"/>
    <col min="3076" max="3076" width="23.5703125" style="106" customWidth="1"/>
    <col min="3077" max="3077" width="7.140625" style="106" customWidth="1"/>
    <col min="3078" max="3078" width="4.5703125" style="106" customWidth="1"/>
    <col min="3079" max="3079" width="5.42578125" style="106" customWidth="1"/>
    <col min="3080" max="3080" width="4.5703125" style="106" customWidth="1"/>
    <col min="3081" max="3081" width="5.28515625" style="106" customWidth="1"/>
    <col min="3082" max="3082" width="4.5703125" style="106" customWidth="1"/>
    <col min="3083" max="3084" width="5" style="106" customWidth="1"/>
    <col min="3085" max="3085" width="5.28515625" style="106" customWidth="1"/>
    <col min="3086" max="3086" width="4.5703125" style="106" customWidth="1"/>
    <col min="3087" max="3087" width="4.7109375" style="106" customWidth="1"/>
    <col min="3088" max="3088" width="4.28515625" style="106" customWidth="1"/>
    <col min="3089" max="3089" width="4.7109375" style="106" customWidth="1"/>
    <col min="3090" max="3091" width="4.42578125" style="106" customWidth="1"/>
    <col min="3092" max="3092" width="5.7109375" style="106" customWidth="1"/>
    <col min="3093" max="3093" width="6.5703125" style="106" customWidth="1"/>
    <col min="3094" max="3094" width="7.140625" style="106" customWidth="1"/>
    <col min="3095" max="3328" width="9.140625" style="106"/>
    <col min="3329" max="3329" width="6.7109375" style="106" customWidth="1"/>
    <col min="3330" max="3330" width="3.140625" style="106" customWidth="1"/>
    <col min="3331" max="3331" width="6" style="106" customWidth="1"/>
    <col min="3332" max="3332" width="23.5703125" style="106" customWidth="1"/>
    <col min="3333" max="3333" width="7.140625" style="106" customWidth="1"/>
    <col min="3334" max="3334" width="4.5703125" style="106" customWidth="1"/>
    <col min="3335" max="3335" width="5.42578125" style="106" customWidth="1"/>
    <col min="3336" max="3336" width="4.5703125" style="106" customWidth="1"/>
    <col min="3337" max="3337" width="5.28515625" style="106" customWidth="1"/>
    <col min="3338" max="3338" width="4.5703125" style="106" customWidth="1"/>
    <col min="3339" max="3340" width="5" style="106" customWidth="1"/>
    <col min="3341" max="3341" width="5.28515625" style="106" customWidth="1"/>
    <col min="3342" max="3342" width="4.5703125" style="106" customWidth="1"/>
    <col min="3343" max="3343" width="4.7109375" style="106" customWidth="1"/>
    <col min="3344" max="3344" width="4.28515625" style="106" customWidth="1"/>
    <col min="3345" max="3345" width="4.7109375" style="106" customWidth="1"/>
    <col min="3346" max="3347" width="4.42578125" style="106" customWidth="1"/>
    <col min="3348" max="3348" width="5.7109375" style="106" customWidth="1"/>
    <col min="3349" max="3349" width="6.5703125" style="106" customWidth="1"/>
    <col min="3350" max="3350" width="7.140625" style="106" customWidth="1"/>
    <col min="3351" max="3584" width="9.140625" style="106"/>
    <col min="3585" max="3585" width="6.7109375" style="106" customWidth="1"/>
    <col min="3586" max="3586" width="3.140625" style="106" customWidth="1"/>
    <col min="3587" max="3587" width="6" style="106" customWidth="1"/>
    <col min="3588" max="3588" width="23.5703125" style="106" customWidth="1"/>
    <col min="3589" max="3589" width="7.140625" style="106" customWidth="1"/>
    <col min="3590" max="3590" width="4.5703125" style="106" customWidth="1"/>
    <col min="3591" max="3591" width="5.42578125" style="106" customWidth="1"/>
    <col min="3592" max="3592" width="4.5703125" style="106" customWidth="1"/>
    <col min="3593" max="3593" width="5.28515625" style="106" customWidth="1"/>
    <col min="3594" max="3594" width="4.5703125" style="106" customWidth="1"/>
    <col min="3595" max="3596" width="5" style="106" customWidth="1"/>
    <col min="3597" max="3597" width="5.28515625" style="106" customWidth="1"/>
    <col min="3598" max="3598" width="4.5703125" style="106" customWidth="1"/>
    <col min="3599" max="3599" width="4.7109375" style="106" customWidth="1"/>
    <col min="3600" max="3600" width="4.28515625" style="106" customWidth="1"/>
    <col min="3601" max="3601" width="4.7109375" style="106" customWidth="1"/>
    <col min="3602" max="3603" width="4.42578125" style="106" customWidth="1"/>
    <col min="3604" max="3604" width="5.7109375" style="106" customWidth="1"/>
    <col min="3605" max="3605" width="6.5703125" style="106" customWidth="1"/>
    <col min="3606" max="3606" width="7.140625" style="106" customWidth="1"/>
    <col min="3607" max="3840" width="9.140625" style="106"/>
    <col min="3841" max="3841" width="6.7109375" style="106" customWidth="1"/>
    <col min="3842" max="3842" width="3.140625" style="106" customWidth="1"/>
    <col min="3843" max="3843" width="6" style="106" customWidth="1"/>
    <col min="3844" max="3844" width="23.5703125" style="106" customWidth="1"/>
    <col min="3845" max="3845" width="7.140625" style="106" customWidth="1"/>
    <col min="3846" max="3846" width="4.5703125" style="106" customWidth="1"/>
    <col min="3847" max="3847" width="5.42578125" style="106" customWidth="1"/>
    <col min="3848" max="3848" width="4.5703125" style="106" customWidth="1"/>
    <col min="3849" max="3849" width="5.28515625" style="106" customWidth="1"/>
    <col min="3850" max="3850" width="4.5703125" style="106" customWidth="1"/>
    <col min="3851" max="3852" width="5" style="106" customWidth="1"/>
    <col min="3853" max="3853" width="5.28515625" style="106" customWidth="1"/>
    <col min="3854" max="3854" width="4.5703125" style="106" customWidth="1"/>
    <col min="3855" max="3855" width="4.7109375" style="106" customWidth="1"/>
    <col min="3856" max="3856" width="4.28515625" style="106" customWidth="1"/>
    <col min="3857" max="3857" width="4.7109375" style="106" customWidth="1"/>
    <col min="3858" max="3859" width="4.42578125" style="106" customWidth="1"/>
    <col min="3860" max="3860" width="5.7109375" style="106" customWidth="1"/>
    <col min="3861" max="3861" width="6.5703125" style="106" customWidth="1"/>
    <col min="3862" max="3862" width="7.140625" style="106" customWidth="1"/>
    <col min="3863" max="4096" width="9.140625" style="106"/>
    <col min="4097" max="4097" width="6.7109375" style="106" customWidth="1"/>
    <col min="4098" max="4098" width="3.140625" style="106" customWidth="1"/>
    <col min="4099" max="4099" width="6" style="106" customWidth="1"/>
    <col min="4100" max="4100" width="23.5703125" style="106" customWidth="1"/>
    <col min="4101" max="4101" width="7.140625" style="106" customWidth="1"/>
    <col min="4102" max="4102" width="4.5703125" style="106" customWidth="1"/>
    <col min="4103" max="4103" width="5.42578125" style="106" customWidth="1"/>
    <col min="4104" max="4104" width="4.5703125" style="106" customWidth="1"/>
    <col min="4105" max="4105" width="5.28515625" style="106" customWidth="1"/>
    <col min="4106" max="4106" width="4.5703125" style="106" customWidth="1"/>
    <col min="4107" max="4108" width="5" style="106" customWidth="1"/>
    <col min="4109" max="4109" width="5.28515625" style="106" customWidth="1"/>
    <col min="4110" max="4110" width="4.5703125" style="106" customWidth="1"/>
    <col min="4111" max="4111" width="4.7109375" style="106" customWidth="1"/>
    <col min="4112" max="4112" width="4.28515625" style="106" customWidth="1"/>
    <col min="4113" max="4113" width="4.7109375" style="106" customWidth="1"/>
    <col min="4114" max="4115" width="4.42578125" style="106" customWidth="1"/>
    <col min="4116" max="4116" width="5.7109375" style="106" customWidth="1"/>
    <col min="4117" max="4117" width="6.5703125" style="106" customWidth="1"/>
    <col min="4118" max="4118" width="7.140625" style="106" customWidth="1"/>
    <col min="4119" max="4352" width="9.140625" style="106"/>
    <col min="4353" max="4353" width="6.7109375" style="106" customWidth="1"/>
    <col min="4354" max="4354" width="3.140625" style="106" customWidth="1"/>
    <col min="4355" max="4355" width="6" style="106" customWidth="1"/>
    <col min="4356" max="4356" width="23.5703125" style="106" customWidth="1"/>
    <col min="4357" max="4357" width="7.140625" style="106" customWidth="1"/>
    <col min="4358" max="4358" width="4.5703125" style="106" customWidth="1"/>
    <col min="4359" max="4359" width="5.42578125" style="106" customWidth="1"/>
    <col min="4360" max="4360" width="4.5703125" style="106" customWidth="1"/>
    <col min="4361" max="4361" width="5.28515625" style="106" customWidth="1"/>
    <col min="4362" max="4362" width="4.5703125" style="106" customWidth="1"/>
    <col min="4363" max="4364" width="5" style="106" customWidth="1"/>
    <col min="4365" max="4365" width="5.28515625" style="106" customWidth="1"/>
    <col min="4366" max="4366" width="4.5703125" style="106" customWidth="1"/>
    <col min="4367" max="4367" width="4.7109375" style="106" customWidth="1"/>
    <col min="4368" max="4368" width="4.28515625" style="106" customWidth="1"/>
    <col min="4369" max="4369" width="4.7109375" style="106" customWidth="1"/>
    <col min="4370" max="4371" width="4.42578125" style="106" customWidth="1"/>
    <col min="4372" max="4372" width="5.7109375" style="106" customWidth="1"/>
    <col min="4373" max="4373" width="6.5703125" style="106" customWidth="1"/>
    <col min="4374" max="4374" width="7.140625" style="106" customWidth="1"/>
    <col min="4375" max="4608" width="9.140625" style="106"/>
    <col min="4609" max="4609" width="6.7109375" style="106" customWidth="1"/>
    <col min="4610" max="4610" width="3.140625" style="106" customWidth="1"/>
    <col min="4611" max="4611" width="6" style="106" customWidth="1"/>
    <col min="4612" max="4612" width="23.5703125" style="106" customWidth="1"/>
    <col min="4613" max="4613" width="7.140625" style="106" customWidth="1"/>
    <col min="4614" max="4614" width="4.5703125" style="106" customWidth="1"/>
    <col min="4615" max="4615" width="5.42578125" style="106" customWidth="1"/>
    <col min="4616" max="4616" width="4.5703125" style="106" customWidth="1"/>
    <col min="4617" max="4617" width="5.28515625" style="106" customWidth="1"/>
    <col min="4618" max="4618" width="4.5703125" style="106" customWidth="1"/>
    <col min="4619" max="4620" width="5" style="106" customWidth="1"/>
    <col min="4621" max="4621" width="5.28515625" style="106" customWidth="1"/>
    <col min="4622" max="4622" width="4.5703125" style="106" customWidth="1"/>
    <col min="4623" max="4623" width="4.7109375" style="106" customWidth="1"/>
    <col min="4624" max="4624" width="4.28515625" style="106" customWidth="1"/>
    <col min="4625" max="4625" width="4.7109375" style="106" customWidth="1"/>
    <col min="4626" max="4627" width="4.42578125" style="106" customWidth="1"/>
    <col min="4628" max="4628" width="5.7109375" style="106" customWidth="1"/>
    <col min="4629" max="4629" width="6.5703125" style="106" customWidth="1"/>
    <col min="4630" max="4630" width="7.140625" style="106" customWidth="1"/>
    <col min="4631" max="4864" width="9.140625" style="106"/>
    <col min="4865" max="4865" width="6.7109375" style="106" customWidth="1"/>
    <col min="4866" max="4866" width="3.140625" style="106" customWidth="1"/>
    <col min="4867" max="4867" width="6" style="106" customWidth="1"/>
    <col min="4868" max="4868" width="23.5703125" style="106" customWidth="1"/>
    <col min="4869" max="4869" width="7.140625" style="106" customWidth="1"/>
    <col min="4870" max="4870" width="4.5703125" style="106" customWidth="1"/>
    <col min="4871" max="4871" width="5.42578125" style="106" customWidth="1"/>
    <col min="4872" max="4872" width="4.5703125" style="106" customWidth="1"/>
    <col min="4873" max="4873" width="5.28515625" style="106" customWidth="1"/>
    <col min="4874" max="4874" width="4.5703125" style="106" customWidth="1"/>
    <col min="4875" max="4876" width="5" style="106" customWidth="1"/>
    <col min="4877" max="4877" width="5.28515625" style="106" customWidth="1"/>
    <col min="4878" max="4878" width="4.5703125" style="106" customWidth="1"/>
    <col min="4879" max="4879" width="4.7109375" style="106" customWidth="1"/>
    <col min="4880" max="4880" width="4.28515625" style="106" customWidth="1"/>
    <col min="4881" max="4881" width="4.7109375" style="106" customWidth="1"/>
    <col min="4882" max="4883" width="4.42578125" style="106" customWidth="1"/>
    <col min="4884" max="4884" width="5.7109375" style="106" customWidth="1"/>
    <col min="4885" max="4885" width="6.5703125" style="106" customWidth="1"/>
    <col min="4886" max="4886" width="7.140625" style="106" customWidth="1"/>
    <col min="4887" max="5120" width="9.140625" style="106"/>
    <col min="5121" max="5121" width="6.7109375" style="106" customWidth="1"/>
    <col min="5122" max="5122" width="3.140625" style="106" customWidth="1"/>
    <col min="5123" max="5123" width="6" style="106" customWidth="1"/>
    <col min="5124" max="5124" width="23.5703125" style="106" customWidth="1"/>
    <col min="5125" max="5125" width="7.140625" style="106" customWidth="1"/>
    <col min="5126" max="5126" width="4.5703125" style="106" customWidth="1"/>
    <col min="5127" max="5127" width="5.42578125" style="106" customWidth="1"/>
    <col min="5128" max="5128" width="4.5703125" style="106" customWidth="1"/>
    <col min="5129" max="5129" width="5.28515625" style="106" customWidth="1"/>
    <col min="5130" max="5130" width="4.5703125" style="106" customWidth="1"/>
    <col min="5131" max="5132" width="5" style="106" customWidth="1"/>
    <col min="5133" max="5133" width="5.28515625" style="106" customWidth="1"/>
    <col min="5134" max="5134" width="4.5703125" style="106" customWidth="1"/>
    <col min="5135" max="5135" width="4.7109375" style="106" customWidth="1"/>
    <col min="5136" max="5136" width="4.28515625" style="106" customWidth="1"/>
    <col min="5137" max="5137" width="4.7109375" style="106" customWidth="1"/>
    <col min="5138" max="5139" width="4.42578125" style="106" customWidth="1"/>
    <col min="5140" max="5140" width="5.7109375" style="106" customWidth="1"/>
    <col min="5141" max="5141" width="6.5703125" style="106" customWidth="1"/>
    <col min="5142" max="5142" width="7.140625" style="106" customWidth="1"/>
    <col min="5143" max="5376" width="9.140625" style="106"/>
    <col min="5377" max="5377" width="6.7109375" style="106" customWidth="1"/>
    <col min="5378" max="5378" width="3.140625" style="106" customWidth="1"/>
    <col min="5379" max="5379" width="6" style="106" customWidth="1"/>
    <col min="5380" max="5380" width="23.5703125" style="106" customWidth="1"/>
    <col min="5381" max="5381" width="7.140625" style="106" customWidth="1"/>
    <col min="5382" max="5382" width="4.5703125" style="106" customWidth="1"/>
    <col min="5383" max="5383" width="5.42578125" style="106" customWidth="1"/>
    <col min="5384" max="5384" width="4.5703125" style="106" customWidth="1"/>
    <col min="5385" max="5385" width="5.28515625" style="106" customWidth="1"/>
    <col min="5386" max="5386" width="4.5703125" style="106" customWidth="1"/>
    <col min="5387" max="5388" width="5" style="106" customWidth="1"/>
    <col min="5389" max="5389" width="5.28515625" style="106" customWidth="1"/>
    <col min="5390" max="5390" width="4.5703125" style="106" customWidth="1"/>
    <col min="5391" max="5391" width="4.7109375" style="106" customWidth="1"/>
    <col min="5392" max="5392" width="4.28515625" style="106" customWidth="1"/>
    <col min="5393" max="5393" width="4.7109375" style="106" customWidth="1"/>
    <col min="5394" max="5395" width="4.42578125" style="106" customWidth="1"/>
    <col min="5396" max="5396" width="5.7109375" style="106" customWidth="1"/>
    <col min="5397" max="5397" width="6.5703125" style="106" customWidth="1"/>
    <col min="5398" max="5398" width="7.140625" style="106" customWidth="1"/>
    <col min="5399" max="5632" width="9.140625" style="106"/>
    <col min="5633" max="5633" width="6.7109375" style="106" customWidth="1"/>
    <col min="5634" max="5634" width="3.140625" style="106" customWidth="1"/>
    <col min="5635" max="5635" width="6" style="106" customWidth="1"/>
    <col min="5636" max="5636" width="23.5703125" style="106" customWidth="1"/>
    <col min="5637" max="5637" width="7.140625" style="106" customWidth="1"/>
    <col min="5638" max="5638" width="4.5703125" style="106" customWidth="1"/>
    <col min="5639" max="5639" width="5.42578125" style="106" customWidth="1"/>
    <col min="5640" max="5640" width="4.5703125" style="106" customWidth="1"/>
    <col min="5641" max="5641" width="5.28515625" style="106" customWidth="1"/>
    <col min="5642" max="5642" width="4.5703125" style="106" customWidth="1"/>
    <col min="5643" max="5644" width="5" style="106" customWidth="1"/>
    <col min="5645" max="5645" width="5.28515625" style="106" customWidth="1"/>
    <col min="5646" max="5646" width="4.5703125" style="106" customWidth="1"/>
    <col min="5647" max="5647" width="4.7109375" style="106" customWidth="1"/>
    <col min="5648" max="5648" width="4.28515625" style="106" customWidth="1"/>
    <col min="5649" max="5649" width="4.7109375" style="106" customWidth="1"/>
    <col min="5650" max="5651" width="4.42578125" style="106" customWidth="1"/>
    <col min="5652" max="5652" width="5.7109375" style="106" customWidth="1"/>
    <col min="5653" max="5653" width="6.5703125" style="106" customWidth="1"/>
    <col min="5654" max="5654" width="7.140625" style="106" customWidth="1"/>
    <col min="5655" max="5888" width="9.140625" style="106"/>
    <col min="5889" max="5889" width="6.7109375" style="106" customWidth="1"/>
    <col min="5890" max="5890" width="3.140625" style="106" customWidth="1"/>
    <col min="5891" max="5891" width="6" style="106" customWidth="1"/>
    <col min="5892" max="5892" width="23.5703125" style="106" customWidth="1"/>
    <col min="5893" max="5893" width="7.140625" style="106" customWidth="1"/>
    <col min="5894" max="5894" width="4.5703125" style="106" customWidth="1"/>
    <col min="5895" max="5895" width="5.42578125" style="106" customWidth="1"/>
    <col min="5896" max="5896" width="4.5703125" style="106" customWidth="1"/>
    <col min="5897" max="5897" width="5.28515625" style="106" customWidth="1"/>
    <col min="5898" max="5898" width="4.5703125" style="106" customWidth="1"/>
    <col min="5899" max="5900" width="5" style="106" customWidth="1"/>
    <col min="5901" max="5901" width="5.28515625" style="106" customWidth="1"/>
    <col min="5902" max="5902" width="4.5703125" style="106" customWidth="1"/>
    <col min="5903" max="5903" width="4.7109375" style="106" customWidth="1"/>
    <col min="5904" max="5904" width="4.28515625" style="106" customWidth="1"/>
    <col min="5905" max="5905" width="4.7109375" style="106" customWidth="1"/>
    <col min="5906" max="5907" width="4.42578125" style="106" customWidth="1"/>
    <col min="5908" max="5908" width="5.7109375" style="106" customWidth="1"/>
    <col min="5909" max="5909" width="6.5703125" style="106" customWidth="1"/>
    <col min="5910" max="5910" width="7.140625" style="106" customWidth="1"/>
    <col min="5911" max="6144" width="9.140625" style="106"/>
    <col min="6145" max="6145" width="6.7109375" style="106" customWidth="1"/>
    <col min="6146" max="6146" width="3.140625" style="106" customWidth="1"/>
    <col min="6147" max="6147" width="6" style="106" customWidth="1"/>
    <col min="6148" max="6148" width="23.5703125" style="106" customWidth="1"/>
    <col min="6149" max="6149" width="7.140625" style="106" customWidth="1"/>
    <col min="6150" max="6150" width="4.5703125" style="106" customWidth="1"/>
    <col min="6151" max="6151" width="5.42578125" style="106" customWidth="1"/>
    <col min="6152" max="6152" width="4.5703125" style="106" customWidth="1"/>
    <col min="6153" max="6153" width="5.28515625" style="106" customWidth="1"/>
    <col min="6154" max="6154" width="4.5703125" style="106" customWidth="1"/>
    <col min="6155" max="6156" width="5" style="106" customWidth="1"/>
    <col min="6157" max="6157" width="5.28515625" style="106" customWidth="1"/>
    <col min="6158" max="6158" width="4.5703125" style="106" customWidth="1"/>
    <col min="6159" max="6159" width="4.7109375" style="106" customWidth="1"/>
    <col min="6160" max="6160" width="4.28515625" style="106" customWidth="1"/>
    <col min="6161" max="6161" width="4.7109375" style="106" customWidth="1"/>
    <col min="6162" max="6163" width="4.42578125" style="106" customWidth="1"/>
    <col min="6164" max="6164" width="5.7109375" style="106" customWidth="1"/>
    <col min="6165" max="6165" width="6.5703125" style="106" customWidth="1"/>
    <col min="6166" max="6166" width="7.140625" style="106" customWidth="1"/>
    <col min="6167" max="6400" width="9.140625" style="106"/>
    <col min="6401" max="6401" width="6.7109375" style="106" customWidth="1"/>
    <col min="6402" max="6402" width="3.140625" style="106" customWidth="1"/>
    <col min="6403" max="6403" width="6" style="106" customWidth="1"/>
    <col min="6404" max="6404" width="23.5703125" style="106" customWidth="1"/>
    <col min="6405" max="6405" width="7.140625" style="106" customWidth="1"/>
    <col min="6406" max="6406" width="4.5703125" style="106" customWidth="1"/>
    <col min="6407" max="6407" width="5.42578125" style="106" customWidth="1"/>
    <col min="6408" max="6408" width="4.5703125" style="106" customWidth="1"/>
    <col min="6409" max="6409" width="5.28515625" style="106" customWidth="1"/>
    <col min="6410" max="6410" width="4.5703125" style="106" customWidth="1"/>
    <col min="6411" max="6412" width="5" style="106" customWidth="1"/>
    <col min="6413" max="6413" width="5.28515625" style="106" customWidth="1"/>
    <col min="6414" max="6414" width="4.5703125" style="106" customWidth="1"/>
    <col min="6415" max="6415" width="4.7109375" style="106" customWidth="1"/>
    <col min="6416" max="6416" width="4.28515625" style="106" customWidth="1"/>
    <col min="6417" max="6417" width="4.7109375" style="106" customWidth="1"/>
    <col min="6418" max="6419" width="4.42578125" style="106" customWidth="1"/>
    <col min="6420" max="6420" width="5.7109375" style="106" customWidth="1"/>
    <col min="6421" max="6421" width="6.5703125" style="106" customWidth="1"/>
    <col min="6422" max="6422" width="7.140625" style="106" customWidth="1"/>
    <col min="6423" max="6656" width="9.140625" style="106"/>
    <col min="6657" max="6657" width="6.7109375" style="106" customWidth="1"/>
    <col min="6658" max="6658" width="3.140625" style="106" customWidth="1"/>
    <col min="6659" max="6659" width="6" style="106" customWidth="1"/>
    <col min="6660" max="6660" width="23.5703125" style="106" customWidth="1"/>
    <col min="6661" max="6661" width="7.140625" style="106" customWidth="1"/>
    <col min="6662" max="6662" width="4.5703125" style="106" customWidth="1"/>
    <col min="6663" max="6663" width="5.42578125" style="106" customWidth="1"/>
    <col min="6664" max="6664" width="4.5703125" style="106" customWidth="1"/>
    <col min="6665" max="6665" width="5.28515625" style="106" customWidth="1"/>
    <col min="6666" max="6666" width="4.5703125" style="106" customWidth="1"/>
    <col min="6667" max="6668" width="5" style="106" customWidth="1"/>
    <col min="6669" max="6669" width="5.28515625" style="106" customWidth="1"/>
    <col min="6670" max="6670" width="4.5703125" style="106" customWidth="1"/>
    <col min="6671" max="6671" width="4.7109375" style="106" customWidth="1"/>
    <col min="6672" max="6672" width="4.28515625" style="106" customWidth="1"/>
    <col min="6673" max="6673" width="4.7109375" style="106" customWidth="1"/>
    <col min="6674" max="6675" width="4.42578125" style="106" customWidth="1"/>
    <col min="6676" max="6676" width="5.7109375" style="106" customWidth="1"/>
    <col min="6677" max="6677" width="6.5703125" style="106" customWidth="1"/>
    <col min="6678" max="6678" width="7.140625" style="106" customWidth="1"/>
    <col min="6679" max="6912" width="9.140625" style="106"/>
    <col min="6913" max="6913" width="6.7109375" style="106" customWidth="1"/>
    <col min="6914" max="6914" width="3.140625" style="106" customWidth="1"/>
    <col min="6915" max="6915" width="6" style="106" customWidth="1"/>
    <col min="6916" max="6916" width="23.5703125" style="106" customWidth="1"/>
    <col min="6917" max="6917" width="7.140625" style="106" customWidth="1"/>
    <col min="6918" max="6918" width="4.5703125" style="106" customWidth="1"/>
    <col min="6919" max="6919" width="5.42578125" style="106" customWidth="1"/>
    <col min="6920" max="6920" width="4.5703125" style="106" customWidth="1"/>
    <col min="6921" max="6921" width="5.28515625" style="106" customWidth="1"/>
    <col min="6922" max="6922" width="4.5703125" style="106" customWidth="1"/>
    <col min="6923" max="6924" width="5" style="106" customWidth="1"/>
    <col min="6925" max="6925" width="5.28515625" style="106" customWidth="1"/>
    <col min="6926" max="6926" width="4.5703125" style="106" customWidth="1"/>
    <col min="6927" max="6927" width="4.7109375" style="106" customWidth="1"/>
    <col min="6928" max="6928" width="4.28515625" style="106" customWidth="1"/>
    <col min="6929" max="6929" width="4.7109375" style="106" customWidth="1"/>
    <col min="6930" max="6931" width="4.42578125" style="106" customWidth="1"/>
    <col min="6932" max="6932" width="5.7109375" style="106" customWidth="1"/>
    <col min="6933" max="6933" width="6.5703125" style="106" customWidth="1"/>
    <col min="6934" max="6934" width="7.140625" style="106" customWidth="1"/>
    <col min="6935" max="7168" width="9.140625" style="106"/>
    <col min="7169" max="7169" width="6.7109375" style="106" customWidth="1"/>
    <col min="7170" max="7170" width="3.140625" style="106" customWidth="1"/>
    <col min="7171" max="7171" width="6" style="106" customWidth="1"/>
    <col min="7172" max="7172" width="23.5703125" style="106" customWidth="1"/>
    <col min="7173" max="7173" width="7.140625" style="106" customWidth="1"/>
    <col min="7174" max="7174" width="4.5703125" style="106" customWidth="1"/>
    <col min="7175" max="7175" width="5.42578125" style="106" customWidth="1"/>
    <col min="7176" max="7176" width="4.5703125" style="106" customWidth="1"/>
    <col min="7177" max="7177" width="5.28515625" style="106" customWidth="1"/>
    <col min="7178" max="7178" width="4.5703125" style="106" customWidth="1"/>
    <col min="7179" max="7180" width="5" style="106" customWidth="1"/>
    <col min="7181" max="7181" width="5.28515625" style="106" customWidth="1"/>
    <col min="7182" max="7182" width="4.5703125" style="106" customWidth="1"/>
    <col min="7183" max="7183" width="4.7109375" style="106" customWidth="1"/>
    <col min="7184" max="7184" width="4.28515625" style="106" customWidth="1"/>
    <col min="7185" max="7185" width="4.7109375" style="106" customWidth="1"/>
    <col min="7186" max="7187" width="4.42578125" style="106" customWidth="1"/>
    <col min="7188" max="7188" width="5.7109375" style="106" customWidth="1"/>
    <col min="7189" max="7189" width="6.5703125" style="106" customWidth="1"/>
    <col min="7190" max="7190" width="7.140625" style="106" customWidth="1"/>
    <col min="7191" max="7424" width="9.140625" style="106"/>
    <col min="7425" max="7425" width="6.7109375" style="106" customWidth="1"/>
    <col min="7426" max="7426" width="3.140625" style="106" customWidth="1"/>
    <col min="7427" max="7427" width="6" style="106" customWidth="1"/>
    <col min="7428" max="7428" width="23.5703125" style="106" customWidth="1"/>
    <col min="7429" max="7429" width="7.140625" style="106" customWidth="1"/>
    <col min="7430" max="7430" width="4.5703125" style="106" customWidth="1"/>
    <col min="7431" max="7431" width="5.42578125" style="106" customWidth="1"/>
    <col min="7432" max="7432" width="4.5703125" style="106" customWidth="1"/>
    <col min="7433" max="7433" width="5.28515625" style="106" customWidth="1"/>
    <col min="7434" max="7434" width="4.5703125" style="106" customWidth="1"/>
    <col min="7435" max="7436" width="5" style="106" customWidth="1"/>
    <col min="7437" max="7437" width="5.28515625" style="106" customWidth="1"/>
    <col min="7438" max="7438" width="4.5703125" style="106" customWidth="1"/>
    <col min="7439" max="7439" width="4.7109375" style="106" customWidth="1"/>
    <col min="7440" max="7440" width="4.28515625" style="106" customWidth="1"/>
    <col min="7441" max="7441" width="4.7109375" style="106" customWidth="1"/>
    <col min="7442" max="7443" width="4.42578125" style="106" customWidth="1"/>
    <col min="7444" max="7444" width="5.7109375" style="106" customWidth="1"/>
    <col min="7445" max="7445" width="6.5703125" style="106" customWidth="1"/>
    <col min="7446" max="7446" width="7.140625" style="106" customWidth="1"/>
    <col min="7447" max="7680" width="9.140625" style="106"/>
    <col min="7681" max="7681" width="6.7109375" style="106" customWidth="1"/>
    <col min="7682" max="7682" width="3.140625" style="106" customWidth="1"/>
    <col min="7683" max="7683" width="6" style="106" customWidth="1"/>
    <col min="7684" max="7684" width="23.5703125" style="106" customWidth="1"/>
    <col min="7685" max="7685" width="7.140625" style="106" customWidth="1"/>
    <col min="7686" max="7686" width="4.5703125" style="106" customWidth="1"/>
    <col min="7687" max="7687" width="5.42578125" style="106" customWidth="1"/>
    <col min="7688" max="7688" width="4.5703125" style="106" customWidth="1"/>
    <col min="7689" max="7689" width="5.28515625" style="106" customWidth="1"/>
    <col min="7690" max="7690" width="4.5703125" style="106" customWidth="1"/>
    <col min="7691" max="7692" width="5" style="106" customWidth="1"/>
    <col min="7693" max="7693" width="5.28515625" style="106" customWidth="1"/>
    <col min="7694" max="7694" width="4.5703125" style="106" customWidth="1"/>
    <col min="7695" max="7695" width="4.7109375" style="106" customWidth="1"/>
    <col min="7696" max="7696" width="4.28515625" style="106" customWidth="1"/>
    <col min="7697" max="7697" width="4.7109375" style="106" customWidth="1"/>
    <col min="7698" max="7699" width="4.42578125" style="106" customWidth="1"/>
    <col min="7700" max="7700" width="5.7109375" style="106" customWidth="1"/>
    <col min="7701" max="7701" width="6.5703125" style="106" customWidth="1"/>
    <col min="7702" max="7702" width="7.140625" style="106" customWidth="1"/>
    <col min="7703" max="7936" width="9.140625" style="106"/>
    <col min="7937" max="7937" width="6.7109375" style="106" customWidth="1"/>
    <col min="7938" max="7938" width="3.140625" style="106" customWidth="1"/>
    <col min="7939" max="7939" width="6" style="106" customWidth="1"/>
    <col min="7940" max="7940" width="23.5703125" style="106" customWidth="1"/>
    <col min="7941" max="7941" width="7.140625" style="106" customWidth="1"/>
    <col min="7942" max="7942" width="4.5703125" style="106" customWidth="1"/>
    <col min="7943" max="7943" width="5.42578125" style="106" customWidth="1"/>
    <col min="7944" max="7944" width="4.5703125" style="106" customWidth="1"/>
    <col min="7945" max="7945" width="5.28515625" style="106" customWidth="1"/>
    <col min="7946" max="7946" width="4.5703125" style="106" customWidth="1"/>
    <col min="7947" max="7948" width="5" style="106" customWidth="1"/>
    <col min="7949" max="7949" width="5.28515625" style="106" customWidth="1"/>
    <col min="7950" max="7950" width="4.5703125" style="106" customWidth="1"/>
    <col min="7951" max="7951" width="4.7109375" style="106" customWidth="1"/>
    <col min="7952" max="7952" width="4.28515625" style="106" customWidth="1"/>
    <col min="7953" max="7953" width="4.7109375" style="106" customWidth="1"/>
    <col min="7954" max="7955" width="4.42578125" style="106" customWidth="1"/>
    <col min="7956" max="7956" width="5.7109375" style="106" customWidth="1"/>
    <col min="7957" max="7957" width="6.5703125" style="106" customWidth="1"/>
    <col min="7958" max="7958" width="7.140625" style="106" customWidth="1"/>
    <col min="7959" max="8192" width="9.140625" style="106"/>
    <col min="8193" max="8193" width="6.7109375" style="106" customWidth="1"/>
    <col min="8194" max="8194" width="3.140625" style="106" customWidth="1"/>
    <col min="8195" max="8195" width="6" style="106" customWidth="1"/>
    <col min="8196" max="8196" width="23.5703125" style="106" customWidth="1"/>
    <col min="8197" max="8197" width="7.140625" style="106" customWidth="1"/>
    <col min="8198" max="8198" width="4.5703125" style="106" customWidth="1"/>
    <col min="8199" max="8199" width="5.42578125" style="106" customWidth="1"/>
    <col min="8200" max="8200" width="4.5703125" style="106" customWidth="1"/>
    <col min="8201" max="8201" width="5.28515625" style="106" customWidth="1"/>
    <col min="8202" max="8202" width="4.5703125" style="106" customWidth="1"/>
    <col min="8203" max="8204" width="5" style="106" customWidth="1"/>
    <col min="8205" max="8205" width="5.28515625" style="106" customWidth="1"/>
    <col min="8206" max="8206" width="4.5703125" style="106" customWidth="1"/>
    <col min="8207" max="8207" width="4.7109375" style="106" customWidth="1"/>
    <col min="8208" max="8208" width="4.28515625" style="106" customWidth="1"/>
    <col min="8209" max="8209" width="4.7109375" style="106" customWidth="1"/>
    <col min="8210" max="8211" width="4.42578125" style="106" customWidth="1"/>
    <col min="8212" max="8212" width="5.7109375" style="106" customWidth="1"/>
    <col min="8213" max="8213" width="6.5703125" style="106" customWidth="1"/>
    <col min="8214" max="8214" width="7.140625" style="106" customWidth="1"/>
    <col min="8215" max="8448" width="9.140625" style="106"/>
    <col min="8449" max="8449" width="6.7109375" style="106" customWidth="1"/>
    <col min="8450" max="8450" width="3.140625" style="106" customWidth="1"/>
    <col min="8451" max="8451" width="6" style="106" customWidth="1"/>
    <col min="8452" max="8452" width="23.5703125" style="106" customWidth="1"/>
    <col min="8453" max="8453" width="7.140625" style="106" customWidth="1"/>
    <col min="8454" max="8454" width="4.5703125" style="106" customWidth="1"/>
    <col min="8455" max="8455" width="5.42578125" style="106" customWidth="1"/>
    <col min="8456" max="8456" width="4.5703125" style="106" customWidth="1"/>
    <col min="8457" max="8457" width="5.28515625" style="106" customWidth="1"/>
    <col min="8458" max="8458" width="4.5703125" style="106" customWidth="1"/>
    <col min="8459" max="8460" width="5" style="106" customWidth="1"/>
    <col min="8461" max="8461" width="5.28515625" style="106" customWidth="1"/>
    <col min="8462" max="8462" width="4.5703125" style="106" customWidth="1"/>
    <col min="8463" max="8463" width="4.7109375" style="106" customWidth="1"/>
    <col min="8464" max="8464" width="4.28515625" style="106" customWidth="1"/>
    <col min="8465" max="8465" width="4.7109375" style="106" customWidth="1"/>
    <col min="8466" max="8467" width="4.42578125" style="106" customWidth="1"/>
    <col min="8468" max="8468" width="5.7109375" style="106" customWidth="1"/>
    <col min="8469" max="8469" width="6.5703125" style="106" customWidth="1"/>
    <col min="8470" max="8470" width="7.140625" style="106" customWidth="1"/>
    <col min="8471" max="8704" width="9.140625" style="106"/>
    <col min="8705" max="8705" width="6.7109375" style="106" customWidth="1"/>
    <col min="8706" max="8706" width="3.140625" style="106" customWidth="1"/>
    <col min="8707" max="8707" width="6" style="106" customWidth="1"/>
    <col min="8708" max="8708" width="23.5703125" style="106" customWidth="1"/>
    <col min="8709" max="8709" width="7.140625" style="106" customWidth="1"/>
    <col min="8710" max="8710" width="4.5703125" style="106" customWidth="1"/>
    <col min="8711" max="8711" width="5.42578125" style="106" customWidth="1"/>
    <col min="8712" max="8712" width="4.5703125" style="106" customWidth="1"/>
    <col min="8713" max="8713" width="5.28515625" style="106" customWidth="1"/>
    <col min="8714" max="8714" width="4.5703125" style="106" customWidth="1"/>
    <col min="8715" max="8716" width="5" style="106" customWidth="1"/>
    <col min="8717" max="8717" width="5.28515625" style="106" customWidth="1"/>
    <col min="8718" max="8718" width="4.5703125" style="106" customWidth="1"/>
    <col min="8719" max="8719" width="4.7109375" style="106" customWidth="1"/>
    <col min="8720" max="8720" width="4.28515625" style="106" customWidth="1"/>
    <col min="8721" max="8721" width="4.7109375" style="106" customWidth="1"/>
    <col min="8722" max="8723" width="4.42578125" style="106" customWidth="1"/>
    <col min="8724" max="8724" width="5.7109375" style="106" customWidth="1"/>
    <col min="8725" max="8725" width="6.5703125" style="106" customWidth="1"/>
    <col min="8726" max="8726" width="7.140625" style="106" customWidth="1"/>
    <col min="8727" max="8960" width="9.140625" style="106"/>
    <col min="8961" max="8961" width="6.7109375" style="106" customWidth="1"/>
    <col min="8962" max="8962" width="3.140625" style="106" customWidth="1"/>
    <col min="8963" max="8963" width="6" style="106" customWidth="1"/>
    <col min="8964" max="8964" width="23.5703125" style="106" customWidth="1"/>
    <col min="8965" max="8965" width="7.140625" style="106" customWidth="1"/>
    <col min="8966" max="8966" width="4.5703125" style="106" customWidth="1"/>
    <col min="8967" max="8967" width="5.42578125" style="106" customWidth="1"/>
    <col min="8968" max="8968" width="4.5703125" style="106" customWidth="1"/>
    <col min="8969" max="8969" width="5.28515625" style="106" customWidth="1"/>
    <col min="8970" max="8970" width="4.5703125" style="106" customWidth="1"/>
    <col min="8971" max="8972" width="5" style="106" customWidth="1"/>
    <col min="8973" max="8973" width="5.28515625" style="106" customWidth="1"/>
    <col min="8974" max="8974" width="4.5703125" style="106" customWidth="1"/>
    <col min="8975" max="8975" width="4.7109375" style="106" customWidth="1"/>
    <col min="8976" max="8976" width="4.28515625" style="106" customWidth="1"/>
    <col min="8977" max="8977" width="4.7109375" style="106" customWidth="1"/>
    <col min="8978" max="8979" width="4.42578125" style="106" customWidth="1"/>
    <col min="8980" max="8980" width="5.7109375" style="106" customWidth="1"/>
    <col min="8981" max="8981" width="6.5703125" style="106" customWidth="1"/>
    <col min="8982" max="8982" width="7.140625" style="106" customWidth="1"/>
    <col min="8983" max="9216" width="9.140625" style="106"/>
    <col min="9217" max="9217" width="6.7109375" style="106" customWidth="1"/>
    <col min="9218" max="9218" width="3.140625" style="106" customWidth="1"/>
    <col min="9219" max="9219" width="6" style="106" customWidth="1"/>
    <col min="9220" max="9220" width="23.5703125" style="106" customWidth="1"/>
    <col min="9221" max="9221" width="7.140625" style="106" customWidth="1"/>
    <col min="9222" max="9222" width="4.5703125" style="106" customWidth="1"/>
    <col min="9223" max="9223" width="5.42578125" style="106" customWidth="1"/>
    <col min="9224" max="9224" width="4.5703125" style="106" customWidth="1"/>
    <col min="9225" max="9225" width="5.28515625" style="106" customWidth="1"/>
    <col min="9226" max="9226" width="4.5703125" style="106" customWidth="1"/>
    <col min="9227" max="9228" width="5" style="106" customWidth="1"/>
    <col min="9229" max="9229" width="5.28515625" style="106" customWidth="1"/>
    <col min="9230" max="9230" width="4.5703125" style="106" customWidth="1"/>
    <col min="9231" max="9231" width="4.7109375" style="106" customWidth="1"/>
    <col min="9232" max="9232" width="4.28515625" style="106" customWidth="1"/>
    <col min="9233" max="9233" width="4.7109375" style="106" customWidth="1"/>
    <col min="9234" max="9235" width="4.42578125" style="106" customWidth="1"/>
    <col min="9236" max="9236" width="5.7109375" style="106" customWidth="1"/>
    <col min="9237" max="9237" width="6.5703125" style="106" customWidth="1"/>
    <col min="9238" max="9238" width="7.140625" style="106" customWidth="1"/>
    <col min="9239" max="9472" width="9.140625" style="106"/>
    <col min="9473" max="9473" width="6.7109375" style="106" customWidth="1"/>
    <col min="9474" max="9474" width="3.140625" style="106" customWidth="1"/>
    <col min="9475" max="9475" width="6" style="106" customWidth="1"/>
    <col min="9476" max="9476" width="23.5703125" style="106" customWidth="1"/>
    <col min="9477" max="9477" width="7.140625" style="106" customWidth="1"/>
    <col min="9478" max="9478" width="4.5703125" style="106" customWidth="1"/>
    <col min="9479" max="9479" width="5.42578125" style="106" customWidth="1"/>
    <col min="9480" max="9480" width="4.5703125" style="106" customWidth="1"/>
    <col min="9481" max="9481" width="5.28515625" style="106" customWidth="1"/>
    <col min="9482" max="9482" width="4.5703125" style="106" customWidth="1"/>
    <col min="9483" max="9484" width="5" style="106" customWidth="1"/>
    <col min="9485" max="9485" width="5.28515625" style="106" customWidth="1"/>
    <col min="9486" max="9486" width="4.5703125" style="106" customWidth="1"/>
    <col min="9487" max="9487" width="4.7109375" style="106" customWidth="1"/>
    <col min="9488" max="9488" width="4.28515625" style="106" customWidth="1"/>
    <col min="9489" max="9489" width="4.7109375" style="106" customWidth="1"/>
    <col min="9490" max="9491" width="4.42578125" style="106" customWidth="1"/>
    <col min="9492" max="9492" width="5.7109375" style="106" customWidth="1"/>
    <col min="9493" max="9493" width="6.5703125" style="106" customWidth="1"/>
    <col min="9494" max="9494" width="7.140625" style="106" customWidth="1"/>
    <col min="9495" max="9728" width="9.140625" style="106"/>
    <col min="9729" max="9729" width="6.7109375" style="106" customWidth="1"/>
    <col min="9730" max="9730" width="3.140625" style="106" customWidth="1"/>
    <col min="9731" max="9731" width="6" style="106" customWidth="1"/>
    <col min="9732" max="9732" width="23.5703125" style="106" customWidth="1"/>
    <col min="9733" max="9733" width="7.140625" style="106" customWidth="1"/>
    <col min="9734" max="9734" width="4.5703125" style="106" customWidth="1"/>
    <col min="9735" max="9735" width="5.42578125" style="106" customWidth="1"/>
    <col min="9736" max="9736" width="4.5703125" style="106" customWidth="1"/>
    <col min="9737" max="9737" width="5.28515625" style="106" customWidth="1"/>
    <col min="9738" max="9738" width="4.5703125" style="106" customWidth="1"/>
    <col min="9739" max="9740" width="5" style="106" customWidth="1"/>
    <col min="9741" max="9741" width="5.28515625" style="106" customWidth="1"/>
    <col min="9742" max="9742" width="4.5703125" style="106" customWidth="1"/>
    <col min="9743" max="9743" width="4.7109375" style="106" customWidth="1"/>
    <col min="9744" max="9744" width="4.28515625" style="106" customWidth="1"/>
    <col min="9745" max="9745" width="4.7109375" style="106" customWidth="1"/>
    <col min="9746" max="9747" width="4.42578125" style="106" customWidth="1"/>
    <col min="9748" max="9748" width="5.7109375" style="106" customWidth="1"/>
    <col min="9749" max="9749" width="6.5703125" style="106" customWidth="1"/>
    <col min="9750" max="9750" width="7.140625" style="106" customWidth="1"/>
    <col min="9751" max="9984" width="9.140625" style="106"/>
    <col min="9985" max="9985" width="6.7109375" style="106" customWidth="1"/>
    <col min="9986" max="9986" width="3.140625" style="106" customWidth="1"/>
    <col min="9987" max="9987" width="6" style="106" customWidth="1"/>
    <col min="9988" max="9988" width="23.5703125" style="106" customWidth="1"/>
    <col min="9989" max="9989" width="7.140625" style="106" customWidth="1"/>
    <col min="9990" max="9990" width="4.5703125" style="106" customWidth="1"/>
    <col min="9991" max="9991" width="5.42578125" style="106" customWidth="1"/>
    <col min="9992" max="9992" width="4.5703125" style="106" customWidth="1"/>
    <col min="9993" max="9993" width="5.28515625" style="106" customWidth="1"/>
    <col min="9994" max="9994" width="4.5703125" style="106" customWidth="1"/>
    <col min="9995" max="9996" width="5" style="106" customWidth="1"/>
    <col min="9997" max="9997" width="5.28515625" style="106" customWidth="1"/>
    <col min="9998" max="9998" width="4.5703125" style="106" customWidth="1"/>
    <col min="9999" max="9999" width="4.7109375" style="106" customWidth="1"/>
    <col min="10000" max="10000" width="4.28515625" style="106" customWidth="1"/>
    <col min="10001" max="10001" width="4.7109375" style="106" customWidth="1"/>
    <col min="10002" max="10003" width="4.42578125" style="106" customWidth="1"/>
    <col min="10004" max="10004" width="5.7109375" style="106" customWidth="1"/>
    <col min="10005" max="10005" width="6.5703125" style="106" customWidth="1"/>
    <col min="10006" max="10006" width="7.140625" style="106" customWidth="1"/>
    <col min="10007" max="10240" width="9.140625" style="106"/>
    <col min="10241" max="10241" width="6.7109375" style="106" customWidth="1"/>
    <col min="10242" max="10242" width="3.140625" style="106" customWidth="1"/>
    <col min="10243" max="10243" width="6" style="106" customWidth="1"/>
    <col min="10244" max="10244" width="23.5703125" style="106" customWidth="1"/>
    <col min="10245" max="10245" width="7.140625" style="106" customWidth="1"/>
    <col min="10246" max="10246" width="4.5703125" style="106" customWidth="1"/>
    <col min="10247" max="10247" width="5.42578125" style="106" customWidth="1"/>
    <col min="10248" max="10248" width="4.5703125" style="106" customWidth="1"/>
    <col min="10249" max="10249" width="5.28515625" style="106" customWidth="1"/>
    <col min="10250" max="10250" width="4.5703125" style="106" customWidth="1"/>
    <col min="10251" max="10252" width="5" style="106" customWidth="1"/>
    <col min="10253" max="10253" width="5.28515625" style="106" customWidth="1"/>
    <col min="10254" max="10254" width="4.5703125" style="106" customWidth="1"/>
    <col min="10255" max="10255" width="4.7109375" style="106" customWidth="1"/>
    <col min="10256" max="10256" width="4.28515625" style="106" customWidth="1"/>
    <col min="10257" max="10257" width="4.7109375" style="106" customWidth="1"/>
    <col min="10258" max="10259" width="4.42578125" style="106" customWidth="1"/>
    <col min="10260" max="10260" width="5.7109375" style="106" customWidth="1"/>
    <col min="10261" max="10261" width="6.5703125" style="106" customWidth="1"/>
    <col min="10262" max="10262" width="7.140625" style="106" customWidth="1"/>
    <col min="10263" max="10496" width="9.140625" style="106"/>
    <col min="10497" max="10497" width="6.7109375" style="106" customWidth="1"/>
    <col min="10498" max="10498" width="3.140625" style="106" customWidth="1"/>
    <col min="10499" max="10499" width="6" style="106" customWidth="1"/>
    <col min="10500" max="10500" width="23.5703125" style="106" customWidth="1"/>
    <col min="10501" max="10501" width="7.140625" style="106" customWidth="1"/>
    <col min="10502" max="10502" width="4.5703125" style="106" customWidth="1"/>
    <col min="10503" max="10503" width="5.42578125" style="106" customWidth="1"/>
    <col min="10504" max="10504" width="4.5703125" style="106" customWidth="1"/>
    <col min="10505" max="10505" width="5.28515625" style="106" customWidth="1"/>
    <col min="10506" max="10506" width="4.5703125" style="106" customWidth="1"/>
    <col min="10507" max="10508" width="5" style="106" customWidth="1"/>
    <col min="10509" max="10509" width="5.28515625" style="106" customWidth="1"/>
    <col min="10510" max="10510" width="4.5703125" style="106" customWidth="1"/>
    <col min="10511" max="10511" width="4.7109375" style="106" customWidth="1"/>
    <col min="10512" max="10512" width="4.28515625" style="106" customWidth="1"/>
    <col min="10513" max="10513" width="4.7109375" style="106" customWidth="1"/>
    <col min="10514" max="10515" width="4.42578125" style="106" customWidth="1"/>
    <col min="10516" max="10516" width="5.7109375" style="106" customWidth="1"/>
    <col min="10517" max="10517" width="6.5703125" style="106" customWidth="1"/>
    <col min="10518" max="10518" width="7.140625" style="106" customWidth="1"/>
    <col min="10519" max="10752" width="9.140625" style="106"/>
    <col min="10753" max="10753" width="6.7109375" style="106" customWidth="1"/>
    <col min="10754" max="10754" width="3.140625" style="106" customWidth="1"/>
    <col min="10755" max="10755" width="6" style="106" customWidth="1"/>
    <col min="10756" max="10756" width="23.5703125" style="106" customWidth="1"/>
    <col min="10757" max="10757" width="7.140625" style="106" customWidth="1"/>
    <col min="10758" max="10758" width="4.5703125" style="106" customWidth="1"/>
    <col min="10759" max="10759" width="5.42578125" style="106" customWidth="1"/>
    <col min="10760" max="10760" width="4.5703125" style="106" customWidth="1"/>
    <col min="10761" max="10761" width="5.28515625" style="106" customWidth="1"/>
    <col min="10762" max="10762" width="4.5703125" style="106" customWidth="1"/>
    <col min="10763" max="10764" width="5" style="106" customWidth="1"/>
    <col min="10765" max="10765" width="5.28515625" style="106" customWidth="1"/>
    <col min="10766" max="10766" width="4.5703125" style="106" customWidth="1"/>
    <col min="10767" max="10767" width="4.7109375" style="106" customWidth="1"/>
    <col min="10768" max="10768" width="4.28515625" style="106" customWidth="1"/>
    <col min="10769" max="10769" width="4.7109375" style="106" customWidth="1"/>
    <col min="10770" max="10771" width="4.42578125" style="106" customWidth="1"/>
    <col min="10772" max="10772" width="5.7109375" style="106" customWidth="1"/>
    <col min="10773" max="10773" width="6.5703125" style="106" customWidth="1"/>
    <col min="10774" max="10774" width="7.140625" style="106" customWidth="1"/>
    <col min="10775" max="11008" width="9.140625" style="106"/>
    <col min="11009" max="11009" width="6.7109375" style="106" customWidth="1"/>
    <col min="11010" max="11010" width="3.140625" style="106" customWidth="1"/>
    <col min="11011" max="11011" width="6" style="106" customWidth="1"/>
    <col min="11012" max="11012" width="23.5703125" style="106" customWidth="1"/>
    <col min="11013" max="11013" width="7.140625" style="106" customWidth="1"/>
    <col min="11014" max="11014" width="4.5703125" style="106" customWidth="1"/>
    <col min="11015" max="11015" width="5.42578125" style="106" customWidth="1"/>
    <col min="11016" max="11016" width="4.5703125" style="106" customWidth="1"/>
    <col min="11017" max="11017" width="5.28515625" style="106" customWidth="1"/>
    <col min="11018" max="11018" width="4.5703125" style="106" customWidth="1"/>
    <col min="11019" max="11020" width="5" style="106" customWidth="1"/>
    <col min="11021" max="11021" width="5.28515625" style="106" customWidth="1"/>
    <col min="11022" max="11022" width="4.5703125" style="106" customWidth="1"/>
    <col min="11023" max="11023" width="4.7109375" style="106" customWidth="1"/>
    <col min="11024" max="11024" width="4.28515625" style="106" customWidth="1"/>
    <col min="11025" max="11025" width="4.7109375" style="106" customWidth="1"/>
    <col min="11026" max="11027" width="4.42578125" style="106" customWidth="1"/>
    <col min="11028" max="11028" width="5.7109375" style="106" customWidth="1"/>
    <col min="11029" max="11029" width="6.5703125" style="106" customWidth="1"/>
    <col min="11030" max="11030" width="7.140625" style="106" customWidth="1"/>
    <col min="11031" max="11264" width="9.140625" style="106"/>
    <col min="11265" max="11265" width="6.7109375" style="106" customWidth="1"/>
    <col min="11266" max="11266" width="3.140625" style="106" customWidth="1"/>
    <col min="11267" max="11267" width="6" style="106" customWidth="1"/>
    <col min="11268" max="11268" width="23.5703125" style="106" customWidth="1"/>
    <col min="11269" max="11269" width="7.140625" style="106" customWidth="1"/>
    <col min="11270" max="11270" width="4.5703125" style="106" customWidth="1"/>
    <col min="11271" max="11271" width="5.42578125" style="106" customWidth="1"/>
    <col min="11272" max="11272" width="4.5703125" style="106" customWidth="1"/>
    <col min="11273" max="11273" width="5.28515625" style="106" customWidth="1"/>
    <col min="11274" max="11274" width="4.5703125" style="106" customWidth="1"/>
    <col min="11275" max="11276" width="5" style="106" customWidth="1"/>
    <col min="11277" max="11277" width="5.28515625" style="106" customWidth="1"/>
    <col min="11278" max="11278" width="4.5703125" style="106" customWidth="1"/>
    <col min="11279" max="11279" width="4.7109375" style="106" customWidth="1"/>
    <col min="11280" max="11280" width="4.28515625" style="106" customWidth="1"/>
    <col min="11281" max="11281" width="4.7109375" style="106" customWidth="1"/>
    <col min="11282" max="11283" width="4.42578125" style="106" customWidth="1"/>
    <col min="11284" max="11284" width="5.7109375" style="106" customWidth="1"/>
    <col min="11285" max="11285" width="6.5703125" style="106" customWidth="1"/>
    <col min="11286" max="11286" width="7.140625" style="106" customWidth="1"/>
    <col min="11287" max="11520" width="9.140625" style="106"/>
    <col min="11521" max="11521" width="6.7109375" style="106" customWidth="1"/>
    <col min="11522" max="11522" width="3.140625" style="106" customWidth="1"/>
    <col min="11523" max="11523" width="6" style="106" customWidth="1"/>
    <col min="11524" max="11524" width="23.5703125" style="106" customWidth="1"/>
    <col min="11525" max="11525" width="7.140625" style="106" customWidth="1"/>
    <col min="11526" max="11526" width="4.5703125" style="106" customWidth="1"/>
    <col min="11527" max="11527" width="5.42578125" style="106" customWidth="1"/>
    <col min="11528" max="11528" width="4.5703125" style="106" customWidth="1"/>
    <col min="11529" max="11529" width="5.28515625" style="106" customWidth="1"/>
    <col min="11530" max="11530" width="4.5703125" style="106" customWidth="1"/>
    <col min="11531" max="11532" width="5" style="106" customWidth="1"/>
    <col min="11533" max="11533" width="5.28515625" style="106" customWidth="1"/>
    <col min="11534" max="11534" width="4.5703125" style="106" customWidth="1"/>
    <col min="11535" max="11535" width="4.7109375" style="106" customWidth="1"/>
    <col min="11536" max="11536" width="4.28515625" style="106" customWidth="1"/>
    <col min="11537" max="11537" width="4.7109375" style="106" customWidth="1"/>
    <col min="11538" max="11539" width="4.42578125" style="106" customWidth="1"/>
    <col min="11540" max="11540" width="5.7109375" style="106" customWidth="1"/>
    <col min="11541" max="11541" width="6.5703125" style="106" customWidth="1"/>
    <col min="11542" max="11542" width="7.140625" style="106" customWidth="1"/>
    <col min="11543" max="11776" width="9.140625" style="106"/>
    <col min="11777" max="11777" width="6.7109375" style="106" customWidth="1"/>
    <col min="11778" max="11778" width="3.140625" style="106" customWidth="1"/>
    <col min="11779" max="11779" width="6" style="106" customWidth="1"/>
    <col min="11780" max="11780" width="23.5703125" style="106" customWidth="1"/>
    <col min="11781" max="11781" width="7.140625" style="106" customWidth="1"/>
    <col min="11782" max="11782" width="4.5703125" style="106" customWidth="1"/>
    <col min="11783" max="11783" width="5.42578125" style="106" customWidth="1"/>
    <col min="11784" max="11784" width="4.5703125" style="106" customWidth="1"/>
    <col min="11785" max="11785" width="5.28515625" style="106" customWidth="1"/>
    <col min="11786" max="11786" width="4.5703125" style="106" customWidth="1"/>
    <col min="11787" max="11788" width="5" style="106" customWidth="1"/>
    <col min="11789" max="11789" width="5.28515625" style="106" customWidth="1"/>
    <col min="11790" max="11790" width="4.5703125" style="106" customWidth="1"/>
    <col min="11791" max="11791" width="4.7109375" style="106" customWidth="1"/>
    <col min="11792" max="11792" width="4.28515625" style="106" customWidth="1"/>
    <col min="11793" max="11793" width="4.7109375" style="106" customWidth="1"/>
    <col min="11794" max="11795" width="4.42578125" style="106" customWidth="1"/>
    <col min="11796" max="11796" width="5.7109375" style="106" customWidth="1"/>
    <col min="11797" max="11797" width="6.5703125" style="106" customWidth="1"/>
    <col min="11798" max="11798" width="7.140625" style="106" customWidth="1"/>
    <col min="11799" max="12032" width="9.140625" style="106"/>
    <col min="12033" max="12033" width="6.7109375" style="106" customWidth="1"/>
    <col min="12034" max="12034" width="3.140625" style="106" customWidth="1"/>
    <col min="12035" max="12035" width="6" style="106" customWidth="1"/>
    <col min="12036" max="12036" width="23.5703125" style="106" customWidth="1"/>
    <col min="12037" max="12037" width="7.140625" style="106" customWidth="1"/>
    <col min="12038" max="12038" width="4.5703125" style="106" customWidth="1"/>
    <col min="12039" max="12039" width="5.42578125" style="106" customWidth="1"/>
    <col min="12040" max="12040" width="4.5703125" style="106" customWidth="1"/>
    <col min="12041" max="12041" width="5.28515625" style="106" customWidth="1"/>
    <col min="12042" max="12042" width="4.5703125" style="106" customWidth="1"/>
    <col min="12043" max="12044" width="5" style="106" customWidth="1"/>
    <col min="12045" max="12045" width="5.28515625" style="106" customWidth="1"/>
    <col min="12046" max="12046" width="4.5703125" style="106" customWidth="1"/>
    <col min="12047" max="12047" width="4.7109375" style="106" customWidth="1"/>
    <col min="12048" max="12048" width="4.28515625" style="106" customWidth="1"/>
    <col min="12049" max="12049" width="4.7109375" style="106" customWidth="1"/>
    <col min="12050" max="12051" width="4.42578125" style="106" customWidth="1"/>
    <col min="12052" max="12052" width="5.7109375" style="106" customWidth="1"/>
    <col min="12053" max="12053" width="6.5703125" style="106" customWidth="1"/>
    <col min="12054" max="12054" width="7.140625" style="106" customWidth="1"/>
    <col min="12055" max="12288" width="9.140625" style="106"/>
    <col min="12289" max="12289" width="6.7109375" style="106" customWidth="1"/>
    <col min="12290" max="12290" width="3.140625" style="106" customWidth="1"/>
    <col min="12291" max="12291" width="6" style="106" customWidth="1"/>
    <col min="12292" max="12292" width="23.5703125" style="106" customWidth="1"/>
    <col min="12293" max="12293" width="7.140625" style="106" customWidth="1"/>
    <col min="12294" max="12294" width="4.5703125" style="106" customWidth="1"/>
    <col min="12295" max="12295" width="5.42578125" style="106" customWidth="1"/>
    <col min="12296" max="12296" width="4.5703125" style="106" customWidth="1"/>
    <col min="12297" max="12297" width="5.28515625" style="106" customWidth="1"/>
    <col min="12298" max="12298" width="4.5703125" style="106" customWidth="1"/>
    <col min="12299" max="12300" width="5" style="106" customWidth="1"/>
    <col min="12301" max="12301" width="5.28515625" style="106" customWidth="1"/>
    <col min="12302" max="12302" width="4.5703125" style="106" customWidth="1"/>
    <col min="12303" max="12303" width="4.7109375" style="106" customWidth="1"/>
    <col min="12304" max="12304" width="4.28515625" style="106" customWidth="1"/>
    <col min="12305" max="12305" width="4.7109375" style="106" customWidth="1"/>
    <col min="12306" max="12307" width="4.42578125" style="106" customWidth="1"/>
    <col min="12308" max="12308" width="5.7109375" style="106" customWidth="1"/>
    <col min="12309" max="12309" width="6.5703125" style="106" customWidth="1"/>
    <col min="12310" max="12310" width="7.140625" style="106" customWidth="1"/>
    <col min="12311" max="12544" width="9.140625" style="106"/>
    <col min="12545" max="12545" width="6.7109375" style="106" customWidth="1"/>
    <col min="12546" max="12546" width="3.140625" style="106" customWidth="1"/>
    <col min="12547" max="12547" width="6" style="106" customWidth="1"/>
    <col min="12548" max="12548" width="23.5703125" style="106" customWidth="1"/>
    <col min="12549" max="12549" width="7.140625" style="106" customWidth="1"/>
    <col min="12550" max="12550" width="4.5703125" style="106" customWidth="1"/>
    <col min="12551" max="12551" width="5.42578125" style="106" customWidth="1"/>
    <col min="12552" max="12552" width="4.5703125" style="106" customWidth="1"/>
    <col min="12553" max="12553" width="5.28515625" style="106" customWidth="1"/>
    <col min="12554" max="12554" width="4.5703125" style="106" customWidth="1"/>
    <col min="12555" max="12556" width="5" style="106" customWidth="1"/>
    <col min="12557" max="12557" width="5.28515625" style="106" customWidth="1"/>
    <col min="12558" max="12558" width="4.5703125" style="106" customWidth="1"/>
    <col min="12559" max="12559" width="4.7109375" style="106" customWidth="1"/>
    <col min="12560" max="12560" width="4.28515625" style="106" customWidth="1"/>
    <col min="12561" max="12561" width="4.7109375" style="106" customWidth="1"/>
    <col min="12562" max="12563" width="4.42578125" style="106" customWidth="1"/>
    <col min="12564" max="12564" width="5.7109375" style="106" customWidth="1"/>
    <col min="12565" max="12565" width="6.5703125" style="106" customWidth="1"/>
    <col min="12566" max="12566" width="7.140625" style="106" customWidth="1"/>
    <col min="12567" max="12800" width="9.140625" style="106"/>
    <col min="12801" max="12801" width="6.7109375" style="106" customWidth="1"/>
    <col min="12802" max="12802" width="3.140625" style="106" customWidth="1"/>
    <col min="12803" max="12803" width="6" style="106" customWidth="1"/>
    <col min="12804" max="12804" width="23.5703125" style="106" customWidth="1"/>
    <col min="12805" max="12805" width="7.140625" style="106" customWidth="1"/>
    <col min="12806" max="12806" width="4.5703125" style="106" customWidth="1"/>
    <col min="12807" max="12807" width="5.42578125" style="106" customWidth="1"/>
    <col min="12808" max="12808" width="4.5703125" style="106" customWidth="1"/>
    <col min="12809" max="12809" width="5.28515625" style="106" customWidth="1"/>
    <col min="12810" max="12810" width="4.5703125" style="106" customWidth="1"/>
    <col min="12811" max="12812" width="5" style="106" customWidth="1"/>
    <col min="12813" max="12813" width="5.28515625" style="106" customWidth="1"/>
    <col min="12814" max="12814" width="4.5703125" style="106" customWidth="1"/>
    <col min="12815" max="12815" width="4.7109375" style="106" customWidth="1"/>
    <col min="12816" max="12816" width="4.28515625" style="106" customWidth="1"/>
    <col min="12817" max="12817" width="4.7109375" style="106" customWidth="1"/>
    <col min="12818" max="12819" width="4.42578125" style="106" customWidth="1"/>
    <col min="12820" max="12820" width="5.7109375" style="106" customWidth="1"/>
    <col min="12821" max="12821" width="6.5703125" style="106" customWidth="1"/>
    <col min="12822" max="12822" width="7.140625" style="106" customWidth="1"/>
    <col min="12823" max="13056" width="9.140625" style="106"/>
    <col min="13057" max="13057" width="6.7109375" style="106" customWidth="1"/>
    <col min="13058" max="13058" width="3.140625" style="106" customWidth="1"/>
    <col min="13059" max="13059" width="6" style="106" customWidth="1"/>
    <col min="13060" max="13060" width="23.5703125" style="106" customWidth="1"/>
    <col min="13061" max="13061" width="7.140625" style="106" customWidth="1"/>
    <col min="13062" max="13062" width="4.5703125" style="106" customWidth="1"/>
    <col min="13063" max="13063" width="5.42578125" style="106" customWidth="1"/>
    <col min="13064" max="13064" width="4.5703125" style="106" customWidth="1"/>
    <col min="13065" max="13065" width="5.28515625" style="106" customWidth="1"/>
    <col min="13066" max="13066" width="4.5703125" style="106" customWidth="1"/>
    <col min="13067" max="13068" width="5" style="106" customWidth="1"/>
    <col min="13069" max="13069" width="5.28515625" style="106" customWidth="1"/>
    <col min="13070" max="13070" width="4.5703125" style="106" customWidth="1"/>
    <col min="13071" max="13071" width="4.7109375" style="106" customWidth="1"/>
    <col min="13072" max="13072" width="4.28515625" style="106" customWidth="1"/>
    <col min="13073" max="13073" width="4.7109375" style="106" customWidth="1"/>
    <col min="13074" max="13075" width="4.42578125" style="106" customWidth="1"/>
    <col min="13076" max="13076" width="5.7109375" style="106" customWidth="1"/>
    <col min="13077" max="13077" width="6.5703125" style="106" customWidth="1"/>
    <col min="13078" max="13078" width="7.140625" style="106" customWidth="1"/>
    <col min="13079" max="13312" width="9.140625" style="106"/>
    <col min="13313" max="13313" width="6.7109375" style="106" customWidth="1"/>
    <col min="13314" max="13314" width="3.140625" style="106" customWidth="1"/>
    <col min="13315" max="13315" width="6" style="106" customWidth="1"/>
    <col min="13316" max="13316" width="23.5703125" style="106" customWidth="1"/>
    <col min="13317" max="13317" width="7.140625" style="106" customWidth="1"/>
    <col min="13318" max="13318" width="4.5703125" style="106" customWidth="1"/>
    <col min="13319" max="13319" width="5.42578125" style="106" customWidth="1"/>
    <col min="13320" max="13320" width="4.5703125" style="106" customWidth="1"/>
    <col min="13321" max="13321" width="5.28515625" style="106" customWidth="1"/>
    <col min="13322" max="13322" width="4.5703125" style="106" customWidth="1"/>
    <col min="13323" max="13324" width="5" style="106" customWidth="1"/>
    <col min="13325" max="13325" width="5.28515625" style="106" customWidth="1"/>
    <col min="13326" max="13326" width="4.5703125" style="106" customWidth="1"/>
    <col min="13327" max="13327" width="4.7109375" style="106" customWidth="1"/>
    <col min="13328" max="13328" width="4.28515625" style="106" customWidth="1"/>
    <col min="13329" max="13329" width="4.7109375" style="106" customWidth="1"/>
    <col min="13330" max="13331" width="4.42578125" style="106" customWidth="1"/>
    <col min="13332" max="13332" width="5.7109375" style="106" customWidth="1"/>
    <col min="13333" max="13333" width="6.5703125" style="106" customWidth="1"/>
    <col min="13334" max="13334" width="7.140625" style="106" customWidth="1"/>
    <col min="13335" max="13568" width="9.140625" style="106"/>
    <col min="13569" max="13569" width="6.7109375" style="106" customWidth="1"/>
    <col min="13570" max="13570" width="3.140625" style="106" customWidth="1"/>
    <col min="13571" max="13571" width="6" style="106" customWidth="1"/>
    <col min="13572" max="13572" width="23.5703125" style="106" customWidth="1"/>
    <col min="13573" max="13573" width="7.140625" style="106" customWidth="1"/>
    <col min="13574" max="13574" width="4.5703125" style="106" customWidth="1"/>
    <col min="13575" max="13575" width="5.42578125" style="106" customWidth="1"/>
    <col min="13576" max="13576" width="4.5703125" style="106" customWidth="1"/>
    <col min="13577" max="13577" width="5.28515625" style="106" customWidth="1"/>
    <col min="13578" max="13578" width="4.5703125" style="106" customWidth="1"/>
    <col min="13579" max="13580" width="5" style="106" customWidth="1"/>
    <col min="13581" max="13581" width="5.28515625" style="106" customWidth="1"/>
    <col min="13582" max="13582" width="4.5703125" style="106" customWidth="1"/>
    <col min="13583" max="13583" width="4.7109375" style="106" customWidth="1"/>
    <col min="13584" max="13584" width="4.28515625" style="106" customWidth="1"/>
    <col min="13585" max="13585" width="4.7109375" style="106" customWidth="1"/>
    <col min="13586" max="13587" width="4.42578125" style="106" customWidth="1"/>
    <col min="13588" max="13588" width="5.7109375" style="106" customWidth="1"/>
    <col min="13589" max="13589" width="6.5703125" style="106" customWidth="1"/>
    <col min="13590" max="13590" width="7.140625" style="106" customWidth="1"/>
    <col min="13591" max="13824" width="9.140625" style="106"/>
    <col min="13825" max="13825" width="6.7109375" style="106" customWidth="1"/>
    <col min="13826" max="13826" width="3.140625" style="106" customWidth="1"/>
    <col min="13827" max="13827" width="6" style="106" customWidth="1"/>
    <col min="13828" max="13828" width="23.5703125" style="106" customWidth="1"/>
    <col min="13829" max="13829" width="7.140625" style="106" customWidth="1"/>
    <col min="13830" max="13830" width="4.5703125" style="106" customWidth="1"/>
    <col min="13831" max="13831" width="5.42578125" style="106" customWidth="1"/>
    <col min="13832" max="13832" width="4.5703125" style="106" customWidth="1"/>
    <col min="13833" max="13833" width="5.28515625" style="106" customWidth="1"/>
    <col min="13834" max="13834" width="4.5703125" style="106" customWidth="1"/>
    <col min="13835" max="13836" width="5" style="106" customWidth="1"/>
    <col min="13837" max="13837" width="5.28515625" style="106" customWidth="1"/>
    <col min="13838" max="13838" width="4.5703125" style="106" customWidth="1"/>
    <col min="13839" max="13839" width="4.7109375" style="106" customWidth="1"/>
    <col min="13840" max="13840" width="4.28515625" style="106" customWidth="1"/>
    <col min="13841" max="13841" width="4.7109375" style="106" customWidth="1"/>
    <col min="13842" max="13843" width="4.42578125" style="106" customWidth="1"/>
    <col min="13844" max="13844" width="5.7109375" style="106" customWidth="1"/>
    <col min="13845" max="13845" width="6.5703125" style="106" customWidth="1"/>
    <col min="13846" max="13846" width="7.140625" style="106" customWidth="1"/>
    <col min="13847" max="14080" width="9.140625" style="106"/>
    <col min="14081" max="14081" width="6.7109375" style="106" customWidth="1"/>
    <col min="14082" max="14082" width="3.140625" style="106" customWidth="1"/>
    <col min="14083" max="14083" width="6" style="106" customWidth="1"/>
    <col min="14084" max="14084" width="23.5703125" style="106" customWidth="1"/>
    <col min="14085" max="14085" width="7.140625" style="106" customWidth="1"/>
    <col min="14086" max="14086" width="4.5703125" style="106" customWidth="1"/>
    <col min="14087" max="14087" width="5.42578125" style="106" customWidth="1"/>
    <col min="14088" max="14088" width="4.5703125" style="106" customWidth="1"/>
    <col min="14089" max="14089" width="5.28515625" style="106" customWidth="1"/>
    <col min="14090" max="14090" width="4.5703125" style="106" customWidth="1"/>
    <col min="14091" max="14092" width="5" style="106" customWidth="1"/>
    <col min="14093" max="14093" width="5.28515625" style="106" customWidth="1"/>
    <col min="14094" max="14094" width="4.5703125" style="106" customWidth="1"/>
    <col min="14095" max="14095" width="4.7109375" style="106" customWidth="1"/>
    <col min="14096" max="14096" width="4.28515625" style="106" customWidth="1"/>
    <col min="14097" max="14097" width="4.7109375" style="106" customWidth="1"/>
    <col min="14098" max="14099" width="4.42578125" style="106" customWidth="1"/>
    <col min="14100" max="14100" width="5.7109375" style="106" customWidth="1"/>
    <col min="14101" max="14101" width="6.5703125" style="106" customWidth="1"/>
    <col min="14102" max="14102" width="7.140625" style="106" customWidth="1"/>
    <col min="14103" max="14336" width="9.140625" style="106"/>
    <col min="14337" max="14337" width="6.7109375" style="106" customWidth="1"/>
    <col min="14338" max="14338" width="3.140625" style="106" customWidth="1"/>
    <col min="14339" max="14339" width="6" style="106" customWidth="1"/>
    <col min="14340" max="14340" width="23.5703125" style="106" customWidth="1"/>
    <col min="14341" max="14341" width="7.140625" style="106" customWidth="1"/>
    <col min="14342" max="14342" width="4.5703125" style="106" customWidth="1"/>
    <col min="14343" max="14343" width="5.42578125" style="106" customWidth="1"/>
    <col min="14344" max="14344" width="4.5703125" style="106" customWidth="1"/>
    <col min="14345" max="14345" width="5.28515625" style="106" customWidth="1"/>
    <col min="14346" max="14346" width="4.5703125" style="106" customWidth="1"/>
    <col min="14347" max="14348" width="5" style="106" customWidth="1"/>
    <col min="14349" max="14349" width="5.28515625" style="106" customWidth="1"/>
    <col min="14350" max="14350" width="4.5703125" style="106" customWidth="1"/>
    <col min="14351" max="14351" width="4.7109375" style="106" customWidth="1"/>
    <col min="14352" max="14352" width="4.28515625" style="106" customWidth="1"/>
    <col min="14353" max="14353" width="4.7109375" style="106" customWidth="1"/>
    <col min="14354" max="14355" width="4.42578125" style="106" customWidth="1"/>
    <col min="14356" max="14356" width="5.7109375" style="106" customWidth="1"/>
    <col min="14357" max="14357" width="6.5703125" style="106" customWidth="1"/>
    <col min="14358" max="14358" width="7.140625" style="106" customWidth="1"/>
    <col min="14359" max="14592" width="9.140625" style="106"/>
    <col min="14593" max="14593" width="6.7109375" style="106" customWidth="1"/>
    <col min="14594" max="14594" width="3.140625" style="106" customWidth="1"/>
    <col min="14595" max="14595" width="6" style="106" customWidth="1"/>
    <col min="14596" max="14596" width="23.5703125" style="106" customWidth="1"/>
    <col min="14597" max="14597" width="7.140625" style="106" customWidth="1"/>
    <col min="14598" max="14598" width="4.5703125" style="106" customWidth="1"/>
    <col min="14599" max="14599" width="5.42578125" style="106" customWidth="1"/>
    <col min="14600" max="14600" width="4.5703125" style="106" customWidth="1"/>
    <col min="14601" max="14601" width="5.28515625" style="106" customWidth="1"/>
    <col min="14602" max="14602" width="4.5703125" style="106" customWidth="1"/>
    <col min="14603" max="14604" width="5" style="106" customWidth="1"/>
    <col min="14605" max="14605" width="5.28515625" style="106" customWidth="1"/>
    <col min="14606" max="14606" width="4.5703125" style="106" customWidth="1"/>
    <col min="14607" max="14607" width="4.7109375" style="106" customWidth="1"/>
    <col min="14608" max="14608" width="4.28515625" style="106" customWidth="1"/>
    <col min="14609" max="14609" width="4.7109375" style="106" customWidth="1"/>
    <col min="14610" max="14611" width="4.42578125" style="106" customWidth="1"/>
    <col min="14612" max="14612" width="5.7109375" style="106" customWidth="1"/>
    <col min="14613" max="14613" width="6.5703125" style="106" customWidth="1"/>
    <col min="14614" max="14614" width="7.140625" style="106" customWidth="1"/>
    <col min="14615" max="14848" width="9.140625" style="106"/>
    <col min="14849" max="14849" width="6.7109375" style="106" customWidth="1"/>
    <col min="14850" max="14850" width="3.140625" style="106" customWidth="1"/>
    <col min="14851" max="14851" width="6" style="106" customWidth="1"/>
    <col min="14852" max="14852" width="23.5703125" style="106" customWidth="1"/>
    <col min="14853" max="14853" width="7.140625" style="106" customWidth="1"/>
    <col min="14854" max="14854" width="4.5703125" style="106" customWidth="1"/>
    <col min="14855" max="14855" width="5.42578125" style="106" customWidth="1"/>
    <col min="14856" max="14856" width="4.5703125" style="106" customWidth="1"/>
    <col min="14857" max="14857" width="5.28515625" style="106" customWidth="1"/>
    <col min="14858" max="14858" width="4.5703125" style="106" customWidth="1"/>
    <col min="14859" max="14860" width="5" style="106" customWidth="1"/>
    <col min="14861" max="14861" width="5.28515625" style="106" customWidth="1"/>
    <col min="14862" max="14862" width="4.5703125" style="106" customWidth="1"/>
    <col min="14863" max="14863" width="4.7109375" style="106" customWidth="1"/>
    <col min="14864" max="14864" width="4.28515625" style="106" customWidth="1"/>
    <col min="14865" max="14865" width="4.7109375" style="106" customWidth="1"/>
    <col min="14866" max="14867" width="4.42578125" style="106" customWidth="1"/>
    <col min="14868" max="14868" width="5.7109375" style="106" customWidth="1"/>
    <col min="14869" max="14869" width="6.5703125" style="106" customWidth="1"/>
    <col min="14870" max="14870" width="7.140625" style="106" customWidth="1"/>
    <col min="14871" max="15104" width="9.140625" style="106"/>
    <col min="15105" max="15105" width="6.7109375" style="106" customWidth="1"/>
    <col min="15106" max="15106" width="3.140625" style="106" customWidth="1"/>
    <col min="15107" max="15107" width="6" style="106" customWidth="1"/>
    <col min="15108" max="15108" width="23.5703125" style="106" customWidth="1"/>
    <col min="15109" max="15109" width="7.140625" style="106" customWidth="1"/>
    <col min="15110" max="15110" width="4.5703125" style="106" customWidth="1"/>
    <col min="15111" max="15111" width="5.42578125" style="106" customWidth="1"/>
    <col min="15112" max="15112" width="4.5703125" style="106" customWidth="1"/>
    <col min="15113" max="15113" width="5.28515625" style="106" customWidth="1"/>
    <col min="15114" max="15114" width="4.5703125" style="106" customWidth="1"/>
    <col min="15115" max="15116" width="5" style="106" customWidth="1"/>
    <col min="15117" max="15117" width="5.28515625" style="106" customWidth="1"/>
    <col min="15118" max="15118" width="4.5703125" style="106" customWidth="1"/>
    <col min="15119" max="15119" width="4.7109375" style="106" customWidth="1"/>
    <col min="15120" max="15120" width="4.28515625" style="106" customWidth="1"/>
    <col min="15121" max="15121" width="4.7109375" style="106" customWidth="1"/>
    <col min="15122" max="15123" width="4.42578125" style="106" customWidth="1"/>
    <col min="15124" max="15124" width="5.7109375" style="106" customWidth="1"/>
    <col min="15125" max="15125" width="6.5703125" style="106" customWidth="1"/>
    <col min="15126" max="15126" width="7.140625" style="106" customWidth="1"/>
    <col min="15127" max="15360" width="9.140625" style="106"/>
    <col min="15361" max="15361" width="6.7109375" style="106" customWidth="1"/>
    <col min="15362" max="15362" width="3.140625" style="106" customWidth="1"/>
    <col min="15363" max="15363" width="6" style="106" customWidth="1"/>
    <col min="15364" max="15364" width="23.5703125" style="106" customWidth="1"/>
    <col min="15365" max="15365" width="7.140625" style="106" customWidth="1"/>
    <col min="15366" max="15366" width="4.5703125" style="106" customWidth="1"/>
    <col min="15367" max="15367" width="5.42578125" style="106" customWidth="1"/>
    <col min="15368" max="15368" width="4.5703125" style="106" customWidth="1"/>
    <col min="15369" max="15369" width="5.28515625" style="106" customWidth="1"/>
    <col min="15370" max="15370" width="4.5703125" style="106" customWidth="1"/>
    <col min="15371" max="15372" width="5" style="106" customWidth="1"/>
    <col min="15373" max="15373" width="5.28515625" style="106" customWidth="1"/>
    <col min="15374" max="15374" width="4.5703125" style="106" customWidth="1"/>
    <col min="15375" max="15375" width="4.7109375" style="106" customWidth="1"/>
    <col min="15376" max="15376" width="4.28515625" style="106" customWidth="1"/>
    <col min="15377" max="15377" width="4.7109375" style="106" customWidth="1"/>
    <col min="15378" max="15379" width="4.42578125" style="106" customWidth="1"/>
    <col min="15380" max="15380" width="5.7109375" style="106" customWidth="1"/>
    <col min="15381" max="15381" width="6.5703125" style="106" customWidth="1"/>
    <col min="15382" max="15382" width="7.140625" style="106" customWidth="1"/>
    <col min="15383" max="15616" width="9.140625" style="106"/>
    <col min="15617" max="15617" width="6.7109375" style="106" customWidth="1"/>
    <col min="15618" max="15618" width="3.140625" style="106" customWidth="1"/>
    <col min="15619" max="15619" width="6" style="106" customWidth="1"/>
    <col min="15620" max="15620" width="23.5703125" style="106" customWidth="1"/>
    <col min="15621" max="15621" width="7.140625" style="106" customWidth="1"/>
    <col min="15622" max="15622" width="4.5703125" style="106" customWidth="1"/>
    <col min="15623" max="15623" width="5.42578125" style="106" customWidth="1"/>
    <col min="15624" max="15624" width="4.5703125" style="106" customWidth="1"/>
    <col min="15625" max="15625" width="5.28515625" style="106" customWidth="1"/>
    <col min="15626" max="15626" width="4.5703125" style="106" customWidth="1"/>
    <col min="15627" max="15628" width="5" style="106" customWidth="1"/>
    <col min="15629" max="15629" width="5.28515625" style="106" customWidth="1"/>
    <col min="15630" max="15630" width="4.5703125" style="106" customWidth="1"/>
    <col min="15631" max="15631" width="4.7109375" style="106" customWidth="1"/>
    <col min="15632" max="15632" width="4.28515625" style="106" customWidth="1"/>
    <col min="15633" max="15633" width="4.7109375" style="106" customWidth="1"/>
    <col min="15634" max="15635" width="4.42578125" style="106" customWidth="1"/>
    <col min="15636" max="15636" width="5.7109375" style="106" customWidth="1"/>
    <col min="15637" max="15637" width="6.5703125" style="106" customWidth="1"/>
    <col min="15638" max="15638" width="7.140625" style="106" customWidth="1"/>
    <col min="15639" max="15872" width="9.140625" style="106"/>
    <col min="15873" max="15873" width="6.7109375" style="106" customWidth="1"/>
    <col min="15874" max="15874" width="3.140625" style="106" customWidth="1"/>
    <col min="15875" max="15875" width="6" style="106" customWidth="1"/>
    <col min="15876" max="15876" width="23.5703125" style="106" customWidth="1"/>
    <col min="15877" max="15877" width="7.140625" style="106" customWidth="1"/>
    <col min="15878" max="15878" width="4.5703125" style="106" customWidth="1"/>
    <col min="15879" max="15879" width="5.42578125" style="106" customWidth="1"/>
    <col min="15880" max="15880" width="4.5703125" style="106" customWidth="1"/>
    <col min="15881" max="15881" width="5.28515625" style="106" customWidth="1"/>
    <col min="15882" max="15882" width="4.5703125" style="106" customWidth="1"/>
    <col min="15883" max="15884" width="5" style="106" customWidth="1"/>
    <col min="15885" max="15885" width="5.28515625" style="106" customWidth="1"/>
    <col min="15886" max="15886" width="4.5703125" style="106" customWidth="1"/>
    <col min="15887" max="15887" width="4.7109375" style="106" customWidth="1"/>
    <col min="15888" max="15888" width="4.28515625" style="106" customWidth="1"/>
    <col min="15889" max="15889" width="4.7109375" style="106" customWidth="1"/>
    <col min="15890" max="15891" width="4.42578125" style="106" customWidth="1"/>
    <col min="15892" max="15892" width="5.7109375" style="106" customWidth="1"/>
    <col min="15893" max="15893" width="6.5703125" style="106" customWidth="1"/>
    <col min="15894" max="15894" width="7.140625" style="106" customWidth="1"/>
    <col min="15895" max="16128" width="9.140625" style="106"/>
    <col min="16129" max="16129" width="6.7109375" style="106" customWidth="1"/>
    <col min="16130" max="16130" width="3.140625" style="106" customWidth="1"/>
    <col min="16131" max="16131" width="6" style="106" customWidth="1"/>
    <col min="16132" max="16132" width="23.5703125" style="106" customWidth="1"/>
    <col min="16133" max="16133" width="7.140625" style="106" customWidth="1"/>
    <col min="16134" max="16134" width="4.5703125" style="106" customWidth="1"/>
    <col min="16135" max="16135" width="5.42578125" style="106" customWidth="1"/>
    <col min="16136" max="16136" width="4.5703125" style="106" customWidth="1"/>
    <col min="16137" max="16137" width="5.28515625" style="106" customWidth="1"/>
    <col min="16138" max="16138" width="4.5703125" style="106" customWidth="1"/>
    <col min="16139" max="16140" width="5" style="106" customWidth="1"/>
    <col min="16141" max="16141" width="5.28515625" style="106" customWidth="1"/>
    <col min="16142" max="16142" width="4.5703125" style="106" customWidth="1"/>
    <col min="16143" max="16143" width="4.7109375" style="106" customWidth="1"/>
    <col min="16144" max="16144" width="4.28515625" style="106" customWidth="1"/>
    <col min="16145" max="16145" width="4.7109375" style="106" customWidth="1"/>
    <col min="16146" max="16147" width="4.42578125" style="106" customWidth="1"/>
    <col min="16148" max="16148" width="5.7109375" style="106" customWidth="1"/>
    <col min="16149" max="16149" width="6.5703125" style="106" customWidth="1"/>
    <col min="16150" max="16150" width="7.140625" style="106" customWidth="1"/>
    <col min="16151" max="16384" width="9.140625" style="106"/>
  </cols>
  <sheetData>
    <row r="1" spans="1:22" s="133" customFormat="1" ht="15.75" customHeight="1">
      <c r="A1" s="717" t="s">
        <v>566</v>
      </c>
      <c r="B1" s="718"/>
      <c r="C1" s="718"/>
      <c r="D1" s="718"/>
      <c r="E1" s="718"/>
      <c r="F1" s="718"/>
      <c r="G1" s="718"/>
      <c r="H1" s="718"/>
      <c r="I1" s="718"/>
      <c r="J1" s="718"/>
      <c r="K1" s="718"/>
      <c r="L1" s="718"/>
      <c r="M1" s="718"/>
      <c r="N1" s="718"/>
      <c r="O1" s="718"/>
      <c r="P1" s="718"/>
      <c r="Q1" s="718"/>
      <c r="R1" s="718"/>
      <c r="S1" s="718"/>
      <c r="T1" s="718"/>
      <c r="U1" s="718"/>
      <c r="V1" s="718"/>
    </row>
    <row r="2" spans="1:22" s="133" customFormat="1" ht="15.75" customHeight="1">
      <c r="A2" s="717" t="s">
        <v>567</v>
      </c>
      <c r="B2" s="717"/>
      <c r="C2" s="717"/>
      <c r="D2" s="717"/>
      <c r="E2" s="717"/>
      <c r="F2" s="717"/>
      <c r="G2" s="717"/>
      <c r="H2" s="717"/>
      <c r="I2" s="717"/>
      <c r="J2" s="717"/>
      <c r="K2" s="717"/>
      <c r="L2" s="717"/>
      <c r="M2" s="717"/>
      <c r="N2" s="717"/>
      <c r="O2" s="717"/>
      <c r="P2" s="717"/>
      <c r="Q2" s="717"/>
      <c r="R2" s="717"/>
      <c r="S2" s="717"/>
      <c r="T2" s="717"/>
      <c r="U2" s="717"/>
      <c r="V2" s="717"/>
    </row>
    <row r="3" spans="1:22" s="133" customFormat="1"/>
    <row r="4" spans="1:22" ht="34.5" customHeight="1">
      <c r="A4" s="717" t="s">
        <v>577</v>
      </c>
      <c r="B4" s="718"/>
      <c r="C4" s="718"/>
      <c r="D4" s="718"/>
      <c r="E4" s="718"/>
      <c r="F4" s="718"/>
      <c r="G4" s="718"/>
      <c r="H4" s="718"/>
      <c r="I4" s="718"/>
      <c r="J4" s="718"/>
      <c r="K4" s="718"/>
      <c r="L4" s="718"/>
      <c r="M4" s="718"/>
      <c r="N4" s="718"/>
      <c r="O4" s="718"/>
      <c r="P4" s="718"/>
      <c r="Q4" s="718"/>
      <c r="R4" s="718"/>
      <c r="S4" s="718"/>
      <c r="T4" s="718"/>
      <c r="U4" s="718"/>
      <c r="V4" s="718"/>
    </row>
    <row r="5" spans="1:22" ht="90" customHeight="1">
      <c r="A5" s="719" t="s">
        <v>0</v>
      </c>
      <c r="B5" s="719" t="s">
        <v>146</v>
      </c>
      <c r="C5" s="719" t="s">
        <v>147</v>
      </c>
      <c r="D5" s="747" t="s">
        <v>148</v>
      </c>
      <c r="E5" s="721" t="s">
        <v>149</v>
      </c>
      <c r="F5" s="721"/>
      <c r="G5" s="721" t="s">
        <v>150</v>
      </c>
      <c r="H5" s="721"/>
      <c r="I5" s="721" t="s">
        <v>151</v>
      </c>
      <c r="J5" s="721"/>
      <c r="K5" s="721" t="s">
        <v>152</v>
      </c>
      <c r="L5" s="721"/>
      <c r="M5" s="721" t="s">
        <v>153</v>
      </c>
      <c r="N5" s="721"/>
      <c r="O5" s="721" t="s">
        <v>154</v>
      </c>
      <c r="P5" s="721"/>
      <c r="Q5" s="721" t="s">
        <v>5</v>
      </c>
      <c r="R5" s="721"/>
      <c r="S5" s="738" t="s">
        <v>155</v>
      </c>
      <c r="T5" s="738"/>
      <c r="U5" s="739" t="s">
        <v>156</v>
      </c>
      <c r="V5" s="739"/>
    </row>
    <row r="6" spans="1:22" ht="38.25" customHeight="1">
      <c r="A6" s="719"/>
      <c r="B6" s="719"/>
      <c r="C6" s="719"/>
      <c r="D6" s="748"/>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7" t="s">
        <v>5</v>
      </c>
      <c r="T6" s="108" t="s">
        <v>31</v>
      </c>
      <c r="U6" s="107" t="s">
        <v>5</v>
      </c>
      <c r="V6" s="108" t="s">
        <v>31</v>
      </c>
    </row>
    <row r="7" spans="1:22">
      <c r="A7" s="110" t="s">
        <v>283</v>
      </c>
      <c r="B7" s="110" t="s">
        <v>284</v>
      </c>
      <c r="C7" s="110" t="s">
        <v>157</v>
      </c>
      <c r="D7" s="110" t="s">
        <v>285</v>
      </c>
      <c r="E7" s="134">
        <v>43</v>
      </c>
      <c r="F7" s="134">
        <v>9</v>
      </c>
      <c r="G7" s="112">
        <v>41</v>
      </c>
      <c r="H7" s="112">
        <v>7</v>
      </c>
      <c r="I7" s="112">
        <v>9</v>
      </c>
      <c r="J7" s="112">
        <v>1</v>
      </c>
      <c r="K7" s="112">
        <v>4</v>
      </c>
      <c r="L7" s="112">
        <v>1</v>
      </c>
      <c r="M7" s="112">
        <v>2</v>
      </c>
      <c r="N7" s="112">
        <v>0</v>
      </c>
      <c r="O7" s="112">
        <v>0</v>
      </c>
      <c r="P7" s="112">
        <v>0</v>
      </c>
      <c r="Q7" s="113">
        <v>99</v>
      </c>
      <c r="R7" s="113">
        <v>18</v>
      </c>
      <c r="S7" s="135">
        <f>K7+M7</f>
        <v>6</v>
      </c>
      <c r="T7" s="135">
        <f>L7+N7</f>
        <v>1</v>
      </c>
      <c r="U7" s="115">
        <f>S7/Q7*100</f>
        <v>6.0606060606060606</v>
      </c>
      <c r="V7" s="115">
        <f>T7/R7*100</f>
        <v>5.5555555555555554</v>
      </c>
    </row>
    <row r="8" spans="1:22">
      <c r="A8" s="110" t="s">
        <v>283</v>
      </c>
      <c r="B8" s="110" t="s">
        <v>284</v>
      </c>
      <c r="C8" s="110" t="s">
        <v>157</v>
      </c>
      <c r="D8" s="110" t="s">
        <v>286</v>
      </c>
      <c r="E8" s="134">
        <v>0</v>
      </c>
      <c r="F8" s="134">
        <v>0</v>
      </c>
      <c r="G8" s="112">
        <v>0</v>
      </c>
      <c r="H8" s="112">
        <v>0</v>
      </c>
      <c r="I8" s="112">
        <v>1</v>
      </c>
      <c r="J8" s="112">
        <v>1</v>
      </c>
      <c r="K8" s="112">
        <v>1</v>
      </c>
      <c r="L8" s="112">
        <v>1</v>
      </c>
      <c r="M8" s="112">
        <v>0</v>
      </c>
      <c r="N8" s="112">
        <v>0</v>
      </c>
      <c r="O8" s="112">
        <v>0</v>
      </c>
      <c r="P8" s="112">
        <v>0</v>
      </c>
      <c r="Q8" s="113">
        <v>2</v>
      </c>
      <c r="R8" s="113">
        <v>2</v>
      </c>
      <c r="S8" s="135">
        <f t="shared" ref="S8:T48" si="0">K8+M8</f>
        <v>1</v>
      </c>
      <c r="T8" s="135">
        <f t="shared" si="0"/>
        <v>1</v>
      </c>
      <c r="U8" s="115">
        <f t="shared" ref="U8:V49" si="1">S8/Q8*100</f>
        <v>50</v>
      </c>
      <c r="V8" s="115">
        <f t="shared" si="1"/>
        <v>50</v>
      </c>
    </row>
    <row r="9" spans="1:22" ht="25.5">
      <c r="A9" s="110" t="s">
        <v>283</v>
      </c>
      <c r="B9" s="110" t="s">
        <v>284</v>
      </c>
      <c r="C9" s="110" t="s">
        <v>157</v>
      </c>
      <c r="D9" s="111" t="s">
        <v>287</v>
      </c>
      <c r="E9" s="134">
        <v>5</v>
      </c>
      <c r="F9" s="134">
        <v>4</v>
      </c>
      <c r="G9" s="112">
        <v>6</v>
      </c>
      <c r="H9" s="112">
        <v>3</v>
      </c>
      <c r="I9" s="112">
        <v>1</v>
      </c>
      <c r="J9" s="112">
        <v>1</v>
      </c>
      <c r="K9" s="112">
        <v>1</v>
      </c>
      <c r="L9" s="112">
        <v>1</v>
      </c>
      <c r="M9" s="112">
        <v>0</v>
      </c>
      <c r="N9" s="112">
        <v>0</v>
      </c>
      <c r="O9" s="112">
        <v>0</v>
      </c>
      <c r="P9" s="112">
        <v>0</v>
      </c>
      <c r="Q9" s="113">
        <v>13</v>
      </c>
      <c r="R9" s="113">
        <v>9</v>
      </c>
      <c r="S9" s="135">
        <f t="shared" si="0"/>
        <v>1</v>
      </c>
      <c r="T9" s="135">
        <f t="shared" si="0"/>
        <v>1</v>
      </c>
      <c r="U9" s="115">
        <f t="shared" si="1"/>
        <v>7.6923076923076925</v>
      </c>
      <c r="V9" s="115">
        <f t="shared" si="1"/>
        <v>11.111111111111111</v>
      </c>
    </row>
    <row r="10" spans="1:22" ht="25.5">
      <c r="A10" s="110" t="s">
        <v>283</v>
      </c>
      <c r="B10" s="110" t="s">
        <v>284</v>
      </c>
      <c r="C10" s="110" t="s">
        <v>157</v>
      </c>
      <c r="D10" s="111" t="s">
        <v>288</v>
      </c>
      <c r="E10" s="134">
        <v>5</v>
      </c>
      <c r="F10" s="134">
        <v>3</v>
      </c>
      <c r="G10" s="112">
        <v>7</v>
      </c>
      <c r="H10" s="112">
        <v>5</v>
      </c>
      <c r="I10" s="112">
        <v>3</v>
      </c>
      <c r="J10" s="112">
        <v>2</v>
      </c>
      <c r="K10" s="112">
        <v>0</v>
      </c>
      <c r="L10" s="112">
        <v>0</v>
      </c>
      <c r="M10" s="112">
        <v>0</v>
      </c>
      <c r="N10" s="112">
        <v>0</v>
      </c>
      <c r="O10" s="112">
        <v>0</v>
      </c>
      <c r="P10" s="112">
        <v>0</v>
      </c>
      <c r="Q10" s="113">
        <v>15</v>
      </c>
      <c r="R10" s="113">
        <v>10</v>
      </c>
      <c r="S10" s="135">
        <f t="shared" si="0"/>
        <v>0</v>
      </c>
      <c r="T10" s="135">
        <f t="shared" si="0"/>
        <v>0</v>
      </c>
      <c r="U10" s="115">
        <f t="shared" si="1"/>
        <v>0</v>
      </c>
      <c r="V10" s="115">
        <f t="shared" si="1"/>
        <v>0</v>
      </c>
    </row>
    <row r="11" spans="1:22" ht="25.5">
      <c r="A11" s="110" t="s">
        <v>283</v>
      </c>
      <c r="B11" s="110" t="s">
        <v>284</v>
      </c>
      <c r="C11" s="110" t="s">
        <v>157</v>
      </c>
      <c r="D11" s="111" t="s">
        <v>289</v>
      </c>
      <c r="E11" s="134">
        <v>56</v>
      </c>
      <c r="F11" s="134">
        <v>40</v>
      </c>
      <c r="G11" s="112">
        <v>42</v>
      </c>
      <c r="H11" s="112">
        <v>35</v>
      </c>
      <c r="I11" s="112">
        <v>26</v>
      </c>
      <c r="J11" s="112">
        <v>21</v>
      </c>
      <c r="K11" s="112">
        <v>4</v>
      </c>
      <c r="L11" s="112">
        <v>2</v>
      </c>
      <c r="M11" s="112">
        <v>0</v>
      </c>
      <c r="N11" s="112">
        <v>0</v>
      </c>
      <c r="O11" s="112">
        <v>0</v>
      </c>
      <c r="P11" s="112">
        <v>0</v>
      </c>
      <c r="Q11" s="113">
        <v>128</v>
      </c>
      <c r="R11" s="113">
        <v>98</v>
      </c>
      <c r="S11" s="135">
        <f t="shared" si="0"/>
        <v>4</v>
      </c>
      <c r="T11" s="135">
        <f t="shared" si="0"/>
        <v>2</v>
      </c>
      <c r="U11" s="115">
        <f t="shared" si="1"/>
        <v>3.125</v>
      </c>
      <c r="V11" s="115">
        <f t="shared" si="1"/>
        <v>2.0408163265306123</v>
      </c>
    </row>
    <row r="12" spans="1:22">
      <c r="A12" s="110" t="s">
        <v>283</v>
      </c>
      <c r="B12" s="110" t="s">
        <v>284</v>
      </c>
      <c r="C12" s="110" t="s">
        <v>157</v>
      </c>
      <c r="D12" s="110" t="s">
        <v>290</v>
      </c>
      <c r="E12" s="134">
        <v>0</v>
      </c>
      <c r="F12" s="134">
        <v>0</v>
      </c>
      <c r="G12" s="112">
        <v>0</v>
      </c>
      <c r="H12" s="112">
        <v>0</v>
      </c>
      <c r="I12" s="112">
        <v>7</v>
      </c>
      <c r="J12" s="112">
        <v>4</v>
      </c>
      <c r="K12" s="112">
        <v>0</v>
      </c>
      <c r="L12" s="112">
        <v>0</v>
      </c>
      <c r="M12" s="112">
        <v>0</v>
      </c>
      <c r="N12" s="112">
        <v>0</v>
      </c>
      <c r="O12" s="112">
        <v>0</v>
      </c>
      <c r="P12" s="112">
        <v>0</v>
      </c>
      <c r="Q12" s="113">
        <v>7</v>
      </c>
      <c r="R12" s="113">
        <v>4</v>
      </c>
      <c r="S12" s="135">
        <f t="shared" si="0"/>
        <v>0</v>
      </c>
      <c r="T12" s="135">
        <f t="shared" si="0"/>
        <v>0</v>
      </c>
      <c r="U12" s="115">
        <f t="shared" si="1"/>
        <v>0</v>
      </c>
      <c r="V12" s="115">
        <f t="shared" si="1"/>
        <v>0</v>
      </c>
    </row>
    <row r="13" spans="1:22">
      <c r="A13" s="110" t="s">
        <v>283</v>
      </c>
      <c r="B13" s="110" t="s">
        <v>284</v>
      </c>
      <c r="C13" s="110" t="s">
        <v>157</v>
      </c>
      <c r="D13" s="110" t="s">
        <v>291</v>
      </c>
      <c r="E13" s="134">
        <v>10</v>
      </c>
      <c r="F13" s="134">
        <v>3</v>
      </c>
      <c r="G13" s="112">
        <v>14</v>
      </c>
      <c r="H13" s="112">
        <v>4</v>
      </c>
      <c r="I13" s="112">
        <v>0</v>
      </c>
      <c r="J13" s="112">
        <v>0</v>
      </c>
      <c r="K13" s="112">
        <v>0</v>
      </c>
      <c r="L13" s="112">
        <v>0</v>
      </c>
      <c r="M13" s="112">
        <v>0</v>
      </c>
      <c r="N13" s="112">
        <v>0</v>
      </c>
      <c r="O13" s="112">
        <v>0</v>
      </c>
      <c r="P13" s="112">
        <v>0</v>
      </c>
      <c r="Q13" s="113">
        <v>24</v>
      </c>
      <c r="R13" s="113">
        <v>7</v>
      </c>
      <c r="S13" s="135">
        <f t="shared" si="0"/>
        <v>0</v>
      </c>
      <c r="T13" s="135">
        <f t="shared" si="0"/>
        <v>0</v>
      </c>
      <c r="U13" s="115">
        <f t="shared" si="1"/>
        <v>0</v>
      </c>
      <c r="V13" s="115">
        <f t="shared" si="1"/>
        <v>0</v>
      </c>
    </row>
    <row r="14" spans="1:22">
      <c r="A14" s="110" t="s">
        <v>283</v>
      </c>
      <c r="B14" s="110" t="s">
        <v>284</v>
      </c>
      <c r="C14" s="110" t="s">
        <v>157</v>
      </c>
      <c r="D14" s="110" t="s">
        <v>292</v>
      </c>
      <c r="E14" s="134">
        <v>3</v>
      </c>
      <c r="F14" s="134">
        <v>1</v>
      </c>
      <c r="G14" s="112">
        <v>6</v>
      </c>
      <c r="H14" s="112">
        <v>3</v>
      </c>
      <c r="I14" s="112">
        <v>0</v>
      </c>
      <c r="J14" s="112">
        <v>0</v>
      </c>
      <c r="K14" s="112">
        <v>0</v>
      </c>
      <c r="L14" s="112">
        <v>0</v>
      </c>
      <c r="M14" s="112">
        <v>0</v>
      </c>
      <c r="N14" s="112">
        <v>0</v>
      </c>
      <c r="O14" s="112">
        <v>0</v>
      </c>
      <c r="P14" s="112">
        <v>0</v>
      </c>
      <c r="Q14" s="113">
        <v>9</v>
      </c>
      <c r="R14" s="113">
        <v>4</v>
      </c>
      <c r="S14" s="135">
        <f t="shared" si="0"/>
        <v>0</v>
      </c>
      <c r="T14" s="135">
        <f t="shared" si="0"/>
        <v>0</v>
      </c>
      <c r="U14" s="115">
        <f t="shared" si="1"/>
        <v>0</v>
      </c>
      <c r="V14" s="115">
        <f t="shared" si="1"/>
        <v>0</v>
      </c>
    </row>
    <row r="15" spans="1:22" ht="25.5">
      <c r="A15" s="110" t="s">
        <v>283</v>
      </c>
      <c r="B15" s="110" t="s">
        <v>284</v>
      </c>
      <c r="C15" s="110" t="s">
        <v>157</v>
      </c>
      <c r="D15" s="111" t="s">
        <v>293</v>
      </c>
      <c r="E15" s="134">
        <v>8</v>
      </c>
      <c r="F15" s="134">
        <v>5</v>
      </c>
      <c r="G15" s="112">
        <v>17</v>
      </c>
      <c r="H15" s="112">
        <v>13</v>
      </c>
      <c r="I15" s="112">
        <v>9</v>
      </c>
      <c r="J15" s="112">
        <v>9</v>
      </c>
      <c r="K15" s="112">
        <v>1</v>
      </c>
      <c r="L15" s="112">
        <v>1</v>
      </c>
      <c r="M15" s="112">
        <v>0</v>
      </c>
      <c r="N15" s="112">
        <v>0</v>
      </c>
      <c r="O15" s="112">
        <v>0</v>
      </c>
      <c r="P15" s="112">
        <v>0</v>
      </c>
      <c r="Q15" s="113">
        <v>35</v>
      </c>
      <c r="R15" s="113">
        <v>28</v>
      </c>
      <c r="S15" s="135">
        <f t="shared" si="0"/>
        <v>1</v>
      </c>
      <c r="T15" s="135">
        <f t="shared" si="0"/>
        <v>1</v>
      </c>
      <c r="U15" s="115">
        <f t="shared" si="1"/>
        <v>2.8571428571428572</v>
      </c>
      <c r="V15" s="115">
        <f t="shared" si="1"/>
        <v>3.5714285714285712</v>
      </c>
    </row>
    <row r="16" spans="1:22" ht="38.25">
      <c r="A16" s="110" t="s">
        <v>283</v>
      </c>
      <c r="B16" s="110" t="s">
        <v>284</v>
      </c>
      <c r="C16" s="110" t="s">
        <v>157</v>
      </c>
      <c r="D16" s="111" t="s">
        <v>294</v>
      </c>
      <c r="E16" s="134">
        <v>5</v>
      </c>
      <c r="F16" s="134">
        <v>4</v>
      </c>
      <c r="G16" s="112">
        <v>4</v>
      </c>
      <c r="H16" s="112">
        <v>2</v>
      </c>
      <c r="I16" s="112">
        <v>4</v>
      </c>
      <c r="J16" s="112">
        <v>3</v>
      </c>
      <c r="K16" s="112">
        <v>0</v>
      </c>
      <c r="L16" s="112">
        <v>0</v>
      </c>
      <c r="M16" s="112">
        <v>0</v>
      </c>
      <c r="N16" s="112">
        <v>0</v>
      </c>
      <c r="O16" s="112">
        <v>0</v>
      </c>
      <c r="P16" s="112">
        <v>0</v>
      </c>
      <c r="Q16" s="113">
        <v>13</v>
      </c>
      <c r="R16" s="113">
        <v>9</v>
      </c>
      <c r="S16" s="135">
        <f t="shared" si="0"/>
        <v>0</v>
      </c>
      <c r="T16" s="135">
        <f t="shared" si="0"/>
        <v>0</v>
      </c>
      <c r="U16" s="115">
        <f t="shared" si="1"/>
        <v>0</v>
      </c>
      <c r="V16" s="115">
        <f t="shared" si="1"/>
        <v>0</v>
      </c>
    </row>
    <row r="17" spans="1:22" ht="25.5">
      <c r="A17" s="110" t="s">
        <v>283</v>
      </c>
      <c r="B17" s="110" t="s">
        <v>284</v>
      </c>
      <c r="C17" s="110" t="s">
        <v>157</v>
      </c>
      <c r="D17" s="111" t="s">
        <v>295</v>
      </c>
      <c r="E17" s="134">
        <v>1</v>
      </c>
      <c r="F17" s="134">
        <v>1</v>
      </c>
      <c r="G17" s="112">
        <v>3</v>
      </c>
      <c r="H17" s="112">
        <v>3</v>
      </c>
      <c r="I17" s="112">
        <v>0</v>
      </c>
      <c r="J17" s="112">
        <v>0</v>
      </c>
      <c r="K17" s="112">
        <v>0</v>
      </c>
      <c r="L17" s="112">
        <v>0</v>
      </c>
      <c r="M17" s="112">
        <v>0</v>
      </c>
      <c r="N17" s="112">
        <v>0</v>
      </c>
      <c r="O17" s="112">
        <v>0</v>
      </c>
      <c r="P17" s="112">
        <v>0</v>
      </c>
      <c r="Q17" s="113">
        <v>4</v>
      </c>
      <c r="R17" s="113">
        <v>4</v>
      </c>
      <c r="S17" s="135">
        <f t="shared" si="0"/>
        <v>0</v>
      </c>
      <c r="T17" s="135">
        <f t="shared" si="0"/>
        <v>0</v>
      </c>
      <c r="U17" s="115">
        <f t="shared" si="1"/>
        <v>0</v>
      </c>
      <c r="V17" s="115">
        <f t="shared" si="1"/>
        <v>0</v>
      </c>
    </row>
    <row r="18" spans="1:22" ht="25.5">
      <c r="A18" s="110" t="s">
        <v>283</v>
      </c>
      <c r="B18" s="110" t="s">
        <v>284</v>
      </c>
      <c r="C18" s="110" t="s">
        <v>157</v>
      </c>
      <c r="D18" s="111" t="s">
        <v>296</v>
      </c>
      <c r="E18" s="134">
        <v>10</v>
      </c>
      <c r="F18" s="134">
        <v>8</v>
      </c>
      <c r="G18" s="112">
        <v>7</v>
      </c>
      <c r="H18" s="112">
        <v>5</v>
      </c>
      <c r="I18" s="112">
        <v>9</v>
      </c>
      <c r="J18" s="112">
        <v>7</v>
      </c>
      <c r="K18" s="112">
        <v>2</v>
      </c>
      <c r="L18" s="112">
        <v>2</v>
      </c>
      <c r="M18" s="112">
        <v>0</v>
      </c>
      <c r="N18" s="112">
        <v>0</v>
      </c>
      <c r="O18" s="112">
        <v>0</v>
      </c>
      <c r="P18" s="112">
        <v>0</v>
      </c>
      <c r="Q18" s="113">
        <v>28</v>
      </c>
      <c r="R18" s="113">
        <v>22</v>
      </c>
      <c r="S18" s="135">
        <f t="shared" si="0"/>
        <v>2</v>
      </c>
      <c r="T18" s="135">
        <f t="shared" si="0"/>
        <v>2</v>
      </c>
      <c r="U18" s="115">
        <f t="shared" si="1"/>
        <v>7.1428571428571423</v>
      </c>
      <c r="V18" s="115">
        <f t="shared" si="1"/>
        <v>9.0909090909090917</v>
      </c>
    </row>
    <row r="19" spans="1:22" ht="25.5">
      <c r="A19" s="110" t="s">
        <v>283</v>
      </c>
      <c r="B19" s="110" t="s">
        <v>284</v>
      </c>
      <c r="C19" s="110" t="s">
        <v>157</v>
      </c>
      <c r="D19" s="111" t="s">
        <v>297</v>
      </c>
      <c r="E19" s="134">
        <v>4</v>
      </c>
      <c r="F19" s="134">
        <v>3</v>
      </c>
      <c r="G19" s="112">
        <v>0</v>
      </c>
      <c r="H19" s="112">
        <v>0</v>
      </c>
      <c r="I19" s="112">
        <v>2</v>
      </c>
      <c r="J19" s="112">
        <v>0</v>
      </c>
      <c r="K19" s="112">
        <v>0</v>
      </c>
      <c r="L19" s="112">
        <v>0</v>
      </c>
      <c r="M19" s="112">
        <v>0</v>
      </c>
      <c r="N19" s="112">
        <v>0</v>
      </c>
      <c r="O19" s="112">
        <v>0</v>
      </c>
      <c r="P19" s="112">
        <v>0</v>
      </c>
      <c r="Q19" s="113">
        <v>6</v>
      </c>
      <c r="R19" s="113">
        <v>3</v>
      </c>
      <c r="S19" s="135">
        <f t="shared" si="0"/>
        <v>0</v>
      </c>
      <c r="T19" s="135">
        <f t="shared" si="0"/>
        <v>0</v>
      </c>
      <c r="U19" s="115">
        <f t="shared" si="1"/>
        <v>0</v>
      </c>
      <c r="V19" s="115">
        <f t="shared" si="1"/>
        <v>0</v>
      </c>
    </row>
    <row r="20" spans="1:22" ht="25.5">
      <c r="A20" s="110" t="s">
        <v>283</v>
      </c>
      <c r="B20" s="110" t="s">
        <v>284</v>
      </c>
      <c r="C20" s="110" t="s">
        <v>157</v>
      </c>
      <c r="D20" s="111" t="s">
        <v>298</v>
      </c>
      <c r="E20" s="134">
        <v>10</v>
      </c>
      <c r="F20" s="134">
        <v>5</v>
      </c>
      <c r="G20" s="112">
        <v>4</v>
      </c>
      <c r="H20" s="112">
        <v>2</v>
      </c>
      <c r="I20" s="112">
        <v>5</v>
      </c>
      <c r="J20" s="112">
        <v>5</v>
      </c>
      <c r="K20" s="112">
        <v>0</v>
      </c>
      <c r="L20" s="112">
        <v>0</v>
      </c>
      <c r="M20" s="112">
        <v>0</v>
      </c>
      <c r="N20" s="112">
        <v>0</v>
      </c>
      <c r="O20" s="112">
        <v>0</v>
      </c>
      <c r="P20" s="112">
        <v>0</v>
      </c>
      <c r="Q20" s="113">
        <v>19</v>
      </c>
      <c r="R20" s="113">
        <v>12</v>
      </c>
      <c r="S20" s="135">
        <f t="shared" si="0"/>
        <v>0</v>
      </c>
      <c r="T20" s="135">
        <f t="shared" si="0"/>
        <v>0</v>
      </c>
      <c r="U20" s="115">
        <f t="shared" si="1"/>
        <v>0</v>
      </c>
      <c r="V20" s="115">
        <f t="shared" si="1"/>
        <v>0</v>
      </c>
    </row>
    <row r="21" spans="1:22" ht="25.5">
      <c r="A21" s="110" t="s">
        <v>283</v>
      </c>
      <c r="B21" s="110" t="s">
        <v>284</v>
      </c>
      <c r="C21" s="110" t="s">
        <v>157</v>
      </c>
      <c r="D21" s="111" t="s">
        <v>299</v>
      </c>
      <c r="E21" s="134">
        <v>1</v>
      </c>
      <c r="F21" s="134">
        <v>1</v>
      </c>
      <c r="G21" s="112">
        <v>1</v>
      </c>
      <c r="H21" s="112">
        <v>1</v>
      </c>
      <c r="I21" s="112">
        <v>0</v>
      </c>
      <c r="J21" s="112">
        <v>0</v>
      </c>
      <c r="K21" s="112">
        <v>0</v>
      </c>
      <c r="L21" s="112">
        <v>0</v>
      </c>
      <c r="M21" s="112">
        <v>0</v>
      </c>
      <c r="N21" s="112">
        <v>0</v>
      </c>
      <c r="O21" s="112">
        <v>0</v>
      </c>
      <c r="P21" s="112">
        <v>0</v>
      </c>
      <c r="Q21" s="113">
        <v>2</v>
      </c>
      <c r="R21" s="113">
        <v>2</v>
      </c>
      <c r="S21" s="135">
        <f t="shared" si="0"/>
        <v>0</v>
      </c>
      <c r="T21" s="135">
        <f t="shared" si="0"/>
        <v>0</v>
      </c>
      <c r="U21" s="115">
        <f t="shared" si="1"/>
        <v>0</v>
      </c>
      <c r="V21" s="115">
        <f t="shared" si="1"/>
        <v>0</v>
      </c>
    </row>
    <row r="22" spans="1:22" ht="25.5">
      <c r="A22" s="110" t="s">
        <v>283</v>
      </c>
      <c r="B22" s="110" t="s">
        <v>284</v>
      </c>
      <c r="C22" s="110" t="s">
        <v>157</v>
      </c>
      <c r="D22" s="111" t="s">
        <v>300</v>
      </c>
      <c r="E22" s="134">
        <v>7</v>
      </c>
      <c r="F22" s="134">
        <v>7</v>
      </c>
      <c r="G22" s="112">
        <v>4</v>
      </c>
      <c r="H22" s="112">
        <v>4</v>
      </c>
      <c r="I22" s="112">
        <v>0</v>
      </c>
      <c r="J22" s="112">
        <v>0</v>
      </c>
      <c r="K22" s="112">
        <v>0</v>
      </c>
      <c r="L22" s="112">
        <v>0</v>
      </c>
      <c r="M22" s="112">
        <v>0</v>
      </c>
      <c r="N22" s="112">
        <v>0</v>
      </c>
      <c r="O22" s="112">
        <v>0</v>
      </c>
      <c r="P22" s="112">
        <v>0</v>
      </c>
      <c r="Q22" s="113">
        <v>11</v>
      </c>
      <c r="R22" s="113">
        <v>11</v>
      </c>
      <c r="S22" s="135">
        <f t="shared" si="0"/>
        <v>0</v>
      </c>
      <c r="T22" s="135">
        <f t="shared" si="0"/>
        <v>0</v>
      </c>
      <c r="U22" s="115">
        <f t="shared" si="1"/>
        <v>0</v>
      </c>
      <c r="V22" s="115">
        <f t="shared" si="1"/>
        <v>0</v>
      </c>
    </row>
    <row r="23" spans="1:22" ht="38.25">
      <c r="A23" s="110" t="s">
        <v>283</v>
      </c>
      <c r="B23" s="110" t="s">
        <v>284</v>
      </c>
      <c r="C23" s="110" t="s">
        <v>157</v>
      </c>
      <c r="D23" s="111" t="s">
        <v>301</v>
      </c>
      <c r="E23" s="134">
        <v>7</v>
      </c>
      <c r="F23" s="134">
        <v>7</v>
      </c>
      <c r="G23" s="112">
        <v>5</v>
      </c>
      <c r="H23" s="112">
        <v>5</v>
      </c>
      <c r="I23" s="112">
        <v>7</v>
      </c>
      <c r="J23" s="112">
        <v>7</v>
      </c>
      <c r="K23" s="112">
        <v>0</v>
      </c>
      <c r="L23" s="112">
        <v>0</v>
      </c>
      <c r="M23" s="112">
        <v>0</v>
      </c>
      <c r="N23" s="112">
        <v>0</v>
      </c>
      <c r="O23" s="112">
        <v>0</v>
      </c>
      <c r="P23" s="112">
        <v>0</v>
      </c>
      <c r="Q23" s="113">
        <v>19</v>
      </c>
      <c r="R23" s="113">
        <v>19</v>
      </c>
      <c r="S23" s="135">
        <f t="shared" si="0"/>
        <v>0</v>
      </c>
      <c r="T23" s="135">
        <f t="shared" si="0"/>
        <v>0</v>
      </c>
      <c r="U23" s="115">
        <f t="shared" si="1"/>
        <v>0</v>
      </c>
      <c r="V23" s="115">
        <f t="shared" si="1"/>
        <v>0</v>
      </c>
    </row>
    <row r="24" spans="1:22" ht="38.25">
      <c r="A24" s="110" t="s">
        <v>283</v>
      </c>
      <c r="B24" s="110" t="s">
        <v>284</v>
      </c>
      <c r="C24" s="110" t="s">
        <v>157</v>
      </c>
      <c r="D24" s="111" t="s">
        <v>302</v>
      </c>
      <c r="E24" s="134">
        <v>1</v>
      </c>
      <c r="F24" s="134">
        <v>1</v>
      </c>
      <c r="G24" s="112">
        <v>0</v>
      </c>
      <c r="H24" s="112">
        <v>0</v>
      </c>
      <c r="I24" s="112">
        <v>0</v>
      </c>
      <c r="J24" s="112">
        <v>0</v>
      </c>
      <c r="K24" s="112">
        <v>0</v>
      </c>
      <c r="L24" s="112">
        <v>0</v>
      </c>
      <c r="M24" s="112">
        <v>0</v>
      </c>
      <c r="N24" s="112">
        <v>0</v>
      </c>
      <c r="O24" s="112">
        <v>0</v>
      </c>
      <c r="P24" s="112">
        <v>0</v>
      </c>
      <c r="Q24" s="113">
        <v>1</v>
      </c>
      <c r="R24" s="113">
        <v>1</v>
      </c>
      <c r="S24" s="135">
        <f t="shared" si="0"/>
        <v>0</v>
      </c>
      <c r="T24" s="135">
        <f t="shared" si="0"/>
        <v>0</v>
      </c>
      <c r="U24" s="115">
        <f t="shared" si="1"/>
        <v>0</v>
      </c>
      <c r="V24" s="115">
        <f t="shared" si="1"/>
        <v>0</v>
      </c>
    </row>
    <row r="25" spans="1:22" ht="25.5">
      <c r="A25" s="110" t="s">
        <v>283</v>
      </c>
      <c r="B25" s="110" t="s">
        <v>284</v>
      </c>
      <c r="C25" s="110" t="s">
        <v>157</v>
      </c>
      <c r="D25" s="111" t="s">
        <v>303</v>
      </c>
      <c r="E25" s="134">
        <v>1</v>
      </c>
      <c r="F25" s="134">
        <v>1</v>
      </c>
      <c r="G25" s="112">
        <v>1</v>
      </c>
      <c r="H25" s="112">
        <v>1</v>
      </c>
      <c r="I25" s="112">
        <v>0</v>
      </c>
      <c r="J25" s="112">
        <v>0</v>
      </c>
      <c r="K25" s="112">
        <v>0</v>
      </c>
      <c r="L25" s="112">
        <v>0</v>
      </c>
      <c r="M25" s="112">
        <v>0</v>
      </c>
      <c r="N25" s="112">
        <v>0</v>
      </c>
      <c r="O25" s="112">
        <v>0</v>
      </c>
      <c r="P25" s="112">
        <v>0</v>
      </c>
      <c r="Q25" s="113">
        <v>2</v>
      </c>
      <c r="R25" s="113">
        <v>2</v>
      </c>
      <c r="S25" s="135">
        <f t="shared" si="0"/>
        <v>0</v>
      </c>
      <c r="T25" s="135">
        <f t="shared" si="0"/>
        <v>0</v>
      </c>
      <c r="U25" s="115">
        <f t="shared" si="1"/>
        <v>0</v>
      </c>
      <c r="V25" s="115">
        <f t="shared" si="1"/>
        <v>0</v>
      </c>
    </row>
    <row r="26" spans="1:22" ht="25.5">
      <c r="A26" s="110" t="s">
        <v>283</v>
      </c>
      <c r="B26" s="110" t="s">
        <v>284</v>
      </c>
      <c r="C26" s="110" t="s">
        <v>157</v>
      </c>
      <c r="D26" s="111" t="s">
        <v>304</v>
      </c>
      <c r="E26" s="134">
        <v>3</v>
      </c>
      <c r="F26" s="134">
        <v>3</v>
      </c>
      <c r="G26" s="112">
        <v>4</v>
      </c>
      <c r="H26" s="112">
        <v>1</v>
      </c>
      <c r="I26" s="112">
        <v>2</v>
      </c>
      <c r="J26" s="112">
        <v>0</v>
      </c>
      <c r="K26" s="112">
        <v>0</v>
      </c>
      <c r="L26" s="112">
        <v>0</v>
      </c>
      <c r="M26" s="112">
        <v>0</v>
      </c>
      <c r="N26" s="112">
        <v>0</v>
      </c>
      <c r="O26" s="112">
        <v>0</v>
      </c>
      <c r="P26" s="112">
        <v>0</v>
      </c>
      <c r="Q26" s="113">
        <v>9</v>
      </c>
      <c r="R26" s="113">
        <v>4</v>
      </c>
      <c r="S26" s="135">
        <f t="shared" si="0"/>
        <v>0</v>
      </c>
      <c r="T26" s="135">
        <f t="shared" si="0"/>
        <v>0</v>
      </c>
      <c r="U26" s="115">
        <f t="shared" si="1"/>
        <v>0</v>
      </c>
      <c r="V26" s="115">
        <f t="shared" si="1"/>
        <v>0</v>
      </c>
    </row>
    <row r="27" spans="1:22" ht="38.25">
      <c r="A27" s="110" t="s">
        <v>283</v>
      </c>
      <c r="B27" s="110" t="s">
        <v>284</v>
      </c>
      <c r="C27" s="110" t="s">
        <v>157</v>
      </c>
      <c r="D27" s="111" t="s">
        <v>305</v>
      </c>
      <c r="E27" s="134">
        <v>4</v>
      </c>
      <c r="F27" s="134">
        <v>3</v>
      </c>
      <c r="G27" s="112">
        <v>5</v>
      </c>
      <c r="H27" s="112">
        <v>5</v>
      </c>
      <c r="I27" s="112">
        <v>2</v>
      </c>
      <c r="J27" s="112">
        <v>1</v>
      </c>
      <c r="K27" s="112">
        <v>1</v>
      </c>
      <c r="L27" s="112">
        <v>0</v>
      </c>
      <c r="M27" s="112">
        <v>0</v>
      </c>
      <c r="N27" s="112">
        <v>0</v>
      </c>
      <c r="O27" s="112">
        <v>0</v>
      </c>
      <c r="P27" s="112">
        <v>0</v>
      </c>
      <c r="Q27" s="113">
        <v>12</v>
      </c>
      <c r="R27" s="113">
        <v>9</v>
      </c>
      <c r="S27" s="135">
        <f t="shared" si="0"/>
        <v>1</v>
      </c>
      <c r="T27" s="135">
        <f t="shared" si="0"/>
        <v>0</v>
      </c>
      <c r="U27" s="115">
        <f t="shared" si="1"/>
        <v>8.3333333333333321</v>
      </c>
      <c r="V27" s="115">
        <f t="shared" si="1"/>
        <v>0</v>
      </c>
    </row>
    <row r="28" spans="1:22" ht="25.5">
      <c r="A28" s="110" t="s">
        <v>283</v>
      </c>
      <c r="B28" s="110" t="s">
        <v>284</v>
      </c>
      <c r="C28" s="110" t="s">
        <v>157</v>
      </c>
      <c r="D28" s="111" t="s">
        <v>306</v>
      </c>
      <c r="E28" s="134">
        <v>1</v>
      </c>
      <c r="F28" s="134">
        <v>1</v>
      </c>
      <c r="G28" s="112">
        <v>1</v>
      </c>
      <c r="H28" s="112">
        <v>1</v>
      </c>
      <c r="I28" s="112">
        <v>1</v>
      </c>
      <c r="J28" s="112">
        <v>1</v>
      </c>
      <c r="K28" s="112">
        <v>0</v>
      </c>
      <c r="L28" s="112">
        <v>0</v>
      </c>
      <c r="M28" s="112">
        <v>0</v>
      </c>
      <c r="N28" s="112">
        <v>0</v>
      </c>
      <c r="O28" s="112">
        <v>0</v>
      </c>
      <c r="P28" s="112">
        <v>0</v>
      </c>
      <c r="Q28" s="113">
        <v>3</v>
      </c>
      <c r="R28" s="113">
        <v>3</v>
      </c>
      <c r="S28" s="135">
        <f t="shared" si="0"/>
        <v>0</v>
      </c>
      <c r="T28" s="135">
        <f t="shared" si="0"/>
        <v>0</v>
      </c>
      <c r="U28" s="115">
        <f t="shared" si="1"/>
        <v>0</v>
      </c>
      <c r="V28" s="115">
        <f t="shared" si="1"/>
        <v>0</v>
      </c>
    </row>
    <row r="29" spans="1:22" ht="25.5">
      <c r="A29" s="110" t="s">
        <v>283</v>
      </c>
      <c r="B29" s="110" t="s">
        <v>284</v>
      </c>
      <c r="C29" s="110" t="s">
        <v>157</v>
      </c>
      <c r="D29" s="111" t="s">
        <v>307</v>
      </c>
      <c r="E29" s="134">
        <v>10</v>
      </c>
      <c r="F29" s="134">
        <v>4</v>
      </c>
      <c r="G29" s="112">
        <v>9</v>
      </c>
      <c r="H29" s="112">
        <v>4</v>
      </c>
      <c r="I29" s="112">
        <v>5</v>
      </c>
      <c r="J29" s="112">
        <v>1</v>
      </c>
      <c r="K29" s="112">
        <v>3</v>
      </c>
      <c r="L29" s="112">
        <v>1</v>
      </c>
      <c r="M29" s="112">
        <v>0</v>
      </c>
      <c r="N29" s="112">
        <v>0</v>
      </c>
      <c r="O29" s="112">
        <v>0</v>
      </c>
      <c r="P29" s="112">
        <v>0</v>
      </c>
      <c r="Q29" s="113">
        <v>27</v>
      </c>
      <c r="R29" s="113">
        <v>10</v>
      </c>
      <c r="S29" s="135">
        <f t="shared" si="0"/>
        <v>3</v>
      </c>
      <c r="T29" s="135">
        <f t="shared" si="0"/>
        <v>1</v>
      </c>
      <c r="U29" s="115">
        <f t="shared" si="1"/>
        <v>11.111111111111111</v>
      </c>
      <c r="V29" s="115">
        <f t="shared" si="1"/>
        <v>10</v>
      </c>
    </row>
    <row r="30" spans="1:22" ht="25.5">
      <c r="A30" s="110" t="s">
        <v>283</v>
      </c>
      <c r="B30" s="110" t="s">
        <v>284</v>
      </c>
      <c r="C30" s="110" t="s">
        <v>157</v>
      </c>
      <c r="D30" s="111" t="s">
        <v>308</v>
      </c>
      <c r="E30" s="134">
        <v>1</v>
      </c>
      <c r="F30" s="134">
        <v>0</v>
      </c>
      <c r="G30" s="112">
        <v>1</v>
      </c>
      <c r="H30" s="112">
        <v>0</v>
      </c>
      <c r="I30" s="112">
        <v>0</v>
      </c>
      <c r="J30" s="112">
        <v>0</v>
      </c>
      <c r="K30" s="112">
        <v>0</v>
      </c>
      <c r="L30" s="112">
        <v>0</v>
      </c>
      <c r="M30" s="112">
        <v>0</v>
      </c>
      <c r="N30" s="112">
        <v>0</v>
      </c>
      <c r="O30" s="112">
        <v>0</v>
      </c>
      <c r="P30" s="112">
        <v>0</v>
      </c>
      <c r="Q30" s="113">
        <v>2</v>
      </c>
      <c r="R30" s="113">
        <v>0</v>
      </c>
      <c r="S30" s="135">
        <f t="shared" si="0"/>
        <v>0</v>
      </c>
      <c r="T30" s="135">
        <f t="shared" si="0"/>
        <v>0</v>
      </c>
      <c r="U30" s="115">
        <f t="shared" si="1"/>
        <v>0</v>
      </c>
      <c r="V30" s="115">
        <v>0</v>
      </c>
    </row>
    <row r="31" spans="1:22" ht="38.25">
      <c r="A31" s="110" t="s">
        <v>283</v>
      </c>
      <c r="B31" s="110" t="s">
        <v>284</v>
      </c>
      <c r="C31" s="110" t="s">
        <v>157</v>
      </c>
      <c r="D31" s="111" t="s">
        <v>309</v>
      </c>
      <c r="E31" s="134">
        <v>0</v>
      </c>
      <c r="F31" s="134">
        <v>0</v>
      </c>
      <c r="G31" s="112">
        <v>0</v>
      </c>
      <c r="H31" s="112">
        <v>0</v>
      </c>
      <c r="I31" s="112">
        <v>0</v>
      </c>
      <c r="J31" s="112">
        <v>0</v>
      </c>
      <c r="K31" s="112">
        <v>1</v>
      </c>
      <c r="L31" s="112">
        <v>1</v>
      </c>
      <c r="M31" s="112">
        <v>0</v>
      </c>
      <c r="N31" s="112">
        <v>0</v>
      </c>
      <c r="O31" s="112">
        <v>0</v>
      </c>
      <c r="P31" s="112">
        <v>0</v>
      </c>
      <c r="Q31" s="113">
        <v>1</v>
      </c>
      <c r="R31" s="113">
        <v>1</v>
      </c>
      <c r="S31" s="135">
        <f t="shared" si="0"/>
        <v>1</v>
      </c>
      <c r="T31" s="135">
        <f t="shared" si="0"/>
        <v>1</v>
      </c>
      <c r="U31" s="115">
        <f t="shared" si="1"/>
        <v>100</v>
      </c>
      <c r="V31" s="115">
        <f t="shared" si="1"/>
        <v>100</v>
      </c>
    </row>
    <row r="32" spans="1:22" ht="25.5">
      <c r="A32" s="110" t="s">
        <v>283</v>
      </c>
      <c r="B32" s="110" t="s">
        <v>284</v>
      </c>
      <c r="C32" s="110" t="s">
        <v>157</v>
      </c>
      <c r="D32" s="111" t="s">
        <v>310</v>
      </c>
      <c r="E32" s="134">
        <v>2</v>
      </c>
      <c r="F32" s="134">
        <v>2</v>
      </c>
      <c r="G32" s="112">
        <v>1</v>
      </c>
      <c r="H32" s="112">
        <v>1</v>
      </c>
      <c r="I32" s="112">
        <v>0</v>
      </c>
      <c r="J32" s="112">
        <v>0</v>
      </c>
      <c r="K32" s="112">
        <v>0</v>
      </c>
      <c r="L32" s="112">
        <v>0</v>
      </c>
      <c r="M32" s="112">
        <v>0</v>
      </c>
      <c r="N32" s="112">
        <v>0</v>
      </c>
      <c r="O32" s="112">
        <v>0</v>
      </c>
      <c r="P32" s="112">
        <v>0</v>
      </c>
      <c r="Q32" s="113">
        <v>3</v>
      </c>
      <c r="R32" s="113">
        <v>3</v>
      </c>
      <c r="S32" s="135">
        <f t="shared" si="0"/>
        <v>0</v>
      </c>
      <c r="T32" s="135">
        <f t="shared" si="0"/>
        <v>0</v>
      </c>
      <c r="U32" s="115">
        <f t="shared" si="1"/>
        <v>0</v>
      </c>
      <c r="V32" s="115">
        <f t="shared" si="1"/>
        <v>0</v>
      </c>
    </row>
    <row r="33" spans="1:22" ht="38.25">
      <c r="A33" s="110" t="s">
        <v>283</v>
      </c>
      <c r="B33" s="110" t="s">
        <v>284</v>
      </c>
      <c r="C33" s="110" t="s">
        <v>157</v>
      </c>
      <c r="D33" s="111" t="s">
        <v>311</v>
      </c>
      <c r="E33" s="134">
        <v>2</v>
      </c>
      <c r="F33" s="134">
        <v>2</v>
      </c>
      <c r="G33" s="112">
        <v>3</v>
      </c>
      <c r="H33" s="112">
        <v>3</v>
      </c>
      <c r="I33" s="112">
        <v>3</v>
      </c>
      <c r="J33" s="112">
        <v>3</v>
      </c>
      <c r="K33" s="112">
        <v>1</v>
      </c>
      <c r="L33" s="112">
        <v>0</v>
      </c>
      <c r="M33" s="112">
        <v>0</v>
      </c>
      <c r="N33" s="112">
        <v>0</v>
      </c>
      <c r="O33" s="112">
        <v>0</v>
      </c>
      <c r="P33" s="112">
        <v>0</v>
      </c>
      <c r="Q33" s="113">
        <v>9</v>
      </c>
      <c r="R33" s="113">
        <v>8</v>
      </c>
      <c r="S33" s="135">
        <f t="shared" si="0"/>
        <v>1</v>
      </c>
      <c r="T33" s="135">
        <f t="shared" si="0"/>
        <v>0</v>
      </c>
      <c r="U33" s="115">
        <f t="shared" si="1"/>
        <v>11.111111111111111</v>
      </c>
      <c r="V33" s="115">
        <f t="shared" si="1"/>
        <v>0</v>
      </c>
    </row>
    <row r="34" spans="1:22" ht="38.25">
      <c r="A34" s="110" t="s">
        <v>283</v>
      </c>
      <c r="B34" s="110" t="s">
        <v>284</v>
      </c>
      <c r="C34" s="110" t="s">
        <v>157</v>
      </c>
      <c r="D34" s="111" t="s">
        <v>312</v>
      </c>
      <c r="E34" s="134">
        <v>0</v>
      </c>
      <c r="F34" s="134">
        <v>0</v>
      </c>
      <c r="G34" s="112">
        <v>1</v>
      </c>
      <c r="H34" s="112">
        <v>0</v>
      </c>
      <c r="I34" s="112">
        <v>0</v>
      </c>
      <c r="J34" s="112">
        <v>0</v>
      </c>
      <c r="K34" s="112">
        <v>0</v>
      </c>
      <c r="L34" s="112">
        <v>0</v>
      </c>
      <c r="M34" s="112">
        <v>0</v>
      </c>
      <c r="N34" s="112">
        <v>0</v>
      </c>
      <c r="O34" s="112">
        <v>0</v>
      </c>
      <c r="P34" s="112">
        <v>0</v>
      </c>
      <c r="Q34" s="113">
        <v>1</v>
      </c>
      <c r="R34" s="113">
        <v>0</v>
      </c>
      <c r="S34" s="135">
        <f t="shared" si="0"/>
        <v>0</v>
      </c>
      <c r="T34" s="135">
        <f t="shared" si="0"/>
        <v>0</v>
      </c>
      <c r="U34" s="115">
        <f t="shared" si="1"/>
        <v>0</v>
      </c>
      <c r="V34" s="115">
        <v>0</v>
      </c>
    </row>
    <row r="35" spans="1:22" ht="25.5">
      <c r="A35" s="110" t="s">
        <v>283</v>
      </c>
      <c r="B35" s="110" t="s">
        <v>284</v>
      </c>
      <c r="C35" s="110" t="s">
        <v>157</v>
      </c>
      <c r="D35" s="111" t="s">
        <v>313</v>
      </c>
      <c r="E35" s="134">
        <v>1</v>
      </c>
      <c r="F35" s="134">
        <v>1</v>
      </c>
      <c r="G35" s="112">
        <v>0</v>
      </c>
      <c r="H35" s="112">
        <v>0</v>
      </c>
      <c r="I35" s="112">
        <v>0</v>
      </c>
      <c r="J35" s="112">
        <v>0</v>
      </c>
      <c r="K35" s="112">
        <v>0</v>
      </c>
      <c r="L35" s="112">
        <v>0</v>
      </c>
      <c r="M35" s="112">
        <v>0</v>
      </c>
      <c r="N35" s="112">
        <v>0</v>
      </c>
      <c r="O35" s="112">
        <v>0</v>
      </c>
      <c r="P35" s="112">
        <v>0</v>
      </c>
      <c r="Q35" s="113">
        <v>1</v>
      </c>
      <c r="R35" s="113">
        <v>1</v>
      </c>
      <c r="S35" s="135">
        <f t="shared" si="0"/>
        <v>0</v>
      </c>
      <c r="T35" s="135">
        <f t="shared" si="0"/>
        <v>0</v>
      </c>
      <c r="U35" s="115">
        <f t="shared" si="1"/>
        <v>0</v>
      </c>
      <c r="V35" s="115">
        <f t="shared" si="1"/>
        <v>0</v>
      </c>
    </row>
    <row r="36" spans="1:22" ht="25.5">
      <c r="A36" s="110" t="s">
        <v>283</v>
      </c>
      <c r="B36" s="110" t="s">
        <v>284</v>
      </c>
      <c r="C36" s="110" t="s">
        <v>157</v>
      </c>
      <c r="D36" s="111" t="s">
        <v>314</v>
      </c>
      <c r="E36" s="134">
        <v>1</v>
      </c>
      <c r="F36" s="134">
        <v>1</v>
      </c>
      <c r="G36" s="112">
        <v>0</v>
      </c>
      <c r="H36" s="112">
        <v>0</v>
      </c>
      <c r="I36" s="112">
        <v>1</v>
      </c>
      <c r="J36" s="112">
        <v>1</v>
      </c>
      <c r="K36" s="112">
        <v>0</v>
      </c>
      <c r="L36" s="112">
        <v>0</v>
      </c>
      <c r="M36" s="112">
        <v>0</v>
      </c>
      <c r="N36" s="112">
        <v>0</v>
      </c>
      <c r="O36" s="112">
        <v>0</v>
      </c>
      <c r="P36" s="112">
        <v>0</v>
      </c>
      <c r="Q36" s="113">
        <v>2</v>
      </c>
      <c r="R36" s="113">
        <v>2</v>
      </c>
      <c r="S36" s="135">
        <f t="shared" si="0"/>
        <v>0</v>
      </c>
      <c r="T36" s="135">
        <f t="shared" si="0"/>
        <v>0</v>
      </c>
      <c r="U36" s="115">
        <f t="shared" si="1"/>
        <v>0</v>
      </c>
      <c r="V36" s="115">
        <f t="shared" si="1"/>
        <v>0</v>
      </c>
    </row>
    <row r="37" spans="1:22" ht="38.25">
      <c r="A37" s="110" t="s">
        <v>283</v>
      </c>
      <c r="B37" s="110" t="s">
        <v>284</v>
      </c>
      <c r="C37" s="110" t="s">
        <v>157</v>
      </c>
      <c r="D37" s="111" t="s">
        <v>315</v>
      </c>
      <c r="E37" s="134">
        <v>1</v>
      </c>
      <c r="F37" s="134">
        <v>1</v>
      </c>
      <c r="G37" s="112">
        <v>0</v>
      </c>
      <c r="H37" s="112">
        <v>0</v>
      </c>
      <c r="I37" s="112">
        <v>0</v>
      </c>
      <c r="J37" s="112">
        <v>0</v>
      </c>
      <c r="K37" s="112">
        <v>0</v>
      </c>
      <c r="L37" s="112">
        <v>0</v>
      </c>
      <c r="M37" s="112">
        <v>0</v>
      </c>
      <c r="N37" s="112">
        <v>0</v>
      </c>
      <c r="O37" s="112">
        <v>0</v>
      </c>
      <c r="P37" s="112">
        <v>0</v>
      </c>
      <c r="Q37" s="113">
        <v>1</v>
      </c>
      <c r="R37" s="113">
        <v>1</v>
      </c>
      <c r="S37" s="135">
        <f t="shared" si="0"/>
        <v>0</v>
      </c>
      <c r="T37" s="135">
        <f t="shared" si="0"/>
        <v>0</v>
      </c>
      <c r="U37" s="115">
        <f t="shared" si="1"/>
        <v>0</v>
      </c>
      <c r="V37" s="115">
        <f t="shared" si="1"/>
        <v>0</v>
      </c>
    </row>
    <row r="38" spans="1:22" ht="38.25">
      <c r="A38" s="110" t="s">
        <v>283</v>
      </c>
      <c r="B38" s="110" t="s">
        <v>284</v>
      </c>
      <c r="C38" s="110" t="s">
        <v>157</v>
      </c>
      <c r="D38" s="111" t="s">
        <v>316</v>
      </c>
      <c r="E38" s="134">
        <v>1</v>
      </c>
      <c r="F38" s="134">
        <v>0</v>
      </c>
      <c r="G38" s="112">
        <v>0</v>
      </c>
      <c r="H38" s="112">
        <v>0</v>
      </c>
      <c r="I38" s="112">
        <v>1</v>
      </c>
      <c r="J38" s="112">
        <v>1</v>
      </c>
      <c r="K38" s="112">
        <v>0</v>
      </c>
      <c r="L38" s="112">
        <v>0</v>
      </c>
      <c r="M38" s="112">
        <v>0</v>
      </c>
      <c r="N38" s="112">
        <v>0</v>
      </c>
      <c r="O38" s="112">
        <v>0</v>
      </c>
      <c r="P38" s="112">
        <v>0</v>
      </c>
      <c r="Q38" s="113">
        <v>2</v>
      </c>
      <c r="R38" s="113">
        <v>1</v>
      </c>
      <c r="S38" s="135">
        <f t="shared" si="0"/>
        <v>0</v>
      </c>
      <c r="T38" s="135">
        <f t="shared" si="0"/>
        <v>0</v>
      </c>
      <c r="U38" s="115">
        <f t="shared" si="1"/>
        <v>0</v>
      </c>
      <c r="V38" s="115">
        <f t="shared" si="1"/>
        <v>0</v>
      </c>
    </row>
    <row r="39" spans="1:22" ht="25.5">
      <c r="A39" s="110" t="s">
        <v>283</v>
      </c>
      <c r="B39" s="110" t="s">
        <v>284</v>
      </c>
      <c r="C39" s="110" t="s">
        <v>157</v>
      </c>
      <c r="D39" s="111" t="s">
        <v>317</v>
      </c>
      <c r="E39" s="134">
        <v>0</v>
      </c>
      <c r="F39" s="134">
        <v>0</v>
      </c>
      <c r="G39" s="112">
        <v>0</v>
      </c>
      <c r="H39" s="112">
        <v>0</v>
      </c>
      <c r="I39" s="112">
        <v>0</v>
      </c>
      <c r="J39" s="112">
        <v>0</v>
      </c>
      <c r="K39" s="112">
        <v>1</v>
      </c>
      <c r="L39" s="112">
        <v>1</v>
      </c>
      <c r="M39" s="112">
        <v>0</v>
      </c>
      <c r="N39" s="112">
        <v>0</v>
      </c>
      <c r="O39" s="112">
        <v>0</v>
      </c>
      <c r="P39" s="112">
        <v>0</v>
      </c>
      <c r="Q39" s="113">
        <v>1</v>
      </c>
      <c r="R39" s="113">
        <v>1</v>
      </c>
      <c r="S39" s="135">
        <f t="shared" si="0"/>
        <v>1</v>
      </c>
      <c r="T39" s="135">
        <f t="shared" si="0"/>
        <v>1</v>
      </c>
      <c r="U39" s="115">
        <f t="shared" si="1"/>
        <v>100</v>
      </c>
      <c r="V39" s="115">
        <f t="shared" si="1"/>
        <v>100</v>
      </c>
    </row>
    <row r="40" spans="1:22" ht="25.5">
      <c r="A40" s="110" t="s">
        <v>283</v>
      </c>
      <c r="B40" s="110" t="s">
        <v>284</v>
      </c>
      <c r="C40" s="110" t="s">
        <v>157</v>
      </c>
      <c r="D40" s="111" t="s">
        <v>318</v>
      </c>
      <c r="E40" s="134">
        <v>1</v>
      </c>
      <c r="F40" s="134">
        <v>0</v>
      </c>
      <c r="G40" s="112">
        <v>0</v>
      </c>
      <c r="H40" s="112">
        <v>0</v>
      </c>
      <c r="I40" s="112">
        <v>0</v>
      </c>
      <c r="J40" s="112">
        <v>0</v>
      </c>
      <c r="K40" s="112">
        <v>0</v>
      </c>
      <c r="L40" s="112">
        <v>0</v>
      </c>
      <c r="M40" s="112">
        <v>0</v>
      </c>
      <c r="N40" s="112">
        <v>0</v>
      </c>
      <c r="O40" s="112">
        <v>0</v>
      </c>
      <c r="P40" s="112">
        <v>0</v>
      </c>
      <c r="Q40" s="113">
        <v>1</v>
      </c>
      <c r="R40" s="113">
        <v>0</v>
      </c>
      <c r="S40" s="135">
        <f t="shared" si="0"/>
        <v>0</v>
      </c>
      <c r="T40" s="135">
        <f t="shared" si="0"/>
        <v>0</v>
      </c>
      <c r="U40" s="115">
        <f t="shared" si="1"/>
        <v>0</v>
      </c>
      <c r="V40" s="115">
        <v>0</v>
      </c>
    </row>
    <row r="41" spans="1:22" ht="25.5">
      <c r="A41" s="110" t="s">
        <v>283</v>
      </c>
      <c r="B41" s="110" t="s">
        <v>284</v>
      </c>
      <c r="C41" s="110" t="s">
        <v>157</v>
      </c>
      <c r="D41" s="111" t="s">
        <v>319</v>
      </c>
      <c r="E41" s="134">
        <v>1</v>
      </c>
      <c r="F41" s="134">
        <v>0</v>
      </c>
      <c r="G41" s="112">
        <v>0</v>
      </c>
      <c r="H41" s="112">
        <v>0</v>
      </c>
      <c r="I41" s="112">
        <v>0</v>
      </c>
      <c r="J41" s="112">
        <v>0</v>
      </c>
      <c r="K41" s="112">
        <v>0</v>
      </c>
      <c r="L41" s="112">
        <v>0</v>
      </c>
      <c r="M41" s="112">
        <v>0</v>
      </c>
      <c r="N41" s="112">
        <v>0</v>
      </c>
      <c r="O41" s="112">
        <v>0</v>
      </c>
      <c r="P41" s="112">
        <v>0</v>
      </c>
      <c r="Q41" s="113">
        <v>1</v>
      </c>
      <c r="R41" s="113">
        <v>0</v>
      </c>
      <c r="S41" s="135">
        <f t="shared" si="0"/>
        <v>0</v>
      </c>
      <c r="T41" s="135">
        <f t="shared" si="0"/>
        <v>0</v>
      </c>
      <c r="U41" s="115">
        <f t="shared" si="1"/>
        <v>0</v>
      </c>
      <c r="V41" s="115">
        <v>0</v>
      </c>
    </row>
    <row r="42" spans="1:22" ht="25.5">
      <c r="A42" s="110" t="s">
        <v>283</v>
      </c>
      <c r="B42" s="110" t="s">
        <v>284</v>
      </c>
      <c r="C42" s="110" t="s">
        <v>157</v>
      </c>
      <c r="D42" s="111" t="s">
        <v>320</v>
      </c>
      <c r="E42" s="134">
        <v>7</v>
      </c>
      <c r="F42" s="134">
        <v>4</v>
      </c>
      <c r="G42" s="112">
        <v>1</v>
      </c>
      <c r="H42" s="112">
        <v>1</v>
      </c>
      <c r="I42" s="112">
        <v>1</v>
      </c>
      <c r="J42" s="112">
        <v>1</v>
      </c>
      <c r="K42" s="112">
        <v>0</v>
      </c>
      <c r="L42" s="112">
        <v>0</v>
      </c>
      <c r="M42" s="112">
        <v>0</v>
      </c>
      <c r="N42" s="112">
        <v>0</v>
      </c>
      <c r="O42" s="112">
        <v>0</v>
      </c>
      <c r="P42" s="112">
        <v>0</v>
      </c>
      <c r="Q42" s="113">
        <v>9</v>
      </c>
      <c r="R42" s="113">
        <v>6</v>
      </c>
      <c r="S42" s="135">
        <f t="shared" si="0"/>
        <v>0</v>
      </c>
      <c r="T42" s="135">
        <f t="shared" si="0"/>
        <v>0</v>
      </c>
      <c r="U42" s="115">
        <f t="shared" si="1"/>
        <v>0</v>
      </c>
      <c r="V42" s="115">
        <f t="shared" si="1"/>
        <v>0</v>
      </c>
    </row>
    <row r="43" spans="1:22" ht="25.5">
      <c r="A43" s="110" t="s">
        <v>283</v>
      </c>
      <c r="B43" s="110" t="s">
        <v>284</v>
      </c>
      <c r="C43" s="110" t="s">
        <v>157</v>
      </c>
      <c r="D43" s="111" t="s">
        <v>321</v>
      </c>
      <c r="E43" s="134">
        <v>0</v>
      </c>
      <c r="F43" s="134">
        <v>0</v>
      </c>
      <c r="G43" s="112">
        <v>0</v>
      </c>
      <c r="H43" s="112">
        <v>0</v>
      </c>
      <c r="I43" s="112">
        <v>1</v>
      </c>
      <c r="J43" s="112">
        <v>0</v>
      </c>
      <c r="K43" s="112">
        <v>0</v>
      </c>
      <c r="L43" s="112">
        <v>0</v>
      </c>
      <c r="M43" s="112">
        <v>0</v>
      </c>
      <c r="N43" s="112">
        <v>0</v>
      </c>
      <c r="O43" s="112">
        <v>0</v>
      </c>
      <c r="P43" s="112">
        <v>0</v>
      </c>
      <c r="Q43" s="113">
        <v>1</v>
      </c>
      <c r="R43" s="113">
        <v>0</v>
      </c>
      <c r="S43" s="135">
        <f t="shared" si="0"/>
        <v>0</v>
      </c>
      <c r="T43" s="135">
        <f t="shared" si="0"/>
        <v>0</v>
      </c>
      <c r="U43" s="115">
        <f t="shared" si="1"/>
        <v>0</v>
      </c>
      <c r="V43" s="115">
        <v>0</v>
      </c>
    </row>
    <row r="44" spans="1:22" ht="38.25">
      <c r="A44" s="110" t="s">
        <v>283</v>
      </c>
      <c r="B44" s="110" t="s">
        <v>284</v>
      </c>
      <c r="C44" s="110" t="s">
        <v>157</v>
      </c>
      <c r="D44" s="111" t="s">
        <v>322</v>
      </c>
      <c r="E44" s="134">
        <v>2</v>
      </c>
      <c r="F44" s="134">
        <v>2</v>
      </c>
      <c r="G44" s="112">
        <v>5</v>
      </c>
      <c r="H44" s="112">
        <v>4</v>
      </c>
      <c r="I44" s="112">
        <v>1</v>
      </c>
      <c r="J44" s="112">
        <v>1</v>
      </c>
      <c r="K44" s="112">
        <v>0</v>
      </c>
      <c r="L44" s="112">
        <v>0</v>
      </c>
      <c r="M44" s="112">
        <v>0</v>
      </c>
      <c r="N44" s="112">
        <v>0</v>
      </c>
      <c r="O44" s="112">
        <v>0</v>
      </c>
      <c r="P44" s="112">
        <v>0</v>
      </c>
      <c r="Q44" s="113">
        <v>8</v>
      </c>
      <c r="R44" s="113">
        <v>7</v>
      </c>
      <c r="S44" s="135">
        <f t="shared" si="0"/>
        <v>0</v>
      </c>
      <c r="T44" s="135">
        <f t="shared" si="0"/>
        <v>0</v>
      </c>
      <c r="U44" s="115">
        <f t="shared" si="1"/>
        <v>0</v>
      </c>
      <c r="V44" s="115">
        <f t="shared" si="1"/>
        <v>0</v>
      </c>
    </row>
    <row r="45" spans="1:22" ht="25.5">
      <c r="A45" s="110" t="s">
        <v>283</v>
      </c>
      <c r="B45" s="110" t="s">
        <v>284</v>
      </c>
      <c r="C45" s="110" t="s">
        <v>157</v>
      </c>
      <c r="D45" s="111" t="s">
        <v>323</v>
      </c>
      <c r="E45" s="134">
        <v>0</v>
      </c>
      <c r="F45" s="134">
        <v>0</v>
      </c>
      <c r="G45" s="112">
        <v>1</v>
      </c>
      <c r="H45" s="112">
        <v>0</v>
      </c>
      <c r="I45" s="112">
        <v>0</v>
      </c>
      <c r="J45" s="112">
        <v>0</v>
      </c>
      <c r="K45" s="112">
        <v>0</v>
      </c>
      <c r="L45" s="112">
        <v>0</v>
      </c>
      <c r="M45" s="112">
        <v>0</v>
      </c>
      <c r="N45" s="112">
        <v>0</v>
      </c>
      <c r="O45" s="112">
        <v>0</v>
      </c>
      <c r="P45" s="112">
        <v>0</v>
      </c>
      <c r="Q45" s="113">
        <v>1</v>
      </c>
      <c r="R45" s="113">
        <v>0</v>
      </c>
      <c r="S45" s="135">
        <f t="shared" si="0"/>
        <v>0</v>
      </c>
      <c r="T45" s="135">
        <f t="shared" si="0"/>
        <v>0</v>
      </c>
      <c r="U45" s="115">
        <f t="shared" si="1"/>
        <v>0</v>
      </c>
      <c r="V45" s="115">
        <v>0</v>
      </c>
    </row>
    <row r="46" spans="1:22" ht="38.25">
      <c r="A46" s="110" t="s">
        <v>283</v>
      </c>
      <c r="B46" s="110" t="s">
        <v>284</v>
      </c>
      <c r="C46" s="110" t="s">
        <v>157</v>
      </c>
      <c r="D46" s="111" t="s">
        <v>324</v>
      </c>
      <c r="E46" s="134">
        <v>0</v>
      </c>
      <c r="F46" s="134">
        <v>0</v>
      </c>
      <c r="G46" s="112">
        <v>0</v>
      </c>
      <c r="H46" s="112">
        <v>0</v>
      </c>
      <c r="I46" s="112">
        <v>1</v>
      </c>
      <c r="J46" s="112">
        <v>1</v>
      </c>
      <c r="K46" s="112">
        <v>0</v>
      </c>
      <c r="L46" s="112">
        <v>0</v>
      </c>
      <c r="M46" s="112">
        <v>0</v>
      </c>
      <c r="N46" s="112">
        <v>0</v>
      </c>
      <c r="O46" s="112">
        <v>0</v>
      </c>
      <c r="P46" s="112">
        <v>0</v>
      </c>
      <c r="Q46" s="113">
        <v>1</v>
      </c>
      <c r="R46" s="113">
        <v>1</v>
      </c>
      <c r="S46" s="135">
        <f t="shared" si="0"/>
        <v>0</v>
      </c>
      <c r="T46" s="135">
        <f t="shared" si="0"/>
        <v>0</v>
      </c>
      <c r="U46" s="115">
        <f t="shared" si="1"/>
        <v>0</v>
      </c>
      <c r="V46" s="115">
        <f t="shared" si="1"/>
        <v>0</v>
      </c>
    </row>
    <row r="47" spans="1:22" ht="38.25">
      <c r="A47" s="110" t="s">
        <v>283</v>
      </c>
      <c r="B47" s="110" t="s">
        <v>284</v>
      </c>
      <c r="C47" s="110" t="s">
        <v>157</v>
      </c>
      <c r="D47" s="111" t="s">
        <v>325</v>
      </c>
      <c r="E47" s="134">
        <v>1</v>
      </c>
      <c r="F47" s="134">
        <v>1</v>
      </c>
      <c r="G47" s="112">
        <v>0</v>
      </c>
      <c r="H47" s="112">
        <v>0</v>
      </c>
      <c r="I47" s="112">
        <v>0</v>
      </c>
      <c r="J47" s="112">
        <v>0</v>
      </c>
      <c r="K47" s="112">
        <v>0</v>
      </c>
      <c r="L47" s="112">
        <v>0</v>
      </c>
      <c r="M47" s="112">
        <v>0</v>
      </c>
      <c r="N47" s="112">
        <v>0</v>
      </c>
      <c r="O47" s="112">
        <v>0</v>
      </c>
      <c r="P47" s="112">
        <v>0</v>
      </c>
      <c r="Q47" s="113">
        <v>1</v>
      </c>
      <c r="R47" s="113">
        <v>1</v>
      </c>
      <c r="S47" s="135">
        <f t="shared" si="0"/>
        <v>0</v>
      </c>
      <c r="T47" s="135">
        <f t="shared" si="0"/>
        <v>0</v>
      </c>
      <c r="U47" s="115">
        <f t="shared" si="1"/>
        <v>0</v>
      </c>
      <c r="V47" s="115">
        <f t="shared" si="1"/>
        <v>0</v>
      </c>
    </row>
    <row r="48" spans="1:22" ht="25.5">
      <c r="A48" s="110" t="s">
        <v>283</v>
      </c>
      <c r="B48" s="110" t="s">
        <v>284</v>
      </c>
      <c r="C48" s="110" t="s">
        <v>157</v>
      </c>
      <c r="D48" s="111" t="s">
        <v>326</v>
      </c>
      <c r="E48" s="134">
        <v>0</v>
      </c>
      <c r="F48" s="134">
        <v>0</v>
      </c>
      <c r="G48" s="112">
        <v>0</v>
      </c>
      <c r="H48" s="112">
        <v>0</v>
      </c>
      <c r="I48" s="112">
        <v>1</v>
      </c>
      <c r="J48" s="112">
        <v>1</v>
      </c>
      <c r="K48" s="112">
        <v>0</v>
      </c>
      <c r="L48" s="112">
        <v>0</v>
      </c>
      <c r="M48" s="112">
        <v>0</v>
      </c>
      <c r="N48" s="112">
        <v>0</v>
      </c>
      <c r="O48" s="112">
        <v>0</v>
      </c>
      <c r="P48" s="112">
        <v>0</v>
      </c>
      <c r="Q48" s="113">
        <v>1</v>
      </c>
      <c r="R48" s="113">
        <v>1</v>
      </c>
      <c r="S48" s="135">
        <f t="shared" si="0"/>
        <v>0</v>
      </c>
      <c r="T48" s="135">
        <f t="shared" si="0"/>
        <v>0</v>
      </c>
      <c r="U48" s="115">
        <f t="shared" si="1"/>
        <v>0</v>
      </c>
      <c r="V48" s="115">
        <f t="shared" si="1"/>
        <v>0</v>
      </c>
    </row>
    <row r="49" spans="1:22">
      <c r="A49" s="728" t="s">
        <v>327</v>
      </c>
      <c r="B49" s="729"/>
      <c r="C49" s="729"/>
      <c r="D49" s="730"/>
      <c r="E49" s="116">
        <f>SUM(E7:E48)</f>
        <v>216</v>
      </c>
      <c r="F49" s="116">
        <f t="shared" ref="F49:T49" si="2">SUM(F7:F48)</f>
        <v>128</v>
      </c>
      <c r="G49" s="116">
        <f t="shared" si="2"/>
        <v>194</v>
      </c>
      <c r="H49" s="116">
        <f t="shared" si="2"/>
        <v>113</v>
      </c>
      <c r="I49" s="116">
        <f t="shared" si="2"/>
        <v>103</v>
      </c>
      <c r="J49" s="116">
        <f t="shared" si="2"/>
        <v>73</v>
      </c>
      <c r="K49" s="116">
        <f t="shared" si="2"/>
        <v>20</v>
      </c>
      <c r="L49" s="116">
        <f t="shared" si="2"/>
        <v>11</v>
      </c>
      <c r="M49" s="116">
        <f t="shared" si="2"/>
        <v>2</v>
      </c>
      <c r="N49" s="116">
        <f t="shared" si="2"/>
        <v>0</v>
      </c>
      <c r="O49" s="116">
        <f t="shared" si="2"/>
        <v>0</v>
      </c>
      <c r="P49" s="116">
        <f t="shared" si="2"/>
        <v>0</v>
      </c>
      <c r="Q49" s="116">
        <f t="shared" si="2"/>
        <v>535</v>
      </c>
      <c r="R49" s="116">
        <f t="shared" si="2"/>
        <v>325</v>
      </c>
      <c r="S49" s="116">
        <f t="shared" si="2"/>
        <v>22</v>
      </c>
      <c r="T49" s="116">
        <f t="shared" si="2"/>
        <v>11</v>
      </c>
      <c r="U49" s="118">
        <f t="shared" si="1"/>
        <v>4.1121495327102808</v>
      </c>
      <c r="V49" s="118">
        <f t="shared" si="1"/>
        <v>3.3846153846153846</v>
      </c>
    </row>
    <row r="50" spans="1:22">
      <c r="A50" s="110" t="s">
        <v>283</v>
      </c>
      <c r="B50" s="110" t="s">
        <v>284</v>
      </c>
      <c r="C50" s="110" t="s">
        <v>166</v>
      </c>
      <c r="D50" s="110" t="s">
        <v>285</v>
      </c>
      <c r="E50" s="134">
        <v>5</v>
      </c>
      <c r="F50" s="134">
        <v>0</v>
      </c>
      <c r="G50" s="112">
        <v>0</v>
      </c>
      <c r="H50" s="112">
        <v>0</v>
      </c>
      <c r="I50" s="112">
        <v>4</v>
      </c>
      <c r="J50" s="112">
        <v>1</v>
      </c>
      <c r="K50" s="112">
        <v>2</v>
      </c>
      <c r="L50" s="112">
        <v>0</v>
      </c>
      <c r="M50" s="112">
        <v>0</v>
      </c>
      <c r="N50" s="112">
        <v>0</v>
      </c>
      <c r="O50" s="112">
        <v>0</v>
      </c>
      <c r="P50" s="112">
        <v>0</v>
      </c>
      <c r="Q50" s="113">
        <v>11</v>
      </c>
      <c r="R50" s="113">
        <v>1</v>
      </c>
      <c r="S50" s="135">
        <f>M50+O50</f>
        <v>0</v>
      </c>
      <c r="T50" s="135">
        <f>N50+P50</f>
        <v>0</v>
      </c>
      <c r="U50" s="115">
        <f>S50/Q50*100</f>
        <v>0</v>
      </c>
      <c r="V50" s="115">
        <f>T50/R50*100</f>
        <v>0</v>
      </c>
    </row>
    <row r="51" spans="1:22">
      <c r="A51" s="110" t="s">
        <v>283</v>
      </c>
      <c r="B51" s="110" t="s">
        <v>284</v>
      </c>
      <c r="C51" s="110" t="s">
        <v>166</v>
      </c>
      <c r="D51" s="110" t="s">
        <v>293</v>
      </c>
      <c r="E51" s="134">
        <v>5</v>
      </c>
      <c r="F51" s="134">
        <v>3</v>
      </c>
      <c r="G51" s="112">
        <v>1</v>
      </c>
      <c r="H51" s="112">
        <v>0</v>
      </c>
      <c r="I51" s="112">
        <v>5</v>
      </c>
      <c r="J51" s="112">
        <v>2</v>
      </c>
      <c r="K51" s="112">
        <v>3</v>
      </c>
      <c r="L51" s="112">
        <v>2</v>
      </c>
      <c r="M51" s="112">
        <v>2</v>
      </c>
      <c r="N51" s="112">
        <v>2</v>
      </c>
      <c r="O51" s="112">
        <v>0</v>
      </c>
      <c r="P51" s="112">
        <v>0</v>
      </c>
      <c r="Q51" s="113">
        <v>16</v>
      </c>
      <c r="R51" s="113">
        <v>9</v>
      </c>
      <c r="S51" s="135">
        <f>M51+O51</f>
        <v>2</v>
      </c>
      <c r="T51" s="135">
        <f>N51+P51</f>
        <v>2</v>
      </c>
      <c r="U51" s="115">
        <f>S51/Q51*100</f>
        <v>12.5</v>
      </c>
      <c r="V51" s="115">
        <f>T51/R51*100</f>
        <v>22.222222222222221</v>
      </c>
    </row>
    <row r="52" spans="1:22">
      <c r="A52" s="728" t="s">
        <v>328</v>
      </c>
      <c r="B52" s="729"/>
      <c r="C52" s="729"/>
      <c r="D52" s="730"/>
      <c r="E52" s="116">
        <f>SUM(E50:E51)</f>
        <v>10</v>
      </c>
      <c r="F52" s="116">
        <f t="shared" ref="F52:T52" si="3">SUM(F50:F51)</f>
        <v>3</v>
      </c>
      <c r="G52" s="116">
        <f t="shared" si="3"/>
        <v>1</v>
      </c>
      <c r="H52" s="116">
        <f t="shared" si="3"/>
        <v>0</v>
      </c>
      <c r="I52" s="116">
        <f t="shared" si="3"/>
        <v>9</v>
      </c>
      <c r="J52" s="116">
        <f t="shared" si="3"/>
        <v>3</v>
      </c>
      <c r="K52" s="116">
        <f t="shared" si="3"/>
        <v>5</v>
      </c>
      <c r="L52" s="116">
        <f t="shared" si="3"/>
        <v>2</v>
      </c>
      <c r="M52" s="116">
        <f t="shared" si="3"/>
        <v>2</v>
      </c>
      <c r="N52" s="116">
        <f t="shared" si="3"/>
        <v>2</v>
      </c>
      <c r="O52" s="116">
        <f t="shared" si="3"/>
        <v>0</v>
      </c>
      <c r="P52" s="116">
        <f t="shared" si="3"/>
        <v>0</v>
      </c>
      <c r="Q52" s="116">
        <f t="shared" si="3"/>
        <v>27</v>
      </c>
      <c r="R52" s="116">
        <f t="shared" si="3"/>
        <v>10</v>
      </c>
      <c r="S52" s="116">
        <f t="shared" si="3"/>
        <v>2</v>
      </c>
      <c r="T52" s="116">
        <f t="shared" si="3"/>
        <v>2</v>
      </c>
      <c r="U52" s="118">
        <f t="shared" ref="U52:V67" si="4">S52/Q52*100</f>
        <v>7.4074074074074066</v>
      </c>
      <c r="V52" s="118">
        <f t="shared" si="4"/>
        <v>20</v>
      </c>
    </row>
    <row r="53" spans="1:22">
      <c r="A53" s="731" t="s">
        <v>329</v>
      </c>
      <c r="B53" s="732"/>
      <c r="C53" s="732"/>
      <c r="D53" s="733"/>
      <c r="E53" s="122">
        <f>E49+E52</f>
        <v>226</v>
      </c>
      <c r="F53" s="122">
        <f t="shared" ref="F53:T53" si="5">F49+F52</f>
        <v>131</v>
      </c>
      <c r="G53" s="122">
        <f t="shared" si="5"/>
        <v>195</v>
      </c>
      <c r="H53" s="122">
        <f t="shared" si="5"/>
        <v>113</v>
      </c>
      <c r="I53" s="122">
        <f t="shared" si="5"/>
        <v>112</v>
      </c>
      <c r="J53" s="122">
        <f t="shared" si="5"/>
        <v>76</v>
      </c>
      <c r="K53" s="122">
        <f t="shared" si="5"/>
        <v>25</v>
      </c>
      <c r="L53" s="122">
        <f t="shared" si="5"/>
        <v>13</v>
      </c>
      <c r="M53" s="122">
        <f t="shared" si="5"/>
        <v>4</v>
      </c>
      <c r="N53" s="122">
        <f t="shared" si="5"/>
        <v>2</v>
      </c>
      <c r="O53" s="122">
        <f t="shared" si="5"/>
        <v>0</v>
      </c>
      <c r="P53" s="122">
        <f t="shared" si="5"/>
        <v>0</v>
      </c>
      <c r="Q53" s="122">
        <f t="shared" si="5"/>
        <v>562</v>
      </c>
      <c r="R53" s="122">
        <f t="shared" si="5"/>
        <v>335</v>
      </c>
      <c r="S53" s="122">
        <f t="shared" si="5"/>
        <v>24</v>
      </c>
      <c r="T53" s="122">
        <f t="shared" si="5"/>
        <v>13</v>
      </c>
      <c r="U53" s="132">
        <f t="shared" si="4"/>
        <v>4.2704626334519578</v>
      </c>
      <c r="V53" s="132">
        <f t="shared" si="4"/>
        <v>3.8805970149253728</v>
      </c>
    </row>
    <row r="54" spans="1:22">
      <c r="A54" s="110" t="s">
        <v>283</v>
      </c>
      <c r="B54" s="110" t="s">
        <v>330</v>
      </c>
      <c r="C54" s="110" t="s">
        <v>157</v>
      </c>
      <c r="D54" s="110" t="s">
        <v>285</v>
      </c>
      <c r="E54" s="134">
        <v>10</v>
      </c>
      <c r="F54" s="134">
        <v>1</v>
      </c>
      <c r="G54" s="112">
        <v>9</v>
      </c>
      <c r="H54" s="112">
        <v>0</v>
      </c>
      <c r="I54" s="112">
        <v>0</v>
      </c>
      <c r="J54" s="112">
        <v>0</v>
      </c>
      <c r="K54" s="112">
        <v>2</v>
      </c>
      <c r="L54" s="112">
        <v>0</v>
      </c>
      <c r="M54" s="112">
        <v>0</v>
      </c>
      <c r="N54" s="112">
        <v>0</v>
      </c>
      <c r="O54" s="112">
        <v>0</v>
      </c>
      <c r="P54" s="112">
        <v>0</v>
      </c>
      <c r="Q54" s="113">
        <v>21</v>
      </c>
      <c r="R54" s="113">
        <v>1</v>
      </c>
      <c r="S54" s="114">
        <f>I54+K54</f>
        <v>2</v>
      </c>
      <c r="T54" s="114">
        <f>J54+L54</f>
        <v>0</v>
      </c>
      <c r="U54" s="115">
        <f t="shared" si="4"/>
        <v>9.5238095238095237</v>
      </c>
      <c r="V54" s="115">
        <f t="shared" si="4"/>
        <v>0</v>
      </c>
    </row>
    <row r="55" spans="1:22" ht="25.5">
      <c r="A55" s="110" t="s">
        <v>283</v>
      </c>
      <c r="B55" s="110" t="s">
        <v>330</v>
      </c>
      <c r="C55" s="110" t="s">
        <v>157</v>
      </c>
      <c r="D55" s="111" t="s">
        <v>331</v>
      </c>
      <c r="E55" s="134">
        <v>0</v>
      </c>
      <c r="F55" s="134">
        <v>0</v>
      </c>
      <c r="G55" s="112">
        <v>22</v>
      </c>
      <c r="H55" s="112">
        <v>14</v>
      </c>
      <c r="I55" s="112">
        <v>0</v>
      </c>
      <c r="J55" s="112">
        <v>0</v>
      </c>
      <c r="K55" s="112">
        <v>0</v>
      </c>
      <c r="L55" s="112">
        <v>0</v>
      </c>
      <c r="M55" s="112">
        <v>0</v>
      </c>
      <c r="N55" s="112">
        <v>0</v>
      </c>
      <c r="O55" s="112">
        <v>0</v>
      </c>
      <c r="P55" s="112">
        <v>0</v>
      </c>
      <c r="Q55" s="113">
        <v>22</v>
      </c>
      <c r="R55" s="113">
        <v>14</v>
      </c>
      <c r="S55" s="114">
        <f t="shared" ref="S55:T77" si="6">I55+K55</f>
        <v>0</v>
      </c>
      <c r="T55" s="114">
        <f t="shared" si="6"/>
        <v>0</v>
      </c>
      <c r="U55" s="115">
        <f t="shared" si="4"/>
        <v>0</v>
      </c>
      <c r="V55" s="115">
        <f t="shared" si="4"/>
        <v>0</v>
      </c>
    </row>
    <row r="56" spans="1:22" ht="25.5">
      <c r="A56" s="110" t="s">
        <v>283</v>
      </c>
      <c r="B56" s="110" t="s">
        <v>330</v>
      </c>
      <c r="C56" s="110" t="s">
        <v>157</v>
      </c>
      <c r="D56" s="111" t="s">
        <v>288</v>
      </c>
      <c r="E56" s="134">
        <v>4</v>
      </c>
      <c r="F56" s="134">
        <v>3</v>
      </c>
      <c r="G56" s="112">
        <v>2</v>
      </c>
      <c r="H56" s="112">
        <v>1</v>
      </c>
      <c r="I56" s="112">
        <v>0</v>
      </c>
      <c r="J56" s="112">
        <v>0</v>
      </c>
      <c r="K56" s="112">
        <v>0</v>
      </c>
      <c r="L56" s="112">
        <v>0</v>
      </c>
      <c r="M56" s="112">
        <v>0</v>
      </c>
      <c r="N56" s="112">
        <v>0</v>
      </c>
      <c r="O56" s="112">
        <v>0</v>
      </c>
      <c r="P56" s="112">
        <v>0</v>
      </c>
      <c r="Q56" s="113">
        <v>6</v>
      </c>
      <c r="R56" s="113">
        <v>4</v>
      </c>
      <c r="S56" s="114">
        <f t="shared" si="6"/>
        <v>0</v>
      </c>
      <c r="T56" s="114">
        <f t="shared" si="6"/>
        <v>0</v>
      </c>
      <c r="U56" s="115">
        <f t="shared" si="4"/>
        <v>0</v>
      </c>
      <c r="V56" s="115">
        <f t="shared" si="4"/>
        <v>0</v>
      </c>
    </row>
    <row r="57" spans="1:22">
      <c r="A57" s="110" t="s">
        <v>283</v>
      </c>
      <c r="B57" s="110" t="s">
        <v>330</v>
      </c>
      <c r="C57" s="110" t="s">
        <v>157</v>
      </c>
      <c r="D57" s="110" t="s">
        <v>332</v>
      </c>
      <c r="E57" s="134">
        <v>0</v>
      </c>
      <c r="F57" s="134">
        <v>0</v>
      </c>
      <c r="G57" s="112">
        <v>5</v>
      </c>
      <c r="H57" s="112">
        <v>3</v>
      </c>
      <c r="I57" s="112">
        <v>1</v>
      </c>
      <c r="J57" s="112">
        <v>1</v>
      </c>
      <c r="K57" s="112">
        <v>2</v>
      </c>
      <c r="L57" s="112">
        <v>1</v>
      </c>
      <c r="M57" s="112">
        <v>0</v>
      </c>
      <c r="N57" s="112">
        <v>0</v>
      </c>
      <c r="O57" s="112">
        <v>0</v>
      </c>
      <c r="P57" s="112">
        <v>0</v>
      </c>
      <c r="Q57" s="113">
        <v>8</v>
      </c>
      <c r="R57" s="113">
        <v>5</v>
      </c>
      <c r="S57" s="114">
        <f t="shared" si="6"/>
        <v>3</v>
      </c>
      <c r="T57" s="114">
        <f t="shared" si="6"/>
        <v>2</v>
      </c>
      <c r="U57" s="115">
        <f t="shared" si="4"/>
        <v>37.5</v>
      </c>
      <c r="V57" s="115">
        <f t="shared" si="4"/>
        <v>40</v>
      </c>
    </row>
    <row r="58" spans="1:22">
      <c r="A58" s="110" t="s">
        <v>283</v>
      </c>
      <c r="B58" s="110" t="s">
        <v>330</v>
      </c>
      <c r="C58" s="110" t="s">
        <v>157</v>
      </c>
      <c r="D58" s="110" t="s">
        <v>333</v>
      </c>
      <c r="E58" s="134">
        <v>4</v>
      </c>
      <c r="F58" s="134">
        <v>3</v>
      </c>
      <c r="G58" s="112">
        <v>3</v>
      </c>
      <c r="H58" s="112">
        <v>1</v>
      </c>
      <c r="I58" s="112">
        <v>3</v>
      </c>
      <c r="J58" s="112">
        <v>2</v>
      </c>
      <c r="K58" s="112">
        <v>2</v>
      </c>
      <c r="L58" s="112">
        <v>1</v>
      </c>
      <c r="M58" s="112">
        <v>0</v>
      </c>
      <c r="N58" s="112">
        <v>0</v>
      </c>
      <c r="O58" s="112">
        <v>0</v>
      </c>
      <c r="P58" s="112">
        <v>0</v>
      </c>
      <c r="Q58" s="113">
        <v>12</v>
      </c>
      <c r="R58" s="113">
        <v>7</v>
      </c>
      <c r="S58" s="114">
        <f t="shared" si="6"/>
        <v>5</v>
      </c>
      <c r="T58" s="114">
        <f t="shared" si="6"/>
        <v>3</v>
      </c>
      <c r="U58" s="115">
        <f t="shared" si="4"/>
        <v>41.666666666666671</v>
      </c>
      <c r="V58" s="115">
        <f t="shared" si="4"/>
        <v>42.857142857142854</v>
      </c>
    </row>
    <row r="59" spans="1:22" ht="25.5">
      <c r="A59" s="110" t="s">
        <v>283</v>
      </c>
      <c r="B59" s="110" t="s">
        <v>330</v>
      </c>
      <c r="C59" s="110" t="s">
        <v>157</v>
      </c>
      <c r="D59" s="111" t="s">
        <v>334</v>
      </c>
      <c r="E59" s="134">
        <v>2</v>
      </c>
      <c r="F59" s="134">
        <v>1</v>
      </c>
      <c r="G59" s="112">
        <v>2</v>
      </c>
      <c r="H59" s="112">
        <v>2</v>
      </c>
      <c r="I59" s="112">
        <v>0</v>
      </c>
      <c r="J59" s="112">
        <v>0</v>
      </c>
      <c r="K59" s="112">
        <v>0</v>
      </c>
      <c r="L59" s="112">
        <v>0</v>
      </c>
      <c r="M59" s="112">
        <v>0</v>
      </c>
      <c r="N59" s="112">
        <v>0</v>
      </c>
      <c r="O59" s="112">
        <v>0</v>
      </c>
      <c r="P59" s="112">
        <v>0</v>
      </c>
      <c r="Q59" s="113">
        <v>4</v>
      </c>
      <c r="R59" s="113">
        <v>3</v>
      </c>
      <c r="S59" s="114">
        <f t="shared" si="6"/>
        <v>0</v>
      </c>
      <c r="T59" s="114">
        <f t="shared" si="6"/>
        <v>0</v>
      </c>
      <c r="U59" s="115">
        <f t="shared" si="4"/>
        <v>0</v>
      </c>
      <c r="V59" s="115">
        <f t="shared" si="4"/>
        <v>0</v>
      </c>
    </row>
    <row r="60" spans="1:22">
      <c r="A60" s="110" t="s">
        <v>283</v>
      </c>
      <c r="B60" s="110" t="s">
        <v>330</v>
      </c>
      <c r="C60" s="110" t="s">
        <v>157</v>
      </c>
      <c r="D60" s="110" t="s">
        <v>335</v>
      </c>
      <c r="E60" s="134">
        <v>0</v>
      </c>
      <c r="F60" s="134">
        <v>0</v>
      </c>
      <c r="G60" s="112">
        <v>5</v>
      </c>
      <c r="H60" s="112">
        <v>3</v>
      </c>
      <c r="I60" s="112">
        <v>0</v>
      </c>
      <c r="J60" s="112">
        <v>0</v>
      </c>
      <c r="K60" s="112">
        <v>0</v>
      </c>
      <c r="L60" s="112">
        <v>0</v>
      </c>
      <c r="M60" s="112">
        <v>0</v>
      </c>
      <c r="N60" s="112">
        <v>0</v>
      </c>
      <c r="O60" s="112">
        <v>0</v>
      </c>
      <c r="P60" s="112">
        <v>0</v>
      </c>
      <c r="Q60" s="113">
        <v>5</v>
      </c>
      <c r="R60" s="113">
        <v>3</v>
      </c>
      <c r="S60" s="114">
        <f t="shared" si="6"/>
        <v>0</v>
      </c>
      <c r="T60" s="114">
        <f t="shared" si="6"/>
        <v>0</v>
      </c>
      <c r="U60" s="115">
        <f t="shared" si="4"/>
        <v>0</v>
      </c>
      <c r="V60" s="115">
        <f t="shared" si="4"/>
        <v>0</v>
      </c>
    </row>
    <row r="61" spans="1:22" ht="38.25">
      <c r="A61" s="110" t="s">
        <v>283</v>
      </c>
      <c r="B61" s="110" t="s">
        <v>330</v>
      </c>
      <c r="C61" s="110" t="s">
        <v>157</v>
      </c>
      <c r="D61" s="111" t="s">
        <v>294</v>
      </c>
      <c r="E61" s="134">
        <v>4</v>
      </c>
      <c r="F61" s="134">
        <v>4</v>
      </c>
      <c r="G61" s="112">
        <v>5</v>
      </c>
      <c r="H61" s="112">
        <v>4</v>
      </c>
      <c r="I61" s="112">
        <v>0</v>
      </c>
      <c r="J61" s="112">
        <v>0</v>
      </c>
      <c r="K61" s="112">
        <v>0</v>
      </c>
      <c r="L61" s="112">
        <v>0</v>
      </c>
      <c r="M61" s="112">
        <v>0</v>
      </c>
      <c r="N61" s="112">
        <v>0</v>
      </c>
      <c r="O61" s="112">
        <v>0</v>
      </c>
      <c r="P61" s="112">
        <v>0</v>
      </c>
      <c r="Q61" s="113">
        <v>9</v>
      </c>
      <c r="R61" s="113">
        <v>8</v>
      </c>
      <c r="S61" s="114">
        <f t="shared" si="6"/>
        <v>0</v>
      </c>
      <c r="T61" s="114">
        <f t="shared" si="6"/>
        <v>0</v>
      </c>
      <c r="U61" s="115">
        <f t="shared" si="4"/>
        <v>0</v>
      </c>
      <c r="V61" s="115">
        <f t="shared" si="4"/>
        <v>0</v>
      </c>
    </row>
    <row r="62" spans="1:22" ht="25.5">
      <c r="A62" s="110" t="s">
        <v>283</v>
      </c>
      <c r="B62" s="110" t="s">
        <v>330</v>
      </c>
      <c r="C62" s="110" t="s">
        <v>157</v>
      </c>
      <c r="D62" s="111" t="s">
        <v>336</v>
      </c>
      <c r="E62" s="134">
        <v>0</v>
      </c>
      <c r="F62" s="134">
        <v>0</v>
      </c>
      <c r="G62" s="112">
        <v>1</v>
      </c>
      <c r="H62" s="112">
        <v>0</v>
      </c>
      <c r="I62" s="112">
        <v>0</v>
      </c>
      <c r="J62" s="112">
        <v>0</v>
      </c>
      <c r="K62" s="112">
        <v>0</v>
      </c>
      <c r="L62" s="112">
        <v>0</v>
      </c>
      <c r="M62" s="112">
        <v>0</v>
      </c>
      <c r="N62" s="112">
        <v>0</v>
      </c>
      <c r="O62" s="112">
        <v>0</v>
      </c>
      <c r="P62" s="112">
        <v>0</v>
      </c>
      <c r="Q62" s="113">
        <v>1</v>
      </c>
      <c r="R62" s="113">
        <v>0</v>
      </c>
      <c r="S62" s="114">
        <f t="shared" si="6"/>
        <v>0</v>
      </c>
      <c r="T62" s="114">
        <f t="shared" si="6"/>
        <v>0</v>
      </c>
      <c r="U62" s="115">
        <f t="shared" si="4"/>
        <v>0</v>
      </c>
      <c r="V62" s="115">
        <v>0</v>
      </c>
    </row>
    <row r="63" spans="1:22" ht="25.5">
      <c r="A63" s="110" t="s">
        <v>283</v>
      </c>
      <c r="B63" s="110" t="s">
        <v>330</v>
      </c>
      <c r="C63" s="110" t="s">
        <v>157</v>
      </c>
      <c r="D63" s="111" t="s">
        <v>296</v>
      </c>
      <c r="E63" s="134">
        <v>1</v>
      </c>
      <c r="F63" s="134">
        <v>1</v>
      </c>
      <c r="G63" s="112">
        <v>2</v>
      </c>
      <c r="H63" s="112">
        <v>2</v>
      </c>
      <c r="I63" s="112">
        <v>0</v>
      </c>
      <c r="J63" s="112">
        <v>0</v>
      </c>
      <c r="K63" s="112">
        <v>0</v>
      </c>
      <c r="L63" s="112">
        <v>0</v>
      </c>
      <c r="M63" s="112">
        <v>0</v>
      </c>
      <c r="N63" s="112">
        <v>0</v>
      </c>
      <c r="O63" s="112">
        <v>0</v>
      </c>
      <c r="P63" s="112">
        <v>0</v>
      </c>
      <c r="Q63" s="113">
        <v>3</v>
      </c>
      <c r="R63" s="113">
        <v>3</v>
      </c>
      <c r="S63" s="114">
        <f t="shared" si="6"/>
        <v>0</v>
      </c>
      <c r="T63" s="114">
        <f t="shared" si="6"/>
        <v>0</v>
      </c>
      <c r="U63" s="115">
        <f t="shared" si="4"/>
        <v>0</v>
      </c>
      <c r="V63" s="115">
        <f t="shared" si="4"/>
        <v>0</v>
      </c>
    </row>
    <row r="64" spans="1:22" ht="25.5">
      <c r="A64" s="110" t="s">
        <v>283</v>
      </c>
      <c r="B64" s="110" t="s">
        <v>330</v>
      </c>
      <c r="C64" s="110" t="s">
        <v>157</v>
      </c>
      <c r="D64" s="111" t="s">
        <v>297</v>
      </c>
      <c r="E64" s="134">
        <v>1</v>
      </c>
      <c r="F64" s="134">
        <v>1</v>
      </c>
      <c r="G64" s="112">
        <v>2</v>
      </c>
      <c r="H64" s="112">
        <v>1</v>
      </c>
      <c r="I64" s="112">
        <v>0</v>
      </c>
      <c r="J64" s="112">
        <v>0</v>
      </c>
      <c r="K64" s="112">
        <v>0</v>
      </c>
      <c r="L64" s="112">
        <v>0</v>
      </c>
      <c r="M64" s="112">
        <v>0</v>
      </c>
      <c r="N64" s="112">
        <v>0</v>
      </c>
      <c r="O64" s="112">
        <v>0</v>
      </c>
      <c r="P64" s="112">
        <v>0</v>
      </c>
      <c r="Q64" s="113">
        <v>3</v>
      </c>
      <c r="R64" s="113">
        <v>2</v>
      </c>
      <c r="S64" s="114">
        <f t="shared" si="6"/>
        <v>0</v>
      </c>
      <c r="T64" s="114">
        <f t="shared" si="6"/>
        <v>0</v>
      </c>
      <c r="U64" s="115">
        <f t="shared" si="4"/>
        <v>0</v>
      </c>
      <c r="V64" s="115">
        <f t="shared" si="4"/>
        <v>0</v>
      </c>
    </row>
    <row r="65" spans="1:22" ht="25.5">
      <c r="A65" s="110" t="s">
        <v>283</v>
      </c>
      <c r="B65" s="110" t="s">
        <v>330</v>
      </c>
      <c r="C65" s="110" t="s">
        <v>157</v>
      </c>
      <c r="D65" s="111" t="s">
        <v>298</v>
      </c>
      <c r="E65" s="134">
        <v>1</v>
      </c>
      <c r="F65" s="134">
        <v>1</v>
      </c>
      <c r="G65" s="112">
        <v>2</v>
      </c>
      <c r="H65" s="112">
        <v>2</v>
      </c>
      <c r="I65" s="112">
        <v>0</v>
      </c>
      <c r="J65" s="112">
        <v>0</v>
      </c>
      <c r="K65" s="112">
        <v>1</v>
      </c>
      <c r="L65" s="112">
        <v>1</v>
      </c>
      <c r="M65" s="112">
        <v>0</v>
      </c>
      <c r="N65" s="112">
        <v>0</v>
      </c>
      <c r="O65" s="112">
        <v>0</v>
      </c>
      <c r="P65" s="112">
        <v>0</v>
      </c>
      <c r="Q65" s="113">
        <v>4</v>
      </c>
      <c r="R65" s="113">
        <v>4</v>
      </c>
      <c r="S65" s="114">
        <f t="shared" si="6"/>
        <v>1</v>
      </c>
      <c r="T65" s="114">
        <f t="shared" si="6"/>
        <v>1</v>
      </c>
      <c r="U65" s="115">
        <f t="shared" si="4"/>
        <v>25</v>
      </c>
      <c r="V65" s="115">
        <f t="shared" si="4"/>
        <v>25</v>
      </c>
    </row>
    <row r="66" spans="1:22" ht="38.25">
      <c r="A66" s="110" t="s">
        <v>283</v>
      </c>
      <c r="B66" s="110" t="s">
        <v>330</v>
      </c>
      <c r="C66" s="110" t="s">
        <v>157</v>
      </c>
      <c r="D66" s="111" t="s">
        <v>337</v>
      </c>
      <c r="E66" s="134">
        <v>4</v>
      </c>
      <c r="F66" s="134">
        <v>4</v>
      </c>
      <c r="G66" s="112">
        <v>0</v>
      </c>
      <c r="H66" s="112">
        <v>0</v>
      </c>
      <c r="I66" s="112">
        <v>0</v>
      </c>
      <c r="J66" s="112">
        <v>0</v>
      </c>
      <c r="K66" s="112">
        <v>0</v>
      </c>
      <c r="L66" s="112">
        <v>0</v>
      </c>
      <c r="M66" s="112">
        <v>0</v>
      </c>
      <c r="N66" s="112">
        <v>0</v>
      </c>
      <c r="O66" s="112">
        <v>0</v>
      </c>
      <c r="P66" s="112">
        <v>0</v>
      </c>
      <c r="Q66" s="113">
        <v>4</v>
      </c>
      <c r="R66" s="113">
        <v>4</v>
      </c>
      <c r="S66" s="114">
        <f t="shared" si="6"/>
        <v>0</v>
      </c>
      <c r="T66" s="114">
        <f t="shared" si="6"/>
        <v>0</v>
      </c>
      <c r="U66" s="115">
        <f t="shared" si="4"/>
        <v>0</v>
      </c>
      <c r="V66" s="115">
        <f t="shared" si="4"/>
        <v>0</v>
      </c>
    </row>
    <row r="67" spans="1:22" ht="25.5">
      <c r="A67" s="110" t="s">
        <v>283</v>
      </c>
      <c r="B67" s="110" t="s">
        <v>330</v>
      </c>
      <c r="C67" s="110" t="s">
        <v>157</v>
      </c>
      <c r="D67" s="111" t="s">
        <v>338</v>
      </c>
      <c r="E67" s="134">
        <v>1</v>
      </c>
      <c r="F67" s="134">
        <v>0</v>
      </c>
      <c r="G67" s="112">
        <v>0</v>
      </c>
      <c r="H67" s="112">
        <v>0</v>
      </c>
      <c r="I67" s="112">
        <v>0</v>
      </c>
      <c r="J67" s="112">
        <v>0</v>
      </c>
      <c r="K67" s="112">
        <v>0</v>
      </c>
      <c r="L67" s="112">
        <v>0</v>
      </c>
      <c r="M67" s="112">
        <v>0</v>
      </c>
      <c r="N67" s="112">
        <v>0</v>
      </c>
      <c r="O67" s="112">
        <v>0</v>
      </c>
      <c r="P67" s="112">
        <v>0</v>
      </c>
      <c r="Q67" s="113">
        <v>1</v>
      </c>
      <c r="R67" s="113">
        <v>0</v>
      </c>
      <c r="S67" s="114">
        <f t="shared" si="6"/>
        <v>0</v>
      </c>
      <c r="T67" s="114">
        <f t="shared" si="6"/>
        <v>0</v>
      </c>
      <c r="U67" s="115">
        <f t="shared" si="4"/>
        <v>0</v>
      </c>
      <c r="V67" s="115">
        <v>0</v>
      </c>
    </row>
    <row r="68" spans="1:22" ht="25.5">
      <c r="A68" s="110" t="s">
        <v>283</v>
      </c>
      <c r="B68" s="110" t="s">
        <v>330</v>
      </c>
      <c r="C68" s="110" t="s">
        <v>157</v>
      </c>
      <c r="D68" s="111" t="s">
        <v>303</v>
      </c>
      <c r="E68" s="134">
        <v>0</v>
      </c>
      <c r="F68" s="134">
        <v>0</v>
      </c>
      <c r="G68" s="112">
        <v>1</v>
      </c>
      <c r="H68" s="112">
        <v>1</v>
      </c>
      <c r="I68" s="112">
        <v>0</v>
      </c>
      <c r="J68" s="112">
        <v>0</v>
      </c>
      <c r="K68" s="112">
        <v>0</v>
      </c>
      <c r="L68" s="112">
        <v>0</v>
      </c>
      <c r="M68" s="112">
        <v>0</v>
      </c>
      <c r="N68" s="112">
        <v>0</v>
      </c>
      <c r="O68" s="112">
        <v>0</v>
      </c>
      <c r="P68" s="112">
        <v>0</v>
      </c>
      <c r="Q68" s="113">
        <v>1</v>
      </c>
      <c r="R68" s="113">
        <v>1</v>
      </c>
      <c r="S68" s="114">
        <f t="shared" si="6"/>
        <v>0</v>
      </c>
      <c r="T68" s="114">
        <f t="shared" si="6"/>
        <v>0</v>
      </c>
      <c r="U68" s="115">
        <f t="shared" ref="U68:V84" si="7">S68/Q68*100</f>
        <v>0</v>
      </c>
      <c r="V68" s="115">
        <f t="shared" si="7"/>
        <v>0</v>
      </c>
    </row>
    <row r="69" spans="1:22" ht="25.5">
      <c r="A69" s="110" t="s">
        <v>283</v>
      </c>
      <c r="B69" s="110" t="s">
        <v>330</v>
      </c>
      <c r="C69" s="110" t="s">
        <v>157</v>
      </c>
      <c r="D69" s="111" t="s">
        <v>304</v>
      </c>
      <c r="E69" s="134">
        <v>1</v>
      </c>
      <c r="F69" s="134">
        <v>0</v>
      </c>
      <c r="G69" s="112">
        <v>2</v>
      </c>
      <c r="H69" s="112">
        <v>1</v>
      </c>
      <c r="I69" s="112">
        <v>0</v>
      </c>
      <c r="J69" s="112">
        <v>0</v>
      </c>
      <c r="K69" s="112">
        <v>0</v>
      </c>
      <c r="L69" s="112">
        <v>0</v>
      </c>
      <c r="M69" s="112">
        <v>0</v>
      </c>
      <c r="N69" s="112">
        <v>0</v>
      </c>
      <c r="O69" s="112">
        <v>0</v>
      </c>
      <c r="P69" s="112">
        <v>0</v>
      </c>
      <c r="Q69" s="113">
        <v>3</v>
      </c>
      <c r="R69" s="113">
        <v>1</v>
      </c>
      <c r="S69" s="114">
        <f t="shared" si="6"/>
        <v>0</v>
      </c>
      <c r="T69" s="114">
        <f t="shared" si="6"/>
        <v>0</v>
      </c>
      <c r="U69" s="115">
        <f t="shared" si="7"/>
        <v>0</v>
      </c>
      <c r="V69" s="115">
        <f t="shared" si="7"/>
        <v>0</v>
      </c>
    </row>
    <row r="70" spans="1:22" ht="38.25">
      <c r="A70" s="110" t="s">
        <v>283</v>
      </c>
      <c r="B70" s="110" t="s">
        <v>330</v>
      </c>
      <c r="C70" s="110" t="s">
        <v>157</v>
      </c>
      <c r="D70" s="111" t="s">
        <v>305</v>
      </c>
      <c r="E70" s="134">
        <v>6</v>
      </c>
      <c r="F70" s="134">
        <v>3</v>
      </c>
      <c r="G70" s="112">
        <v>1</v>
      </c>
      <c r="H70" s="112">
        <v>0</v>
      </c>
      <c r="I70" s="112">
        <v>0</v>
      </c>
      <c r="J70" s="112">
        <v>0</v>
      </c>
      <c r="K70" s="112">
        <v>0</v>
      </c>
      <c r="L70" s="112">
        <v>0</v>
      </c>
      <c r="M70" s="112">
        <v>0</v>
      </c>
      <c r="N70" s="112">
        <v>0</v>
      </c>
      <c r="O70" s="112">
        <v>0</v>
      </c>
      <c r="P70" s="112">
        <v>0</v>
      </c>
      <c r="Q70" s="113">
        <v>7</v>
      </c>
      <c r="R70" s="113">
        <v>3</v>
      </c>
      <c r="S70" s="114">
        <f t="shared" si="6"/>
        <v>0</v>
      </c>
      <c r="T70" s="114">
        <f t="shared" si="6"/>
        <v>0</v>
      </c>
      <c r="U70" s="115">
        <f t="shared" si="7"/>
        <v>0</v>
      </c>
      <c r="V70" s="115">
        <f t="shared" si="7"/>
        <v>0</v>
      </c>
    </row>
    <row r="71" spans="1:22" ht="25.5">
      <c r="A71" s="110" t="s">
        <v>283</v>
      </c>
      <c r="B71" s="110" t="s">
        <v>330</v>
      </c>
      <c r="C71" s="110" t="s">
        <v>157</v>
      </c>
      <c r="D71" s="111" t="s">
        <v>307</v>
      </c>
      <c r="E71" s="134">
        <v>5</v>
      </c>
      <c r="F71" s="134">
        <v>1</v>
      </c>
      <c r="G71" s="112">
        <v>3</v>
      </c>
      <c r="H71" s="112">
        <v>1</v>
      </c>
      <c r="I71" s="112">
        <v>2</v>
      </c>
      <c r="J71" s="112">
        <v>0</v>
      </c>
      <c r="K71" s="112">
        <v>0</v>
      </c>
      <c r="L71" s="112">
        <v>0</v>
      </c>
      <c r="M71" s="112">
        <v>0</v>
      </c>
      <c r="N71" s="112">
        <v>0</v>
      </c>
      <c r="O71" s="112">
        <v>0</v>
      </c>
      <c r="P71" s="112">
        <v>0</v>
      </c>
      <c r="Q71" s="113">
        <v>10</v>
      </c>
      <c r="R71" s="113">
        <v>2</v>
      </c>
      <c r="S71" s="114">
        <f t="shared" si="6"/>
        <v>2</v>
      </c>
      <c r="T71" s="114">
        <f t="shared" si="6"/>
        <v>0</v>
      </c>
      <c r="U71" s="115">
        <f t="shared" si="7"/>
        <v>20</v>
      </c>
      <c r="V71" s="115">
        <f t="shared" si="7"/>
        <v>0</v>
      </c>
    </row>
    <row r="72" spans="1:22" ht="25.5">
      <c r="A72" s="110" t="s">
        <v>283</v>
      </c>
      <c r="B72" s="110" t="s">
        <v>330</v>
      </c>
      <c r="C72" s="110" t="s">
        <v>157</v>
      </c>
      <c r="D72" s="111" t="s">
        <v>308</v>
      </c>
      <c r="E72" s="134">
        <v>2</v>
      </c>
      <c r="F72" s="134">
        <v>2</v>
      </c>
      <c r="G72" s="112">
        <v>0</v>
      </c>
      <c r="H72" s="112">
        <v>0</v>
      </c>
      <c r="I72" s="112">
        <v>0</v>
      </c>
      <c r="J72" s="112">
        <v>0</v>
      </c>
      <c r="K72" s="112">
        <v>0</v>
      </c>
      <c r="L72" s="112">
        <v>0</v>
      </c>
      <c r="M72" s="112">
        <v>0</v>
      </c>
      <c r="N72" s="112">
        <v>0</v>
      </c>
      <c r="O72" s="112">
        <v>0</v>
      </c>
      <c r="P72" s="112">
        <v>0</v>
      </c>
      <c r="Q72" s="113">
        <v>2</v>
      </c>
      <c r="R72" s="113">
        <v>2</v>
      </c>
      <c r="S72" s="114">
        <f t="shared" si="6"/>
        <v>0</v>
      </c>
      <c r="T72" s="114">
        <f t="shared" si="6"/>
        <v>0</v>
      </c>
      <c r="U72" s="115">
        <f t="shared" si="7"/>
        <v>0</v>
      </c>
      <c r="V72" s="115">
        <f t="shared" si="7"/>
        <v>0</v>
      </c>
    </row>
    <row r="73" spans="1:22" ht="38.25">
      <c r="A73" s="110" t="s">
        <v>283</v>
      </c>
      <c r="B73" s="110" t="s">
        <v>330</v>
      </c>
      <c r="C73" s="110" t="s">
        <v>157</v>
      </c>
      <c r="D73" s="111" t="s">
        <v>309</v>
      </c>
      <c r="E73" s="134">
        <v>0</v>
      </c>
      <c r="F73" s="134">
        <v>0</v>
      </c>
      <c r="G73" s="112">
        <v>1</v>
      </c>
      <c r="H73" s="112">
        <v>1</v>
      </c>
      <c r="I73" s="112">
        <v>0</v>
      </c>
      <c r="J73" s="112">
        <v>0</v>
      </c>
      <c r="K73" s="112">
        <v>0</v>
      </c>
      <c r="L73" s="112">
        <v>0</v>
      </c>
      <c r="M73" s="112">
        <v>0</v>
      </c>
      <c r="N73" s="112">
        <v>0</v>
      </c>
      <c r="O73" s="112">
        <v>0</v>
      </c>
      <c r="P73" s="112">
        <v>0</v>
      </c>
      <c r="Q73" s="113">
        <v>1</v>
      </c>
      <c r="R73" s="113">
        <v>1</v>
      </c>
      <c r="S73" s="114">
        <f t="shared" si="6"/>
        <v>0</v>
      </c>
      <c r="T73" s="114">
        <f t="shared" si="6"/>
        <v>0</v>
      </c>
      <c r="U73" s="115">
        <f t="shared" si="7"/>
        <v>0</v>
      </c>
      <c r="V73" s="115">
        <f t="shared" si="7"/>
        <v>0</v>
      </c>
    </row>
    <row r="74" spans="1:22" ht="38.25">
      <c r="A74" s="110" t="s">
        <v>283</v>
      </c>
      <c r="B74" s="110" t="s">
        <v>330</v>
      </c>
      <c r="C74" s="110" t="s">
        <v>157</v>
      </c>
      <c r="D74" s="111" t="s">
        <v>311</v>
      </c>
      <c r="E74" s="134">
        <v>3</v>
      </c>
      <c r="F74" s="134">
        <v>2</v>
      </c>
      <c r="G74" s="112">
        <v>4</v>
      </c>
      <c r="H74" s="112">
        <v>4</v>
      </c>
      <c r="I74" s="112">
        <v>0</v>
      </c>
      <c r="J74" s="112">
        <v>0</v>
      </c>
      <c r="K74" s="112">
        <v>0</v>
      </c>
      <c r="L74" s="112">
        <v>0</v>
      </c>
      <c r="M74" s="112">
        <v>0</v>
      </c>
      <c r="N74" s="112">
        <v>0</v>
      </c>
      <c r="O74" s="112">
        <v>0</v>
      </c>
      <c r="P74" s="112">
        <v>0</v>
      </c>
      <c r="Q74" s="113">
        <v>7</v>
      </c>
      <c r="R74" s="113">
        <v>6</v>
      </c>
      <c r="S74" s="114">
        <f t="shared" si="6"/>
        <v>0</v>
      </c>
      <c r="T74" s="114">
        <f t="shared" si="6"/>
        <v>0</v>
      </c>
      <c r="U74" s="115">
        <f t="shared" si="7"/>
        <v>0</v>
      </c>
      <c r="V74" s="115">
        <f t="shared" si="7"/>
        <v>0</v>
      </c>
    </row>
    <row r="75" spans="1:22" ht="38.25">
      <c r="A75" s="110" t="s">
        <v>283</v>
      </c>
      <c r="B75" s="110" t="s">
        <v>330</v>
      </c>
      <c r="C75" s="110" t="s">
        <v>157</v>
      </c>
      <c r="D75" s="111" t="s">
        <v>316</v>
      </c>
      <c r="E75" s="134">
        <v>2</v>
      </c>
      <c r="F75" s="134">
        <v>1</v>
      </c>
      <c r="G75" s="112">
        <v>1</v>
      </c>
      <c r="H75" s="112">
        <v>1</v>
      </c>
      <c r="I75" s="112">
        <v>0</v>
      </c>
      <c r="J75" s="112">
        <v>0</v>
      </c>
      <c r="K75" s="112">
        <v>0</v>
      </c>
      <c r="L75" s="112">
        <v>0</v>
      </c>
      <c r="M75" s="112">
        <v>0</v>
      </c>
      <c r="N75" s="112">
        <v>0</v>
      </c>
      <c r="O75" s="112">
        <v>0</v>
      </c>
      <c r="P75" s="112">
        <v>0</v>
      </c>
      <c r="Q75" s="113">
        <v>3</v>
      </c>
      <c r="R75" s="113">
        <v>2</v>
      </c>
      <c r="S75" s="114">
        <f t="shared" si="6"/>
        <v>0</v>
      </c>
      <c r="T75" s="114">
        <f t="shared" si="6"/>
        <v>0</v>
      </c>
      <c r="U75" s="115">
        <f t="shared" si="7"/>
        <v>0</v>
      </c>
      <c r="V75" s="115">
        <f t="shared" si="7"/>
        <v>0</v>
      </c>
    </row>
    <row r="76" spans="1:22" ht="25.5">
      <c r="A76" s="110" t="s">
        <v>283</v>
      </c>
      <c r="B76" s="110" t="s">
        <v>330</v>
      </c>
      <c r="C76" s="110" t="s">
        <v>157</v>
      </c>
      <c r="D76" s="111" t="s">
        <v>321</v>
      </c>
      <c r="E76" s="134">
        <v>1</v>
      </c>
      <c r="F76" s="134">
        <v>0</v>
      </c>
      <c r="G76" s="112">
        <v>2</v>
      </c>
      <c r="H76" s="112">
        <v>0</v>
      </c>
      <c r="I76" s="112">
        <v>0</v>
      </c>
      <c r="J76" s="112">
        <v>0</v>
      </c>
      <c r="K76" s="112">
        <v>0</v>
      </c>
      <c r="L76" s="112">
        <v>0</v>
      </c>
      <c r="M76" s="112">
        <v>0</v>
      </c>
      <c r="N76" s="112">
        <v>0</v>
      </c>
      <c r="O76" s="112">
        <v>0</v>
      </c>
      <c r="P76" s="112">
        <v>0</v>
      </c>
      <c r="Q76" s="113">
        <v>3</v>
      </c>
      <c r="R76" s="113">
        <v>0</v>
      </c>
      <c r="S76" s="114">
        <f t="shared" si="6"/>
        <v>0</v>
      </c>
      <c r="T76" s="114">
        <f t="shared" si="6"/>
        <v>0</v>
      </c>
      <c r="U76" s="115">
        <f t="shared" si="7"/>
        <v>0</v>
      </c>
      <c r="V76" s="115">
        <v>0</v>
      </c>
    </row>
    <row r="77" spans="1:22" ht="38.25">
      <c r="A77" s="110" t="s">
        <v>283</v>
      </c>
      <c r="B77" s="110" t="s">
        <v>330</v>
      </c>
      <c r="C77" s="110" t="s">
        <v>157</v>
      </c>
      <c r="D77" s="111" t="s">
        <v>322</v>
      </c>
      <c r="E77" s="134">
        <v>2</v>
      </c>
      <c r="F77" s="134">
        <v>2</v>
      </c>
      <c r="G77" s="112">
        <v>0</v>
      </c>
      <c r="H77" s="112">
        <v>0</v>
      </c>
      <c r="I77" s="112">
        <v>0</v>
      </c>
      <c r="J77" s="112">
        <v>0</v>
      </c>
      <c r="K77" s="112">
        <v>0</v>
      </c>
      <c r="L77" s="112">
        <v>0</v>
      </c>
      <c r="M77" s="112">
        <v>0</v>
      </c>
      <c r="N77" s="112">
        <v>0</v>
      </c>
      <c r="O77" s="112">
        <v>0</v>
      </c>
      <c r="P77" s="112">
        <v>0</v>
      </c>
      <c r="Q77" s="113">
        <v>2</v>
      </c>
      <c r="R77" s="113">
        <v>2</v>
      </c>
      <c r="S77" s="114">
        <f t="shared" si="6"/>
        <v>0</v>
      </c>
      <c r="T77" s="114">
        <f t="shared" si="6"/>
        <v>0</v>
      </c>
      <c r="U77" s="115">
        <f t="shared" si="7"/>
        <v>0</v>
      </c>
      <c r="V77" s="115">
        <f t="shared" si="7"/>
        <v>0</v>
      </c>
    </row>
    <row r="78" spans="1:22">
      <c r="A78" s="728" t="s">
        <v>339</v>
      </c>
      <c r="B78" s="729"/>
      <c r="C78" s="729"/>
      <c r="D78" s="730"/>
      <c r="E78" s="116">
        <f>SUM(E54:E77)</f>
        <v>54</v>
      </c>
      <c r="F78" s="116">
        <f t="shared" ref="F78:T78" si="8">SUM(F54:F77)</f>
        <v>30</v>
      </c>
      <c r="G78" s="116">
        <f t="shared" si="8"/>
        <v>75</v>
      </c>
      <c r="H78" s="116">
        <f t="shared" si="8"/>
        <v>42</v>
      </c>
      <c r="I78" s="116">
        <f t="shared" si="8"/>
        <v>6</v>
      </c>
      <c r="J78" s="116">
        <f t="shared" si="8"/>
        <v>3</v>
      </c>
      <c r="K78" s="116">
        <f t="shared" si="8"/>
        <v>7</v>
      </c>
      <c r="L78" s="116">
        <f t="shared" si="8"/>
        <v>3</v>
      </c>
      <c r="M78" s="116">
        <f t="shared" si="8"/>
        <v>0</v>
      </c>
      <c r="N78" s="116">
        <f t="shared" si="8"/>
        <v>0</v>
      </c>
      <c r="O78" s="116">
        <f t="shared" si="8"/>
        <v>0</v>
      </c>
      <c r="P78" s="116">
        <f t="shared" si="8"/>
        <v>0</v>
      </c>
      <c r="Q78" s="116">
        <f t="shared" si="8"/>
        <v>142</v>
      </c>
      <c r="R78" s="116">
        <f t="shared" si="8"/>
        <v>78</v>
      </c>
      <c r="S78" s="116">
        <f t="shared" si="8"/>
        <v>13</v>
      </c>
      <c r="T78" s="116">
        <f t="shared" si="8"/>
        <v>6</v>
      </c>
      <c r="U78" s="118">
        <f t="shared" si="7"/>
        <v>9.1549295774647899</v>
      </c>
      <c r="V78" s="118">
        <f t="shared" si="7"/>
        <v>7.6923076923076925</v>
      </c>
    </row>
    <row r="79" spans="1:22">
      <c r="A79" s="110" t="s">
        <v>283</v>
      </c>
      <c r="B79" s="110" t="s">
        <v>330</v>
      </c>
      <c r="C79" s="110" t="s">
        <v>166</v>
      </c>
      <c r="D79" s="110" t="s">
        <v>285</v>
      </c>
      <c r="E79" s="134">
        <v>2</v>
      </c>
      <c r="F79" s="134">
        <v>0</v>
      </c>
      <c r="G79" s="112">
        <v>0</v>
      </c>
      <c r="H79" s="112">
        <v>0</v>
      </c>
      <c r="I79" s="112">
        <v>0</v>
      </c>
      <c r="J79" s="112">
        <v>0</v>
      </c>
      <c r="K79" s="112">
        <v>0</v>
      </c>
      <c r="L79" s="112">
        <v>0</v>
      </c>
      <c r="M79" s="112">
        <v>0</v>
      </c>
      <c r="N79" s="112">
        <v>0</v>
      </c>
      <c r="O79" s="112">
        <v>0</v>
      </c>
      <c r="P79" s="112">
        <v>0</v>
      </c>
      <c r="Q79" s="113">
        <v>2</v>
      </c>
      <c r="R79" s="113">
        <v>0</v>
      </c>
      <c r="S79" s="119">
        <f t="shared" ref="S79:T83" si="9">K79+M79</f>
        <v>0</v>
      </c>
      <c r="T79" s="119">
        <f t="shared" si="9"/>
        <v>0</v>
      </c>
      <c r="U79" s="120">
        <f t="shared" si="7"/>
        <v>0</v>
      </c>
      <c r="V79" s="120">
        <v>0</v>
      </c>
    </row>
    <row r="80" spans="1:22">
      <c r="A80" s="110" t="s">
        <v>283</v>
      </c>
      <c r="B80" s="110" t="s">
        <v>330</v>
      </c>
      <c r="C80" s="110" t="s">
        <v>166</v>
      </c>
      <c r="D80" s="110" t="s">
        <v>286</v>
      </c>
      <c r="E80" s="112">
        <v>0</v>
      </c>
      <c r="F80" s="112">
        <v>0</v>
      </c>
      <c r="G80" s="112">
        <v>0</v>
      </c>
      <c r="H80" s="112">
        <v>0</v>
      </c>
      <c r="I80" s="112">
        <v>0</v>
      </c>
      <c r="J80" s="112">
        <v>0</v>
      </c>
      <c r="K80" s="112">
        <v>1</v>
      </c>
      <c r="L80" s="112">
        <v>0</v>
      </c>
      <c r="M80" s="112">
        <v>0</v>
      </c>
      <c r="N80" s="112">
        <v>0</v>
      </c>
      <c r="O80" s="112">
        <v>0</v>
      </c>
      <c r="P80" s="112">
        <v>0</v>
      </c>
      <c r="Q80" s="113">
        <v>1</v>
      </c>
      <c r="R80" s="113">
        <v>0</v>
      </c>
      <c r="S80" s="119">
        <f t="shared" si="9"/>
        <v>1</v>
      </c>
      <c r="T80" s="119">
        <f t="shared" si="9"/>
        <v>0</v>
      </c>
      <c r="U80" s="120">
        <f t="shared" si="7"/>
        <v>100</v>
      </c>
      <c r="V80" s="120">
        <v>0</v>
      </c>
    </row>
    <row r="81" spans="1:22">
      <c r="A81" s="110" t="s">
        <v>283</v>
      </c>
      <c r="B81" s="110" t="s">
        <v>330</v>
      </c>
      <c r="C81" s="110" t="s">
        <v>166</v>
      </c>
      <c r="D81" s="110" t="s">
        <v>332</v>
      </c>
      <c r="E81" s="112">
        <v>0</v>
      </c>
      <c r="F81" s="112">
        <v>0</v>
      </c>
      <c r="G81" s="112">
        <v>2</v>
      </c>
      <c r="H81" s="112">
        <v>1</v>
      </c>
      <c r="I81" s="112">
        <v>0</v>
      </c>
      <c r="J81" s="112">
        <v>0</v>
      </c>
      <c r="K81" s="112">
        <v>1</v>
      </c>
      <c r="L81" s="112">
        <v>1</v>
      </c>
      <c r="M81" s="112">
        <v>0</v>
      </c>
      <c r="N81" s="112">
        <v>0</v>
      </c>
      <c r="O81" s="112">
        <v>0</v>
      </c>
      <c r="P81" s="112">
        <v>0</v>
      </c>
      <c r="Q81" s="113">
        <v>3</v>
      </c>
      <c r="R81" s="113">
        <v>2</v>
      </c>
      <c r="S81" s="119">
        <f t="shared" si="9"/>
        <v>1</v>
      </c>
      <c r="T81" s="119">
        <f t="shared" si="9"/>
        <v>1</v>
      </c>
      <c r="U81" s="120">
        <f t="shared" si="7"/>
        <v>33.333333333333329</v>
      </c>
      <c r="V81" s="120">
        <f t="shared" si="7"/>
        <v>50</v>
      </c>
    </row>
    <row r="82" spans="1:22">
      <c r="A82" s="110" t="s">
        <v>283</v>
      </c>
      <c r="B82" s="110" t="s">
        <v>330</v>
      </c>
      <c r="C82" s="110" t="s">
        <v>166</v>
      </c>
      <c r="D82" s="110" t="s">
        <v>333</v>
      </c>
      <c r="E82" s="112">
        <v>0</v>
      </c>
      <c r="F82" s="112">
        <v>0</v>
      </c>
      <c r="G82" s="112">
        <v>2</v>
      </c>
      <c r="H82" s="112">
        <v>2</v>
      </c>
      <c r="I82" s="112">
        <v>0</v>
      </c>
      <c r="J82" s="112">
        <v>0</v>
      </c>
      <c r="K82" s="112">
        <v>0</v>
      </c>
      <c r="L82" s="112">
        <v>0</v>
      </c>
      <c r="M82" s="112">
        <v>0</v>
      </c>
      <c r="N82" s="112">
        <v>0</v>
      </c>
      <c r="O82" s="112">
        <v>0</v>
      </c>
      <c r="P82" s="112">
        <v>0</v>
      </c>
      <c r="Q82" s="113">
        <v>2</v>
      </c>
      <c r="R82" s="113">
        <v>2</v>
      </c>
      <c r="S82" s="119">
        <f t="shared" si="9"/>
        <v>0</v>
      </c>
      <c r="T82" s="119">
        <f t="shared" si="9"/>
        <v>0</v>
      </c>
      <c r="U82" s="120">
        <f t="shared" si="7"/>
        <v>0</v>
      </c>
      <c r="V82" s="120">
        <f t="shared" si="7"/>
        <v>0</v>
      </c>
    </row>
    <row r="83" spans="1:22">
      <c r="A83" s="110" t="s">
        <v>283</v>
      </c>
      <c r="B83" s="110" t="s">
        <v>330</v>
      </c>
      <c r="C83" s="110" t="s">
        <v>166</v>
      </c>
      <c r="D83" s="110" t="s">
        <v>335</v>
      </c>
      <c r="E83" s="112">
        <v>0</v>
      </c>
      <c r="F83" s="112">
        <v>0</v>
      </c>
      <c r="G83" s="112">
        <v>2</v>
      </c>
      <c r="H83" s="112">
        <v>0</v>
      </c>
      <c r="I83" s="112">
        <v>0</v>
      </c>
      <c r="J83" s="112">
        <v>0</v>
      </c>
      <c r="K83" s="112">
        <v>0</v>
      </c>
      <c r="L83" s="112">
        <v>0</v>
      </c>
      <c r="M83" s="112">
        <v>0</v>
      </c>
      <c r="N83" s="112">
        <v>0</v>
      </c>
      <c r="O83" s="112">
        <v>0</v>
      </c>
      <c r="P83" s="112">
        <v>0</v>
      </c>
      <c r="Q83" s="113">
        <v>2</v>
      </c>
      <c r="R83" s="113">
        <v>0</v>
      </c>
      <c r="S83" s="119">
        <f t="shared" si="9"/>
        <v>0</v>
      </c>
      <c r="T83" s="119">
        <f t="shared" si="9"/>
        <v>0</v>
      </c>
      <c r="U83" s="120">
        <f t="shared" si="7"/>
        <v>0</v>
      </c>
      <c r="V83" s="120">
        <v>0</v>
      </c>
    </row>
    <row r="84" spans="1:22">
      <c r="A84" s="728" t="s">
        <v>340</v>
      </c>
      <c r="B84" s="729"/>
      <c r="C84" s="729"/>
      <c r="D84" s="730"/>
      <c r="E84" s="116">
        <f>SUM(E79:E83)</f>
        <v>2</v>
      </c>
      <c r="F84" s="116">
        <f t="shared" ref="F84:T84" si="10">SUM(F79:F83)</f>
        <v>0</v>
      </c>
      <c r="G84" s="116">
        <f t="shared" si="10"/>
        <v>6</v>
      </c>
      <c r="H84" s="116">
        <f t="shared" si="10"/>
        <v>3</v>
      </c>
      <c r="I84" s="116">
        <f t="shared" si="10"/>
        <v>0</v>
      </c>
      <c r="J84" s="116">
        <f t="shared" si="10"/>
        <v>0</v>
      </c>
      <c r="K84" s="116">
        <f t="shared" si="10"/>
        <v>2</v>
      </c>
      <c r="L84" s="116">
        <f t="shared" si="10"/>
        <v>1</v>
      </c>
      <c r="M84" s="116">
        <f t="shared" si="10"/>
        <v>0</v>
      </c>
      <c r="N84" s="116">
        <f t="shared" si="10"/>
        <v>0</v>
      </c>
      <c r="O84" s="116">
        <f t="shared" si="10"/>
        <v>0</v>
      </c>
      <c r="P84" s="116">
        <f t="shared" si="10"/>
        <v>0</v>
      </c>
      <c r="Q84" s="116">
        <f t="shared" si="10"/>
        <v>10</v>
      </c>
      <c r="R84" s="116">
        <f t="shared" si="10"/>
        <v>4</v>
      </c>
      <c r="S84" s="116">
        <f t="shared" si="10"/>
        <v>2</v>
      </c>
      <c r="T84" s="116">
        <f t="shared" si="10"/>
        <v>1</v>
      </c>
      <c r="U84" s="118">
        <f t="shared" si="7"/>
        <v>20</v>
      </c>
      <c r="V84" s="118">
        <f t="shared" si="7"/>
        <v>25</v>
      </c>
    </row>
    <row r="85" spans="1:22">
      <c r="A85" s="731" t="s">
        <v>341</v>
      </c>
      <c r="B85" s="732"/>
      <c r="C85" s="732"/>
      <c r="D85" s="733"/>
      <c r="E85" s="122">
        <f>E78+E84</f>
        <v>56</v>
      </c>
      <c r="F85" s="122">
        <f t="shared" ref="F85:T85" si="11">F78+F84</f>
        <v>30</v>
      </c>
      <c r="G85" s="122">
        <f t="shared" si="11"/>
        <v>81</v>
      </c>
      <c r="H85" s="122">
        <f t="shared" si="11"/>
        <v>45</v>
      </c>
      <c r="I85" s="122">
        <f t="shared" si="11"/>
        <v>6</v>
      </c>
      <c r="J85" s="122">
        <f t="shared" si="11"/>
        <v>3</v>
      </c>
      <c r="K85" s="122">
        <f t="shared" si="11"/>
        <v>9</v>
      </c>
      <c r="L85" s="122">
        <f t="shared" si="11"/>
        <v>4</v>
      </c>
      <c r="M85" s="122">
        <f t="shared" si="11"/>
        <v>0</v>
      </c>
      <c r="N85" s="122">
        <f t="shared" si="11"/>
        <v>0</v>
      </c>
      <c r="O85" s="122">
        <f t="shared" si="11"/>
        <v>0</v>
      </c>
      <c r="P85" s="122">
        <f t="shared" si="11"/>
        <v>0</v>
      </c>
      <c r="Q85" s="122">
        <f t="shared" si="11"/>
        <v>152</v>
      </c>
      <c r="R85" s="122">
        <f t="shared" si="11"/>
        <v>82</v>
      </c>
      <c r="S85" s="122">
        <f t="shared" si="11"/>
        <v>15</v>
      </c>
      <c r="T85" s="122">
        <f t="shared" si="11"/>
        <v>7</v>
      </c>
      <c r="U85" s="124">
        <f>S85/Q85*100</f>
        <v>9.8684210526315788</v>
      </c>
      <c r="V85" s="124">
        <f>T85/R85*100</f>
        <v>8.536585365853659</v>
      </c>
    </row>
    <row r="86" spans="1:22" ht="25.5">
      <c r="A86" s="110" t="s">
        <v>283</v>
      </c>
      <c r="B86" s="110" t="s">
        <v>342</v>
      </c>
      <c r="C86" s="110" t="s">
        <v>157</v>
      </c>
      <c r="D86" s="111" t="s">
        <v>343</v>
      </c>
      <c r="E86" s="134">
        <v>1</v>
      </c>
      <c r="F86" s="134">
        <v>1</v>
      </c>
      <c r="G86" s="112">
        <v>0</v>
      </c>
      <c r="H86" s="112">
        <v>0</v>
      </c>
      <c r="I86" s="112">
        <v>0</v>
      </c>
      <c r="J86" s="112">
        <v>0</v>
      </c>
      <c r="K86" s="112">
        <v>1</v>
      </c>
      <c r="L86" s="112">
        <v>1</v>
      </c>
      <c r="M86" s="112">
        <v>0</v>
      </c>
      <c r="N86" s="112">
        <v>0</v>
      </c>
      <c r="O86" s="112">
        <v>0</v>
      </c>
      <c r="P86" s="112">
        <v>0</v>
      </c>
      <c r="Q86" s="113">
        <v>2</v>
      </c>
      <c r="R86" s="113">
        <v>2</v>
      </c>
      <c r="S86" s="115">
        <f t="shared" ref="S86:T89" si="12">K86+M86</f>
        <v>1</v>
      </c>
      <c r="T86" s="115">
        <f t="shared" si="12"/>
        <v>1</v>
      </c>
      <c r="U86" s="115">
        <f>S86/Q86*100</f>
        <v>50</v>
      </c>
      <c r="V86" s="115">
        <f>T86/R86*100</f>
        <v>50</v>
      </c>
    </row>
    <row r="87" spans="1:22">
      <c r="A87" s="110" t="s">
        <v>283</v>
      </c>
      <c r="B87" s="110" t="s">
        <v>342</v>
      </c>
      <c r="C87" s="110" t="s">
        <v>157</v>
      </c>
      <c r="D87" s="110" t="s">
        <v>344</v>
      </c>
      <c r="E87" s="134">
        <v>1</v>
      </c>
      <c r="F87" s="134">
        <v>0</v>
      </c>
      <c r="G87" s="112">
        <v>1</v>
      </c>
      <c r="H87" s="112">
        <v>1</v>
      </c>
      <c r="I87" s="112">
        <v>1</v>
      </c>
      <c r="J87" s="112">
        <v>0</v>
      </c>
      <c r="K87" s="112">
        <v>1</v>
      </c>
      <c r="L87" s="112">
        <v>0</v>
      </c>
      <c r="M87" s="112">
        <v>0</v>
      </c>
      <c r="N87" s="112">
        <v>0</v>
      </c>
      <c r="O87" s="112">
        <v>0</v>
      </c>
      <c r="P87" s="112">
        <v>0</v>
      </c>
      <c r="Q87" s="113">
        <v>4</v>
      </c>
      <c r="R87" s="113">
        <v>1</v>
      </c>
      <c r="S87" s="115">
        <f t="shared" si="12"/>
        <v>1</v>
      </c>
      <c r="T87" s="115">
        <f t="shared" si="12"/>
        <v>0</v>
      </c>
      <c r="U87" s="115">
        <f t="shared" ref="U87:V93" si="13">S87/Q87*100</f>
        <v>25</v>
      </c>
      <c r="V87" s="115">
        <f t="shared" si="13"/>
        <v>0</v>
      </c>
    </row>
    <row r="88" spans="1:22">
      <c r="A88" s="110" t="s">
        <v>283</v>
      </c>
      <c r="B88" s="110" t="s">
        <v>342</v>
      </c>
      <c r="C88" s="110" t="s">
        <v>157</v>
      </c>
      <c r="D88" s="110" t="s">
        <v>345</v>
      </c>
      <c r="E88" s="134">
        <v>0</v>
      </c>
      <c r="F88" s="134">
        <v>0</v>
      </c>
      <c r="G88" s="112">
        <v>1</v>
      </c>
      <c r="H88" s="112">
        <v>1</v>
      </c>
      <c r="I88" s="112">
        <v>1</v>
      </c>
      <c r="J88" s="112">
        <v>0</v>
      </c>
      <c r="K88" s="112">
        <v>2</v>
      </c>
      <c r="L88" s="112">
        <v>1</v>
      </c>
      <c r="M88" s="112">
        <v>0</v>
      </c>
      <c r="N88" s="112">
        <v>0</v>
      </c>
      <c r="O88" s="112">
        <v>0</v>
      </c>
      <c r="P88" s="112">
        <v>0</v>
      </c>
      <c r="Q88" s="113">
        <v>4</v>
      </c>
      <c r="R88" s="113">
        <v>2</v>
      </c>
      <c r="S88" s="115">
        <f t="shared" si="12"/>
        <v>2</v>
      </c>
      <c r="T88" s="115">
        <f t="shared" si="12"/>
        <v>1</v>
      </c>
      <c r="U88" s="115">
        <f t="shared" si="13"/>
        <v>50</v>
      </c>
      <c r="V88" s="115">
        <f t="shared" si="13"/>
        <v>50</v>
      </c>
    </row>
    <row r="89" spans="1:22" ht="25.5">
      <c r="A89" s="110" t="s">
        <v>283</v>
      </c>
      <c r="B89" s="110" t="s">
        <v>342</v>
      </c>
      <c r="C89" s="110" t="s">
        <v>157</v>
      </c>
      <c r="D89" s="111" t="s">
        <v>346</v>
      </c>
      <c r="E89" s="112">
        <v>0</v>
      </c>
      <c r="F89" s="112">
        <v>0</v>
      </c>
      <c r="G89" s="112">
        <v>0</v>
      </c>
      <c r="H89" s="112">
        <v>0</v>
      </c>
      <c r="I89" s="112">
        <v>1</v>
      </c>
      <c r="J89" s="112">
        <v>1</v>
      </c>
      <c r="K89" s="112">
        <v>0</v>
      </c>
      <c r="L89" s="112">
        <v>0</v>
      </c>
      <c r="M89" s="112">
        <v>0</v>
      </c>
      <c r="N89" s="112">
        <v>0</v>
      </c>
      <c r="O89" s="112">
        <v>0</v>
      </c>
      <c r="P89" s="112">
        <v>0</v>
      </c>
      <c r="Q89" s="113">
        <v>1</v>
      </c>
      <c r="R89" s="113">
        <v>1</v>
      </c>
      <c r="S89" s="115">
        <f t="shared" si="12"/>
        <v>0</v>
      </c>
      <c r="T89" s="115">
        <f t="shared" si="12"/>
        <v>0</v>
      </c>
      <c r="U89" s="115">
        <f t="shared" si="13"/>
        <v>0</v>
      </c>
      <c r="V89" s="115">
        <f t="shared" si="13"/>
        <v>0</v>
      </c>
    </row>
    <row r="90" spans="1:22">
      <c r="A90" s="728" t="s">
        <v>347</v>
      </c>
      <c r="B90" s="729"/>
      <c r="C90" s="729"/>
      <c r="D90" s="730"/>
      <c r="E90" s="116">
        <f>SUM(E86:E89)</f>
        <v>2</v>
      </c>
      <c r="F90" s="116">
        <f t="shared" ref="F90:T90" si="14">SUM(F86:F89)</f>
        <v>1</v>
      </c>
      <c r="G90" s="116">
        <f t="shared" si="14"/>
        <v>2</v>
      </c>
      <c r="H90" s="116">
        <f t="shared" si="14"/>
        <v>2</v>
      </c>
      <c r="I90" s="116">
        <f t="shared" si="14"/>
        <v>3</v>
      </c>
      <c r="J90" s="116">
        <f t="shared" si="14"/>
        <v>1</v>
      </c>
      <c r="K90" s="116">
        <f t="shared" si="14"/>
        <v>4</v>
      </c>
      <c r="L90" s="116">
        <f t="shared" si="14"/>
        <v>2</v>
      </c>
      <c r="M90" s="116">
        <f t="shared" si="14"/>
        <v>0</v>
      </c>
      <c r="N90" s="116">
        <f t="shared" si="14"/>
        <v>0</v>
      </c>
      <c r="O90" s="116">
        <f t="shared" si="14"/>
        <v>0</v>
      </c>
      <c r="P90" s="116">
        <f t="shared" si="14"/>
        <v>0</v>
      </c>
      <c r="Q90" s="116">
        <f t="shared" si="14"/>
        <v>11</v>
      </c>
      <c r="R90" s="116">
        <f t="shared" si="14"/>
        <v>6</v>
      </c>
      <c r="S90" s="116">
        <f t="shared" si="14"/>
        <v>4</v>
      </c>
      <c r="T90" s="116">
        <f t="shared" si="14"/>
        <v>2</v>
      </c>
      <c r="U90" s="118">
        <f t="shared" si="13"/>
        <v>36.363636363636367</v>
      </c>
      <c r="V90" s="118">
        <f t="shared" si="13"/>
        <v>33.333333333333329</v>
      </c>
    </row>
    <row r="91" spans="1:22" ht="25.5">
      <c r="A91" s="110" t="s">
        <v>283</v>
      </c>
      <c r="B91" s="110" t="s">
        <v>342</v>
      </c>
      <c r="C91" s="110" t="s">
        <v>166</v>
      </c>
      <c r="D91" s="111" t="s">
        <v>343</v>
      </c>
      <c r="E91" s="112">
        <v>0</v>
      </c>
      <c r="F91" s="112">
        <v>0</v>
      </c>
      <c r="G91" s="112">
        <v>1</v>
      </c>
      <c r="H91" s="112">
        <v>1</v>
      </c>
      <c r="I91" s="112">
        <v>0</v>
      </c>
      <c r="J91" s="112">
        <v>0</v>
      </c>
      <c r="K91" s="112">
        <v>0</v>
      </c>
      <c r="L91" s="112">
        <v>0</v>
      </c>
      <c r="M91" s="112">
        <v>0</v>
      </c>
      <c r="N91" s="112">
        <v>0</v>
      </c>
      <c r="O91" s="112">
        <v>0</v>
      </c>
      <c r="P91" s="112">
        <v>0</v>
      </c>
      <c r="Q91" s="113">
        <v>1</v>
      </c>
      <c r="R91" s="113">
        <v>1</v>
      </c>
      <c r="S91" s="135">
        <f>M91+O91</f>
        <v>0</v>
      </c>
      <c r="T91" s="135">
        <f>N91+P91</f>
        <v>0</v>
      </c>
      <c r="U91" s="115">
        <f t="shared" si="13"/>
        <v>0</v>
      </c>
      <c r="V91" s="115">
        <f t="shared" si="13"/>
        <v>0</v>
      </c>
    </row>
    <row r="92" spans="1:22">
      <c r="A92" s="728" t="s">
        <v>348</v>
      </c>
      <c r="B92" s="729"/>
      <c r="C92" s="729"/>
      <c r="D92" s="730"/>
      <c r="E92" s="116">
        <f>SUM(E91)</f>
        <v>0</v>
      </c>
      <c r="F92" s="116">
        <f t="shared" ref="F92:T92" si="15">SUM(F91)</f>
        <v>0</v>
      </c>
      <c r="G92" s="116">
        <f t="shared" si="15"/>
        <v>1</v>
      </c>
      <c r="H92" s="116">
        <f t="shared" si="15"/>
        <v>1</v>
      </c>
      <c r="I92" s="116">
        <f t="shared" si="15"/>
        <v>0</v>
      </c>
      <c r="J92" s="116">
        <f t="shared" si="15"/>
        <v>0</v>
      </c>
      <c r="K92" s="116">
        <f t="shared" si="15"/>
        <v>0</v>
      </c>
      <c r="L92" s="116">
        <f t="shared" si="15"/>
        <v>0</v>
      </c>
      <c r="M92" s="116">
        <f t="shared" si="15"/>
        <v>0</v>
      </c>
      <c r="N92" s="116">
        <f t="shared" si="15"/>
        <v>0</v>
      </c>
      <c r="O92" s="116">
        <f t="shared" si="15"/>
        <v>0</v>
      </c>
      <c r="P92" s="116">
        <f t="shared" si="15"/>
        <v>0</v>
      </c>
      <c r="Q92" s="116">
        <f t="shared" si="15"/>
        <v>1</v>
      </c>
      <c r="R92" s="116">
        <f t="shared" si="15"/>
        <v>1</v>
      </c>
      <c r="S92" s="116">
        <f t="shared" si="15"/>
        <v>0</v>
      </c>
      <c r="T92" s="116">
        <f t="shared" si="15"/>
        <v>0</v>
      </c>
      <c r="U92" s="118">
        <f t="shared" si="13"/>
        <v>0</v>
      </c>
      <c r="V92" s="118">
        <f t="shared" si="13"/>
        <v>0</v>
      </c>
    </row>
    <row r="93" spans="1:22">
      <c r="A93" s="731" t="s">
        <v>349</v>
      </c>
      <c r="B93" s="732"/>
      <c r="C93" s="732"/>
      <c r="D93" s="733"/>
      <c r="E93" s="122">
        <f>E90+E92</f>
        <v>2</v>
      </c>
      <c r="F93" s="122">
        <f t="shared" ref="F93:T93" si="16">F90+F92</f>
        <v>1</v>
      </c>
      <c r="G93" s="122">
        <f t="shared" si="16"/>
        <v>3</v>
      </c>
      <c r="H93" s="122">
        <f t="shared" si="16"/>
        <v>3</v>
      </c>
      <c r="I93" s="122">
        <f t="shared" si="16"/>
        <v>3</v>
      </c>
      <c r="J93" s="122">
        <f t="shared" si="16"/>
        <v>1</v>
      </c>
      <c r="K93" s="122">
        <f t="shared" si="16"/>
        <v>4</v>
      </c>
      <c r="L93" s="122">
        <f t="shared" si="16"/>
        <v>2</v>
      </c>
      <c r="M93" s="122">
        <f t="shared" si="16"/>
        <v>0</v>
      </c>
      <c r="N93" s="122">
        <f t="shared" si="16"/>
        <v>0</v>
      </c>
      <c r="O93" s="122">
        <f t="shared" si="16"/>
        <v>0</v>
      </c>
      <c r="P93" s="122">
        <f t="shared" si="16"/>
        <v>0</v>
      </c>
      <c r="Q93" s="122">
        <f t="shared" si="16"/>
        <v>12</v>
      </c>
      <c r="R93" s="122">
        <f t="shared" si="16"/>
        <v>7</v>
      </c>
      <c r="S93" s="122">
        <f t="shared" si="16"/>
        <v>4</v>
      </c>
      <c r="T93" s="122">
        <f t="shared" si="16"/>
        <v>2</v>
      </c>
      <c r="U93" s="124">
        <f t="shared" si="13"/>
        <v>33.333333333333329</v>
      </c>
      <c r="V93" s="124">
        <f t="shared" si="13"/>
        <v>28.571428571428569</v>
      </c>
    </row>
    <row r="94" spans="1:22">
      <c r="A94" s="744" t="s">
        <v>350</v>
      </c>
      <c r="B94" s="745"/>
      <c r="C94" s="745"/>
      <c r="D94" s="746"/>
      <c r="E94" s="128">
        <f>E53+E85+E93</f>
        <v>284</v>
      </c>
      <c r="F94" s="128">
        <f t="shared" ref="F94:T94" si="17">F53+F85+F93</f>
        <v>162</v>
      </c>
      <c r="G94" s="128">
        <f t="shared" si="17"/>
        <v>279</v>
      </c>
      <c r="H94" s="128">
        <f t="shared" si="17"/>
        <v>161</v>
      </c>
      <c r="I94" s="128">
        <f t="shared" si="17"/>
        <v>121</v>
      </c>
      <c r="J94" s="128">
        <f t="shared" si="17"/>
        <v>80</v>
      </c>
      <c r="K94" s="128">
        <f t="shared" si="17"/>
        <v>38</v>
      </c>
      <c r="L94" s="128">
        <f t="shared" si="17"/>
        <v>19</v>
      </c>
      <c r="M94" s="128">
        <f t="shared" si="17"/>
        <v>4</v>
      </c>
      <c r="N94" s="128">
        <f t="shared" si="17"/>
        <v>2</v>
      </c>
      <c r="O94" s="128">
        <f t="shared" si="17"/>
        <v>0</v>
      </c>
      <c r="P94" s="128">
        <f t="shared" si="17"/>
        <v>0</v>
      </c>
      <c r="Q94" s="128">
        <f t="shared" si="17"/>
        <v>726</v>
      </c>
      <c r="R94" s="128">
        <f t="shared" si="17"/>
        <v>424</v>
      </c>
      <c r="S94" s="128">
        <f t="shared" si="17"/>
        <v>43</v>
      </c>
      <c r="T94" s="128">
        <f t="shared" si="17"/>
        <v>22</v>
      </c>
      <c r="U94" s="129">
        <f>S94/Q94*100</f>
        <v>5.9228650137741052</v>
      </c>
      <c r="V94" s="129">
        <f>T94/R94*100</f>
        <v>5.1886792452830193</v>
      </c>
    </row>
    <row r="95" spans="1:22">
      <c r="S95" s="136"/>
      <c r="T95" s="136"/>
      <c r="U95" s="136"/>
      <c r="V95" s="136"/>
    </row>
  </sheetData>
  <mergeCells count="26">
    <mergeCell ref="U5:V5"/>
    <mergeCell ref="A49:D49"/>
    <mergeCell ref="A93:D93"/>
    <mergeCell ref="A94:D94"/>
    <mergeCell ref="A53:D53"/>
    <mergeCell ref="A78:D78"/>
    <mergeCell ref="A84:D84"/>
    <mergeCell ref="A85:D85"/>
    <mergeCell ref="A90:D90"/>
    <mergeCell ref="A92:D92"/>
    <mergeCell ref="A1:V1"/>
    <mergeCell ref="A2:V2"/>
    <mergeCell ref="A52:D52"/>
    <mergeCell ref="A4:V4"/>
    <mergeCell ref="A5:A6"/>
    <mergeCell ref="B5:B6"/>
    <mergeCell ref="C5:C6"/>
    <mergeCell ref="D5:D6"/>
    <mergeCell ref="E5:F5"/>
    <mergeCell ref="G5:H5"/>
    <mergeCell ref="I5:J5"/>
    <mergeCell ref="K5:L5"/>
    <mergeCell ref="M5:N5"/>
    <mergeCell ref="O5:P5"/>
    <mergeCell ref="Q5:R5"/>
    <mergeCell ref="S5:T5"/>
  </mergeCell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workbookViewId="0">
      <selection sqref="A1:V2"/>
    </sheetView>
  </sheetViews>
  <sheetFormatPr defaultRowHeight="12.75"/>
  <cols>
    <col min="1" max="1" width="3.5703125" style="137" customWidth="1"/>
    <col min="2" max="2" width="2.85546875" style="137" customWidth="1"/>
    <col min="3" max="3" width="6.42578125" style="137" customWidth="1"/>
    <col min="4" max="4" width="28.5703125" style="137" customWidth="1"/>
    <col min="5" max="5" width="5.42578125" style="137" customWidth="1"/>
    <col min="6" max="6" width="5" style="137" customWidth="1"/>
    <col min="7" max="7" width="5.7109375" style="137" customWidth="1"/>
    <col min="8" max="8" width="4.5703125" style="137" customWidth="1"/>
    <col min="9" max="9" width="5.85546875" style="137" customWidth="1"/>
    <col min="10" max="10" width="5" style="137" customWidth="1"/>
    <col min="11" max="11" width="5.42578125" style="137" customWidth="1"/>
    <col min="12" max="13" width="4.7109375" style="137" customWidth="1"/>
    <col min="14" max="14" width="4.85546875" style="137" customWidth="1"/>
    <col min="15" max="15" width="4.5703125" style="137" customWidth="1"/>
    <col min="16" max="16" width="4.28515625" style="137" customWidth="1"/>
    <col min="17" max="17" width="6" style="137" customWidth="1"/>
    <col min="18" max="18" width="4.85546875" style="137" customWidth="1"/>
    <col min="19" max="19" width="5.85546875" style="137" customWidth="1"/>
    <col min="20" max="20" width="4.85546875" style="137" customWidth="1"/>
    <col min="21" max="22" width="5.7109375" style="137" customWidth="1"/>
    <col min="23" max="256" width="9.140625" style="137"/>
    <col min="257" max="257" width="3.5703125" style="137" customWidth="1"/>
    <col min="258" max="258" width="2.85546875" style="137" customWidth="1"/>
    <col min="259" max="259" width="6.42578125" style="137" customWidth="1"/>
    <col min="260" max="260" width="28.5703125" style="137" customWidth="1"/>
    <col min="261" max="261" width="5.42578125" style="137" customWidth="1"/>
    <col min="262" max="262" width="5" style="137" customWidth="1"/>
    <col min="263" max="263" width="5.7109375" style="137" customWidth="1"/>
    <col min="264" max="264" width="4.5703125" style="137" customWidth="1"/>
    <col min="265" max="265" width="5.85546875" style="137" customWidth="1"/>
    <col min="266" max="266" width="5" style="137" customWidth="1"/>
    <col min="267" max="267" width="5.42578125" style="137" customWidth="1"/>
    <col min="268" max="268" width="4.7109375" style="137" customWidth="1"/>
    <col min="269" max="269" width="4.28515625" style="137" customWidth="1"/>
    <col min="270" max="270" width="4.85546875" style="137" customWidth="1"/>
    <col min="271" max="271" width="4.5703125" style="137" customWidth="1"/>
    <col min="272" max="272" width="4.28515625" style="137" customWidth="1"/>
    <col min="273" max="273" width="6" style="137" customWidth="1"/>
    <col min="274" max="274" width="4.85546875" style="137" customWidth="1"/>
    <col min="275" max="275" width="5.85546875" style="137" customWidth="1"/>
    <col min="276" max="276" width="4.85546875" style="137" customWidth="1"/>
    <col min="277" max="278" width="5.7109375" style="137" customWidth="1"/>
    <col min="279" max="512" width="9.140625" style="137"/>
    <col min="513" max="513" width="3.5703125" style="137" customWidth="1"/>
    <col min="514" max="514" width="2.85546875" style="137" customWidth="1"/>
    <col min="515" max="515" width="6.42578125" style="137" customWidth="1"/>
    <col min="516" max="516" width="28.5703125" style="137" customWidth="1"/>
    <col min="517" max="517" width="5.42578125" style="137" customWidth="1"/>
    <col min="518" max="518" width="5" style="137" customWidth="1"/>
    <col min="519" max="519" width="5.7109375" style="137" customWidth="1"/>
    <col min="520" max="520" width="4.5703125" style="137" customWidth="1"/>
    <col min="521" max="521" width="5.85546875" style="137" customWidth="1"/>
    <col min="522" max="522" width="5" style="137" customWidth="1"/>
    <col min="523" max="523" width="5.42578125" style="137" customWidth="1"/>
    <col min="524" max="524" width="4.7109375" style="137" customWidth="1"/>
    <col min="525" max="525" width="4.28515625" style="137" customWidth="1"/>
    <col min="526" max="526" width="4.85546875" style="137" customWidth="1"/>
    <col min="527" max="527" width="4.5703125" style="137" customWidth="1"/>
    <col min="528" max="528" width="4.28515625" style="137" customWidth="1"/>
    <col min="529" max="529" width="6" style="137" customWidth="1"/>
    <col min="530" max="530" width="4.85546875" style="137" customWidth="1"/>
    <col min="531" max="531" width="5.85546875" style="137" customWidth="1"/>
    <col min="532" max="532" width="4.85546875" style="137" customWidth="1"/>
    <col min="533" max="534" width="5.7109375" style="137" customWidth="1"/>
    <col min="535" max="768" width="9.140625" style="137"/>
    <col min="769" max="769" width="3.5703125" style="137" customWidth="1"/>
    <col min="770" max="770" width="2.85546875" style="137" customWidth="1"/>
    <col min="771" max="771" width="6.42578125" style="137" customWidth="1"/>
    <col min="772" max="772" width="28.5703125" style="137" customWidth="1"/>
    <col min="773" max="773" width="5.42578125" style="137" customWidth="1"/>
    <col min="774" max="774" width="5" style="137" customWidth="1"/>
    <col min="775" max="775" width="5.7109375" style="137" customWidth="1"/>
    <col min="776" max="776" width="4.5703125" style="137" customWidth="1"/>
    <col min="777" max="777" width="5.85546875" style="137" customWidth="1"/>
    <col min="778" max="778" width="5" style="137" customWidth="1"/>
    <col min="779" max="779" width="5.42578125" style="137" customWidth="1"/>
    <col min="780" max="780" width="4.7109375" style="137" customWidth="1"/>
    <col min="781" max="781" width="4.28515625" style="137" customWidth="1"/>
    <col min="782" max="782" width="4.85546875" style="137" customWidth="1"/>
    <col min="783" max="783" width="4.5703125" style="137" customWidth="1"/>
    <col min="784" max="784" width="4.28515625" style="137" customWidth="1"/>
    <col min="785" max="785" width="6" style="137" customWidth="1"/>
    <col min="786" max="786" width="4.85546875" style="137" customWidth="1"/>
    <col min="787" max="787" width="5.85546875" style="137" customWidth="1"/>
    <col min="788" max="788" width="4.85546875" style="137" customWidth="1"/>
    <col min="789" max="790" width="5.7109375" style="137" customWidth="1"/>
    <col min="791" max="1024" width="9.140625" style="137"/>
    <col min="1025" max="1025" width="3.5703125" style="137" customWidth="1"/>
    <col min="1026" max="1026" width="2.85546875" style="137" customWidth="1"/>
    <col min="1027" max="1027" width="6.42578125" style="137" customWidth="1"/>
    <col min="1028" max="1028" width="28.5703125" style="137" customWidth="1"/>
    <col min="1029" max="1029" width="5.42578125" style="137" customWidth="1"/>
    <col min="1030" max="1030" width="5" style="137" customWidth="1"/>
    <col min="1031" max="1031" width="5.7109375" style="137" customWidth="1"/>
    <col min="1032" max="1032" width="4.5703125" style="137" customWidth="1"/>
    <col min="1033" max="1033" width="5.85546875" style="137" customWidth="1"/>
    <col min="1034" max="1034" width="5" style="137" customWidth="1"/>
    <col min="1035" max="1035" width="5.42578125" style="137" customWidth="1"/>
    <col min="1036" max="1036" width="4.7109375" style="137" customWidth="1"/>
    <col min="1037" max="1037" width="4.28515625" style="137" customWidth="1"/>
    <col min="1038" max="1038" width="4.85546875" style="137" customWidth="1"/>
    <col min="1039" max="1039" width="4.5703125" style="137" customWidth="1"/>
    <col min="1040" max="1040" width="4.28515625" style="137" customWidth="1"/>
    <col min="1041" max="1041" width="6" style="137" customWidth="1"/>
    <col min="1042" max="1042" width="4.85546875" style="137" customWidth="1"/>
    <col min="1043" max="1043" width="5.85546875" style="137" customWidth="1"/>
    <col min="1044" max="1044" width="4.85546875" style="137" customWidth="1"/>
    <col min="1045" max="1046" width="5.7109375" style="137" customWidth="1"/>
    <col min="1047" max="1280" width="9.140625" style="137"/>
    <col min="1281" max="1281" width="3.5703125" style="137" customWidth="1"/>
    <col min="1282" max="1282" width="2.85546875" style="137" customWidth="1"/>
    <col min="1283" max="1283" width="6.42578125" style="137" customWidth="1"/>
    <col min="1284" max="1284" width="28.5703125" style="137" customWidth="1"/>
    <col min="1285" max="1285" width="5.42578125" style="137" customWidth="1"/>
    <col min="1286" max="1286" width="5" style="137" customWidth="1"/>
    <col min="1287" max="1287" width="5.7109375" style="137" customWidth="1"/>
    <col min="1288" max="1288" width="4.5703125" style="137" customWidth="1"/>
    <col min="1289" max="1289" width="5.85546875" style="137" customWidth="1"/>
    <col min="1290" max="1290" width="5" style="137" customWidth="1"/>
    <col min="1291" max="1291" width="5.42578125" style="137" customWidth="1"/>
    <col min="1292" max="1292" width="4.7109375" style="137" customWidth="1"/>
    <col min="1293" max="1293" width="4.28515625" style="137" customWidth="1"/>
    <col min="1294" max="1294" width="4.85546875" style="137" customWidth="1"/>
    <col min="1295" max="1295" width="4.5703125" style="137" customWidth="1"/>
    <col min="1296" max="1296" width="4.28515625" style="137" customWidth="1"/>
    <col min="1297" max="1297" width="6" style="137" customWidth="1"/>
    <col min="1298" max="1298" width="4.85546875" style="137" customWidth="1"/>
    <col min="1299" max="1299" width="5.85546875" style="137" customWidth="1"/>
    <col min="1300" max="1300" width="4.85546875" style="137" customWidth="1"/>
    <col min="1301" max="1302" width="5.7109375" style="137" customWidth="1"/>
    <col min="1303" max="1536" width="9.140625" style="137"/>
    <col min="1537" max="1537" width="3.5703125" style="137" customWidth="1"/>
    <col min="1538" max="1538" width="2.85546875" style="137" customWidth="1"/>
    <col min="1539" max="1539" width="6.42578125" style="137" customWidth="1"/>
    <col min="1540" max="1540" width="28.5703125" style="137" customWidth="1"/>
    <col min="1541" max="1541" width="5.42578125" style="137" customWidth="1"/>
    <col min="1542" max="1542" width="5" style="137" customWidth="1"/>
    <col min="1543" max="1543" width="5.7109375" style="137" customWidth="1"/>
    <col min="1544" max="1544" width="4.5703125" style="137" customWidth="1"/>
    <col min="1545" max="1545" width="5.85546875" style="137" customWidth="1"/>
    <col min="1546" max="1546" width="5" style="137" customWidth="1"/>
    <col min="1547" max="1547" width="5.42578125" style="137" customWidth="1"/>
    <col min="1548" max="1548" width="4.7109375" style="137" customWidth="1"/>
    <col min="1549" max="1549" width="4.28515625" style="137" customWidth="1"/>
    <col min="1550" max="1550" width="4.85546875" style="137" customWidth="1"/>
    <col min="1551" max="1551" width="4.5703125" style="137" customWidth="1"/>
    <col min="1552" max="1552" width="4.28515625" style="137" customWidth="1"/>
    <col min="1553" max="1553" width="6" style="137" customWidth="1"/>
    <col min="1554" max="1554" width="4.85546875" style="137" customWidth="1"/>
    <col min="1555" max="1555" width="5.85546875" style="137" customWidth="1"/>
    <col min="1556" max="1556" width="4.85546875" style="137" customWidth="1"/>
    <col min="1557" max="1558" width="5.7109375" style="137" customWidth="1"/>
    <col min="1559" max="1792" width="9.140625" style="137"/>
    <col min="1793" max="1793" width="3.5703125" style="137" customWidth="1"/>
    <col min="1794" max="1794" width="2.85546875" style="137" customWidth="1"/>
    <col min="1795" max="1795" width="6.42578125" style="137" customWidth="1"/>
    <col min="1796" max="1796" width="28.5703125" style="137" customWidth="1"/>
    <col min="1797" max="1797" width="5.42578125" style="137" customWidth="1"/>
    <col min="1798" max="1798" width="5" style="137" customWidth="1"/>
    <col min="1799" max="1799" width="5.7109375" style="137" customWidth="1"/>
    <col min="1800" max="1800" width="4.5703125" style="137" customWidth="1"/>
    <col min="1801" max="1801" width="5.85546875" style="137" customWidth="1"/>
    <col min="1802" max="1802" width="5" style="137" customWidth="1"/>
    <col min="1803" max="1803" width="5.42578125" style="137" customWidth="1"/>
    <col min="1804" max="1804" width="4.7109375" style="137" customWidth="1"/>
    <col min="1805" max="1805" width="4.28515625" style="137" customWidth="1"/>
    <col min="1806" max="1806" width="4.85546875" style="137" customWidth="1"/>
    <col min="1807" max="1807" width="4.5703125" style="137" customWidth="1"/>
    <col min="1808" max="1808" width="4.28515625" style="137" customWidth="1"/>
    <col min="1809" max="1809" width="6" style="137" customWidth="1"/>
    <col min="1810" max="1810" width="4.85546875" style="137" customWidth="1"/>
    <col min="1811" max="1811" width="5.85546875" style="137" customWidth="1"/>
    <col min="1812" max="1812" width="4.85546875" style="137" customWidth="1"/>
    <col min="1813" max="1814" width="5.7109375" style="137" customWidth="1"/>
    <col min="1815" max="2048" width="9.140625" style="137"/>
    <col min="2049" max="2049" width="3.5703125" style="137" customWidth="1"/>
    <col min="2050" max="2050" width="2.85546875" style="137" customWidth="1"/>
    <col min="2051" max="2051" width="6.42578125" style="137" customWidth="1"/>
    <col min="2052" max="2052" width="28.5703125" style="137" customWidth="1"/>
    <col min="2053" max="2053" width="5.42578125" style="137" customWidth="1"/>
    <col min="2054" max="2054" width="5" style="137" customWidth="1"/>
    <col min="2055" max="2055" width="5.7109375" style="137" customWidth="1"/>
    <col min="2056" max="2056" width="4.5703125" style="137" customWidth="1"/>
    <col min="2057" max="2057" width="5.85546875" style="137" customWidth="1"/>
    <col min="2058" max="2058" width="5" style="137" customWidth="1"/>
    <col min="2059" max="2059" width="5.42578125" style="137" customWidth="1"/>
    <col min="2060" max="2060" width="4.7109375" style="137" customWidth="1"/>
    <col min="2061" max="2061" width="4.28515625" style="137" customWidth="1"/>
    <col min="2062" max="2062" width="4.85546875" style="137" customWidth="1"/>
    <col min="2063" max="2063" width="4.5703125" style="137" customWidth="1"/>
    <col min="2064" max="2064" width="4.28515625" style="137" customWidth="1"/>
    <col min="2065" max="2065" width="6" style="137" customWidth="1"/>
    <col min="2066" max="2066" width="4.85546875" style="137" customWidth="1"/>
    <col min="2067" max="2067" width="5.85546875" style="137" customWidth="1"/>
    <col min="2068" max="2068" width="4.85546875" style="137" customWidth="1"/>
    <col min="2069" max="2070" width="5.7109375" style="137" customWidth="1"/>
    <col min="2071" max="2304" width="9.140625" style="137"/>
    <col min="2305" max="2305" width="3.5703125" style="137" customWidth="1"/>
    <col min="2306" max="2306" width="2.85546875" style="137" customWidth="1"/>
    <col min="2307" max="2307" width="6.42578125" style="137" customWidth="1"/>
    <col min="2308" max="2308" width="28.5703125" style="137" customWidth="1"/>
    <col min="2309" max="2309" width="5.42578125" style="137" customWidth="1"/>
    <col min="2310" max="2310" width="5" style="137" customWidth="1"/>
    <col min="2311" max="2311" width="5.7109375" style="137" customWidth="1"/>
    <col min="2312" max="2312" width="4.5703125" style="137" customWidth="1"/>
    <col min="2313" max="2313" width="5.85546875" style="137" customWidth="1"/>
    <col min="2314" max="2314" width="5" style="137" customWidth="1"/>
    <col min="2315" max="2315" width="5.42578125" style="137" customWidth="1"/>
    <col min="2316" max="2316" width="4.7109375" style="137" customWidth="1"/>
    <col min="2317" max="2317" width="4.28515625" style="137" customWidth="1"/>
    <col min="2318" max="2318" width="4.85546875" style="137" customWidth="1"/>
    <col min="2319" max="2319" width="4.5703125" style="137" customWidth="1"/>
    <col min="2320" max="2320" width="4.28515625" style="137" customWidth="1"/>
    <col min="2321" max="2321" width="6" style="137" customWidth="1"/>
    <col min="2322" max="2322" width="4.85546875" style="137" customWidth="1"/>
    <col min="2323" max="2323" width="5.85546875" style="137" customWidth="1"/>
    <col min="2324" max="2324" width="4.85546875" style="137" customWidth="1"/>
    <col min="2325" max="2326" width="5.7109375" style="137" customWidth="1"/>
    <col min="2327" max="2560" width="9.140625" style="137"/>
    <col min="2561" max="2561" width="3.5703125" style="137" customWidth="1"/>
    <col min="2562" max="2562" width="2.85546875" style="137" customWidth="1"/>
    <col min="2563" max="2563" width="6.42578125" style="137" customWidth="1"/>
    <col min="2564" max="2564" width="28.5703125" style="137" customWidth="1"/>
    <col min="2565" max="2565" width="5.42578125" style="137" customWidth="1"/>
    <col min="2566" max="2566" width="5" style="137" customWidth="1"/>
    <col min="2567" max="2567" width="5.7109375" style="137" customWidth="1"/>
    <col min="2568" max="2568" width="4.5703125" style="137" customWidth="1"/>
    <col min="2569" max="2569" width="5.85546875" style="137" customWidth="1"/>
    <col min="2570" max="2570" width="5" style="137" customWidth="1"/>
    <col min="2571" max="2571" width="5.42578125" style="137" customWidth="1"/>
    <col min="2572" max="2572" width="4.7109375" style="137" customWidth="1"/>
    <col min="2573" max="2573" width="4.28515625" style="137" customWidth="1"/>
    <col min="2574" max="2574" width="4.85546875" style="137" customWidth="1"/>
    <col min="2575" max="2575" width="4.5703125" style="137" customWidth="1"/>
    <col min="2576" max="2576" width="4.28515625" style="137" customWidth="1"/>
    <col min="2577" max="2577" width="6" style="137" customWidth="1"/>
    <col min="2578" max="2578" width="4.85546875" style="137" customWidth="1"/>
    <col min="2579" max="2579" width="5.85546875" style="137" customWidth="1"/>
    <col min="2580" max="2580" width="4.85546875" style="137" customWidth="1"/>
    <col min="2581" max="2582" width="5.7109375" style="137" customWidth="1"/>
    <col min="2583" max="2816" width="9.140625" style="137"/>
    <col min="2817" max="2817" width="3.5703125" style="137" customWidth="1"/>
    <col min="2818" max="2818" width="2.85546875" style="137" customWidth="1"/>
    <col min="2819" max="2819" width="6.42578125" style="137" customWidth="1"/>
    <col min="2820" max="2820" width="28.5703125" style="137" customWidth="1"/>
    <col min="2821" max="2821" width="5.42578125" style="137" customWidth="1"/>
    <col min="2822" max="2822" width="5" style="137" customWidth="1"/>
    <col min="2823" max="2823" width="5.7109375" style="137" customWidth="1"/>
    <col min="2824" max="2824" width="4.5703125" style="137" customWidth="1"/>
    <col min="2825" max="2825" width="5.85546875" style="137" customWidth="1"/>
    <col min="2826" max="2826" width="5" style="137" customWidth="1"/>
    <col min="2827" max="2827" width="5.42578125" style="137" customWidth="1"/>
    <col min="2828" max="2828" width="4.7109375" style="137" customWidth="1"/>
    <col min="2829" max="2829" width="4.28515625" style="137" customWidth="1"/>
    <col min="2830" max="2830" width="4.85546875" style="137" customWidth="1"/>
    <col min="2831" max="2831" width="4.5703125" style="137" customWidth="1"/>
    <col min="2832" max="2832" width="4.28515625" style="137" customWidth="1"/>
    <col min="2833" max="2833" width="6" style="137" customWidth="1"/>
    <col min="2834" max="2834" width="4.85546875" style="137" customWidth="1"/>
    <col min="2835" max="2835" width="5.85546875" style="137" customWidth="1"/>
    <col min="2836" max="2836" width="4.85546875" style="137" customWidth="1"/>
    <col min="2837" max="2838" width="5.7109375" style="137" customWidth="1"/>
    <col min="2839" max="3072" width="9.140625" style="137"/>
    <col min="3073" max="3073" width="3.5703125" style="137" customWidth="1"/>
    <col min="3074" max="3074" width="2.85546875" style="137" customWidth="1"/>
    <col min="3075" max="3075" width="6.42578125" style="137" customWidth="1"/>
    <col min="3076" max="3076" width="28.5703125" style="137" customWidth="1"/>
    <col min="3077" max="3077" width="5.42578125" style="137" customWidth="1"/>
    <col min="3078" max="3078" width="5" style="137" customWidth="1"/>
    <col min="3079" max="3079" width="5.7109375" style="137" customWidth="1"/>
    <col min="3080" max="3080" width="4.5703125" style="137" customWidth="1"/>
    <col min="3081" max="3081" width="5.85546875" style="137" customWidth="1"/>
    <col min="3082" max="3082" width="5" style="137" customWidth="1"/>
    <col min="3083" max="3083" width="5.42578125" style="137" customWidth="1"/>
    <col min="3084" max="3084" width="4.7109375" style="137" customWidth="1"/>
    <col min="3085" max="3085" width="4.28515625" style="137" customWidth="1"/>
    <col min="3086" max="3086" width="4.85546875" style="137" customWidth="1"/>
    <col min="3087" max="3087" width="4.5703125" style="137" customWidth="1"/>
    <col min="3088" max="3088" width="4.28515625" style="137" customWidth="1"/>
    <col min="3089" max="3089" width="6" style="137" customWidth="1"/>
    <col min="3090" max="3090" width="4.85546875" style="137" customWidth="1"/>
    <col min="3091" max="3091" width="5.85546875" style="137" customWidth="1"/>
    <col min="3092" max="3092" width="4.85546875" style="137" customWidth="1"/>
    <col min="3093" max="3094" width="5.7109375" style="137" customWidth="1"/>
    <col min="3095" max="3328" width="9.140625" style="137"/>
    <col min="3329" max="3329" width="3.5703125" style="137" customWidth="1"/>
    <col min="3330" max="3330" width="2.85546875" style="137" customWidth="1"/>
    <col min="3331" max="3331" width="6.42578125" style="137" customWidth="1"/>
    <col min="3332" max="3332" width="28.5703125" style="137" customWidth="1"/>
    <col min="3333" max="3333" width="5.42578125" style="137" customWidth="1"/>
    <col min="3334" max="3334" width="5" style="137" customWidth="1"/>
    <col min="3335" max="3335" width="5.7109375" style="137" customWidth="1"/>
    <col min="3336" max="3336" width="4.5703125" style="137" customWidth="1"/>
    <col min="3337" max="3337" width="5.85546875" style="137" customWidth="1"/>
    <col min="3338" max="3338" width="5" style="137" customWidth="1"/>
    <col min="3339" max="3339" width="5.42578125" style="137" customWidth="1"/>
    <col min="3340" max="3340" width="4.7109375" style="137" customWidth="1"/>
    <col min="3341" max="3341" width="4.28515625" style="137" customWidth="1"/>
    <col min="3342" max="3342" width="4.85546875" style="137" customWidth="1"/>
    <col min="3343" max="3343" width="4.5703125" style="137" customWidth="1"/>
    <col min="3344" max="3344" width="4.28515625" style="137" customWidth="1"/>
    <col min="3345" max="3345" width="6" style="137" customWidth="1"/>
    <col min="3346" max="3346" width="4.85546875" style="137" customWidth="1"/>
    <col min="3347" max="3347" width="5.85546875" style="137" customWidth="1"/>
    <col min="3348" max="3348" width="4.85546875" style="137" customWidth="1"/>
    <col min="3349" max="3350" width="5.7109375" style="137" customWidth="1"/>
    <col min="3351" max="3584" width="9.140625" style="137"/>
    <col min="3585" max="3585" width="3.5703125" style="137" customWidth="1"/>
    <col min="3586" max="3586" width="2.85546875" style="137" customWidth="1"/>
    <col min="3587" max="3587" width="6.42578125" style="137" customWidth="1"/>
    <col min="3588" max="3588" width="28.5703125" style="137" customWidth="1"/>
    <col min="3589" max="3589" width="5.42578125" style="137" customWidth="1"/>
    <col min="3590" max="3590" width="5" style="137" customWidth="1"/>
    <col min="3591" max="3591" width="5.7109375" style="137" customWidth="1"/>
    <col min="3592" max="3592" width="4.5703125" style="137" customWidth="1"/>
    <col min="3593" max="3593" width="5.85546875" style="137" customWidth="1"/>
    <col min="3594" max="3594" width="5" style="137" customWidth="1"/>
    <col min="3595" max="3595" width="5.42578125" style="137" customWidth="1"/>
    <col min="3596" max="3596" width="4.7109375" style="137" customWidth="1"/>
    <col min="3597" max="3597" width="4.28515625" style="137" customWidth="1"/>
    <col min="3598" max="3598" width="4.85546875" style="137" customWidth="1"/>
    <col min="3599" max="3599" width="4.5703125" style="137" customWidth="1"/>
    <col min="3600" max="3600" width="4.28515625" style="137" customWidth="1"/>
    <col min="3601" max="3601" width="6" style="137" customWidth="1"/>
    <col min="3602" max="3602" width="4.85546875" style="137" customWidth="1"/>
    <col min="3603" max="3603" width="5.85546875" style="137" customWidth="1"/>
    <col min="3604" max="3604" width="4.85546875" style="137" customWidth="1"/>
    <col min="3605" max="3606" width="5.7109375" style="137" customWidth="1"/>
    <col min="3607" max="3840" width="9.140625" style="137"/>
    <col min="3841" max="3841" width="3.5703125" style="137" customWidth="1"/>
    <col min="3842" max="3842" width="2.85546875" style="137" customWidth="1"/>
    <col min="3843" max="3843" width="6.42578125" style="137" customWidth="1"/>
    <col min="3844" max="3844" width="28.5703125" style="137" customWidth="1"/>
    <col min="3845" max="3845" width="5.42578125" style="137" customWidth="1"/>
    <col min="3846" max="3846" width="5" style="137" customWidth="1"/>
    <col min="3847" max="3847" width="5.7109375" style="137" customWidth="1"/>
    <col min="3848" max="3848" width="4.5703125" style="137" customWidth="1"/>
    <col min="3849" max="3849" width="5.85546875" style="137" customWidth="1"/>
    <col min="3850" max="3850" width="5" style="137" customWidth="1"/>
    <col min="3851" max="3851" width="5.42578125" style="137" customWidth="1"/>
    <col min="3852" max="3852" width="4.7109375" style="137" customWidth="1"/>
    <col min="3853" max="3853" width="4.28515625" style="137" customWidth="1"/>
    <col min="3854" max="3854" width="4.85546875" style="137" customWidth="1"/>
    <col min="3855" max="3855" width="4.5703125" style="137" customWidth="1"/>
    <col min="3856" max="3856" width="4.28515625" style="137" customWidth="1"/>
    <col min="3857" max="3857" width="6" style="137" customWidth="1"/>
    <col min="3858" max="3858" width="4.85546875" style="137" customWidth="1"/>
    <col min="3859" max="3859" width="5.85546875" style="137" customWidth="1"/>
    <col min="3860" max="3860" width="4.85546875" style="137" customWidth="1"/>
    <col min="3861" max="3862" width="5.7109375" style="137" customWidth="1"/>
    <col min="3863" max="4096" width="9.140625" style="137"/>
    <col min="4097" max="4097" width="3.5703125" style="137" customWidth="1"/>
    <col min="4098" max="4098" width="2.85546875" style="137" customWidth="1"/>
    <col min="4099" max="4099" width="6.42578125" style="137" customWidth="1"/>
    <col min="4100" max="4100" width="28.5703125" style="137" customWidth="1"/>
    <col min="4101" max="4101" width="5.42578125" style="137" customWidth="1"/>
    <col min="4102" max="4102" width="5" style="137" customWidth="1"/>
    <col min="4103" max="4103" width="5.7109375" style="137" customWidth="1"/>
    <col min="4104" max="4104" width="4.5703125" style="137" customWidth="1"/>
    <col min="4105" max="4105" width="5.85546875" style="137" customWidth="1"/>
    <col min="4106" max="4106" width="5" style="137" customWidth="1"/>
    <col min="4107" max="4107" width="5.42578125" style="137" customWidth="1"/>
    <col min="4108" max="4108" width="4.7109375" style="137" customWidth="1"/>
    <col min="4109" max="4109" width="4.28515625" style="137" customWidth="1"/>
    <col min="4110" max="4110" width="4.85546875" style="137" customWidth="1"/>
    <col min="4111" max="4111" width="4.5703125" style="137" customWidth="1"/>
    <col min="4112" max="4112" width="4.28515625" style="137" customWidth="1"/>
    <col min="4113" max="4113" width="6" style="137" customWidth="1"/>
    <col min="4114" max="4114" width="4.85546875" style="137" customWidth="1"/>
    <col min="4115" max="4115" width="5.85546875" style="137" customWidth="1"/>
    <col min="4116" max="4116" width="4.85546875" style="137" customWidth="1"/>
    <col min="4117" max="4118" width="5.7109375" style="137" customWidth="1"/>
    <col min="4119" max="4352" width="9.140625" style="137"/>
    <col min="4353" max="4353" width="3.5703125" style="137" customWidth="1"/>
    <col min="4354" max="4354" width="2.85546875" style="137" customWidth="1"/>
    <col min="4355" max="4355" width="6.42578125" style="137" customWidth="1"/>
    <col min="4356" max="4356" width="28.5703125" style="137" customWidth="1"/>
    <col min="4357" max="4357" width="5.42578125" style="137" customWidth="1"/>
    <col min="4358" max="4358" width="5" style="137" customWidth="1"/>
    <col min="4359" max="4359" width="5.7109375" style="137" customWidth="1"/>
    <col min="4360" max="4360" width="4.5703125" style="137" customWidth="1"/>
    <col min="4361" max="4361" width="5.85546875" style="137" customWidth="1"/>
    <col min="4362" max="4362" width="5" style="137" customWidth="1"/>
    <col min="4363" max="4363" width="5.42578125" style="137" customWidth="1"/>
    <col min="4364" max="4364" width="4.7109375" style="137" customWidth="1"/>
    <col min="4365" max="4365" width="4.28515625" style="137" customWidth="1"/>
    <col min="4366" max="4366" width="4.85546875" style="137" customWidth="1"/>
    <col min="4367" max="4367" width="4.5703125" style="137" customWidth="1"/>
    <col min="4368" max="4368" width="4.28515625" style="137" customWidth="1"/>
    <col min="4369" max="4369" width="6" style="137" customWidth="1"/>
    <col min="4370" max="4370" width="4.85546875" style="137" customWidth="1"/>
    <col min="4371" max="4371" width="5.85546875" style="137" customWidth="1"/>
    <col min="4372" max="4372" width="4.85546875" style="137" customWidth="1"/>
    <col min="4373" max="4374" width="5.7109375" style="137" customWidth="1"/>
    <col min="4375" max="4608" width="9.140625" style="137"/>
    <col min="4609" max="4609" width="3.5703125" style="137" customWidth="1"/>
    <col min="4610" max="4610" width="2.85546875" style="137" customWidth="1"/>
    <col min="4611" max="4611" width="6.42578125" style="137" customWidth="1"/>
    <col min="4612" max="4612" width="28.5703125" style="137" customWidth="1"/>
    <col min="4613" max="4613" width="5.42578125" style="137" customWidth="1"/>
    <col min="4614" max="4614" width="5" style="137" customWidth="1"/>
    <col min="4615" max="4615" width="5.7109375" style="137" customWidth="1"/>
    <col min="4616" max="4616" width="4.5703125" style="137" customWidth="1"/>
    <col min="4617" max="4617" width="5.85546875" style="137" customWidth="1"/>
    <col min="4618" max="4618" width="5" style="137" customWidth="1"/>
    <col min="4619" max="4619" width="5.42578125" style="137" customWidth="1"/>
    <col min="4620" max="4620" width="4.7109375" style="137" customWidth="1"/>
    <col min="4621" max="4621" width="4.28515625" style="137" customWidth="1"/>
    <col min="4622" max="4622" width="4.85546875" style="137" customWidth="1"/>
    <col min="4623" max="4623" width="4.5703125" style="137" customWidth="1"/>
    <col min="4624" max="4624" width="4.28515625" style="137" customWidth="1"/>
    <col min="4625" max="4625" width="6" style="137" customWidth="1"/>
    <col min="4626" max="4626" width="4.85546875" style="137" customWidth="1"/>
    <col min="4627" max="4627" width="5.85546875" style="137" customWidth="1"/>
    <col min="4628" max="4628" width="4.85546875" style="137" customWidth="1"/>
    <col min="4629" max="4630" width="5.7109375" style="137" customWidth="1"/>
    <col min="4631" max="4864" width="9.140625" style="137"/>
    <col min="4865" max="4865" width="3.5703125" style="137" customWidth="1"/>
    <col min="4866" max="4866" width="2.85546875" style="137" customWidth="1"/>
    <col min="4867" max="4867" width="6.42578125" style="137" customWidth="1"/>
    <col min="4868" max="4868" width="28.5703125" style="137" customWidth="1"/>
    <col min="4869" max="4869" width="5.42578125" style="137" customWidth="1"/>
    <col min="4870" max="4870" width="5" style="137" customWidth="1"/>
    <col min="4871" max="4871" width="5.7109375" style="137" customWidth="1"/>
    <col min="4872" max="4872" width="4.5703125" style="137" customWidth="1"/>
    <col min="4873" max="4873" width="5.85546875" style="137" customWidth="1"/>
    <col min="4874" max="4874" width="5" style="137" customWidth="1"/>
    <col min="4875" max="4875" width="5.42578125" style="137" customWidth="1"/>
    <col min="4876" max="4876" width="4.7109375" style="137" customWidth="1"/>
    <col min="4877" max="4877" width="4.28515625" style="137" customWidth="1"/>
    <col min="4878" max="4878" width="4.85546875" style="137" customWidth="1"/>
    <col min="4879" max="4879" width="4.5703125" style="137" customWidth="1"/>
    <col min="4880" max="4880" width="4.28515625" style="137" customWidth="1"/>
    <col min="4881" max="4881" width="6" style="137" customWidth="1"/>
    <col min="4882" max="4882" width="4.85546875" style="137" customWidth="1"/>
    <col min="4883" max="4883" width="5.85546875" style="137" customWidth="1"/>
    <col min="4884" max="4884" width="4.85546875" style="137" customWidth="1"/>
    <col min="4885" max="4886" width="5.7109375" style="137" customWidth="1"/>
    <col min="4887" max="5120" width="9.140625" style="137"/>
    <col min="5121" max="5121" width="3.5703125" style="137" customWidth="1"/>
    <col min="5122" max="5122" width="2.85546875" style="137" customWidth="1"/>
    <col min="5123" max="5123" width="6.42578125" style="137" customWidth="1"/>
    <col min="5124" max="5124" width="28.5703125" style="137" customWidth="1"/>
    <col min="5125" max="5125" width="5.42578125" style="137" customWidth="1"/>
    <col min="5126" max="5126" width="5" style="137" customWidth="1"/>
    <col min="5127" max="5127" width="5.7109375" style="137" customWidth="1"/>
    <col min="5128" max="5128" width="4.5703125" style="137" customWidth="1"/>
    <col min="5129" max="5129" width="5.85546875" style="137" customWidth="1"/>
    <col min="5130" max="5130" width="5" style="137" customWidth="1"/>
    <col min="5131" max="5131" width="5.42578125" style="137" customWidth="1"/>
    <col min="5132" max="5132" width="4.7109375" style="137" customWidth="1"/>
    <col min="5133" max="5133" width="4.28515625" style="137" customWidth="1"/>
    <col min="5134" max="5134" width="4.85546875" style="137" customWidth="1"/>
    <col min="5135" max="5135" width="4.5703125" style="137" customWidth="1"/>
    <col min="5136" max="5136" width="4.28515625" style="137" customWidth="1"/>
    <col min="5137" max="5137" width="6" style="137" customWidth="1"/>
    <col min="5138" max="5138" width="4.85546875" style="137" customWidth="1"/>
    <col min="5139" max="5139" width="5.85546875" style="137" customWidth="1"/>
    <col min="5140" max="5140" width="4.85546875" style="137" customWidth="1"/>
    <col min="5141" max="5142" width="5.7109375" style="137" customWidth="1"/>
    <col min="5143" max="5376" width="9.140625" style="137"/>
    <col min="5377" max="5377" width="3.5703125" style="137" customWidth="1"/>
    <col min="5378" max="5378" width="2.85546875" style="137" customWidth="1"/>
    <col min="5379" max="5379" width="6.42578125" style="137" customWidth="1"/>
    <col min="5380" max="5380" width="28.5703125" style="137" customWidth="1"/>
    <col min="5381" max="5381" width="5.42578125" style="137" customWidth="1"/>
    <col min="5382" max="5382" width="5" style="137" customWidth="1"/>
    <col min="5383" max="5383" width="5.7109375" style="137" customWidth="1"/>
    <col min="5384" max="5384" width="4.5703125" style="137" customWidth="1"/>
    <col min="5385" max="5385" width="5.85546875" style="137" customWidth="1"/>
    <col min="5386" max="5386" width="5" style="137" customWidth="1"/>
    <col min="5387" max="5387" width="5.42578125" style="137" customWidth="1"/>
    <col min="5388" max="5388" width="4.7109375" style="137" customWidth="1"/>
    <col min="5389" max="5389" width="4.28515625" style="137" customWidth="1"/>
    <col min="5390" max="5390" width="4.85546875" style="137" customWidth="1"/>
    <col min="5391" max="5391" width="4.5703125" style="137" customWidth="1"/>
    <col min="5392" max="5392" width="4.28515625" style="137" customWidth="1"/>
    <col min="5393" max="5393" width="6" style="137" customWidth="1"/>
    <col min="5394" max="5394" width="4.85546875" style="137" customWidth="1"/>
    <col min="5395" max="5395" width="5.85546875" style="137" customWidth="1"/>
    <col min="5396" max="5396" width="4.85546875" style="137" customWidth="1"/>
    <col min="5397" max="5398" width="5.7109375" style="137" customWidth="1"/>
    <col min="5399" max="5632" width="9.140625" style="137"/>
    <col min="5633" max="5633" width="3.5703125" style="137" customWidth="1"/>
    <col min="5634" max="5634" width="2.85546875" style="137" customWidth="1"/>
    <col min="5635" max="5635" width="6.42578125" style="137" customWidth="1"/>
    <col min="5636" max="5636" width="28.5703125" style="137" customWidth="1"/>
    <col min="5637" max="5637" width="5.42578125" style="137" customWidth="1"/>
    <col min="5638" max="5638" width="5" style="137" customWidth="1"/>
    <col min="5639" max="5639" width="5.7109375" style="137" customWidth="1"/>
    <col min="5640" max="5640" width="4.5703125" style="137" customWidth="1"/>
    <col min="5641" max="5641" width="5.85546875" style="137" customWidth="1"/>
    <col min="5642" max="5642" width="5" style="137" customWidth="1"/>
    <col min="5643" max="5643" width="5.42578125" style="137" customWidth="1"/>
    <col min="5644" max="5644" width="4.7109375" style="137" customWidth="1"/>
    <col min="5645" max="5645" width="4.28515625" style="137" customWidth="1"/>
    <col min="5646" max="5646" width="4.85546875" style="137" customWidth="1"/>
    <col min="5647" max="5647" width="4.5703125" style="137" customWidth="1"/>
    <col min="5648" max="5648" width="4.28515625" style="137" customWidth="1"/>
    <col min="5649" max="5649" width="6" style="137" customWidth="1"/>
    <col min="5650" max="5650" width="4.85546875" style="137" customWidth="1"/>
    <col min="5651" max="5651" width="5.85546875" style="137" customWidth="1"/>
    <col min="5652" max="5652" width="4.85546875" style="137" customWidth="1"/>
    <col min="5653" max="5654" width="5.7109375" style="137" customWidth="1"/>
    <col min="5655" max="5888" width="9.140625" style="137"/>
    <col min="5889" max="5889" width="3.5703125" style="137" customWidth="1"/>
    <col min="5890" max="5890" width="2.85546875" style="137" customWidth="1"/>
    <col min="5891" max="5891" width="6.42578125" style="137" customWidth="1"/>
    <col min="5892" max="5892" width="28.5703125" style="137" customWidth="1"/>
    <col min="5893" max="5893" width="5.42578125" style="137" customWidth="1"/>
    <col min="5894" max="5894" width="5" style="137" customWidth="1"/>
    <col min="5895" max="5895" width="5.7109375" style="137" customWidth="1"/>
    <col min="5896" max="5896" width="4.5703125" style="137" customWidth="1"/>
    <col min="5897" max="5897" width="5.85546875" style="137" customWidth="1"/>
    <col min="5898" max="5898" width="5" style="137" customWidth="1"/>
    <col min="5899" max="5899" width="5.42578125" style="137" customWidth="1"/>
    <col min="5900" max="5900" width="4.7109375" style="137" customWidth="1"/>
    <col min="5901" max="5901" width="4.28515625" style="137" customWidth="1"/>
    <col min="5902" max="5902" width="4.85546875" style="137" customWidth="1"/>
    <col min="5903" max="5903" width="4.5703125" style="137" customWidth="1"/>
    <col min="5904" max="5904" width="4.28515625" style="137" customWidth="1"/>
    <col min="5905" max="5905" width="6" style="137" customWidth="1"/>
    <col min="5906" max="5906" width="4.85546875" style="137" customWidth="1"/>
    <col min="5907" max="5907" width="5.85546875" style="137" customWidth="1"/>
    <col min="5908" max="5908" width="4.85546875" style="137" customWidth="1"/>
    <col min="5909" max="5910" width="5.7109375" style="137" customWidth="1"/>
    <col min="5911" max="6144" width="9.140625" style="137"/>
    <col min="6145" max="6145" width="3.5703125" style="137" customWidth="1"/>
    <col min="6146" max="6146" width="2.85546875" style="137" customWidth="1"/>
    <col min="6147" max="6147" width="6.42578125" style="137" customWidth="1"/>
    <col min="6148" max="6148" width="28.5703125" style="137" customWidth="1"/>
    <col min="6149" max="6149" width="5.42578125" style="137" customWidth="1"/>
    <col min="6150" max="6150" width="5" style="137" customWidth="1"/>
    <col min="6151" max="6151" width="5.7109375" style="137" customWidth="1"/>
    <col min="6152" max="6152" width="4.5703125" style="137" customWidth="1"/>
    <col min="6153" max="6153" width="5.85546875" style="137" customWidth="1"/>
    <col min="6154" max="6154" width="5" style="137" customWidth="1"/>
    <col min="6155" max="6155" width="5.42578125" style="137" customWidth="1"/>
    <col min="6156" max="6156" width="4.7109375" style="137" customWidth="1"/>
    <col min="6157" max="6157" width="4.28515625" style="137" customWidth="1"/>
    <col min="6158" max="6158" width="4.85546875" style="137" customWidth="1"/>
    <col min="6159" max="6159" width="4.5703125" style="137" customWidth="1"/>
    <col min="6160" max="6160" width="4.28515625" style="137" customWidth="1"/>
    <col min="6161" max="6161" width="6" style="137" customWidth="1"/>
    <col min="6162" max="6162" width="4.85546875" style="137" customWidth="1"/>
    <col min="6163" max="6163" width="5.85546875" style="137" customWidth="1"/>
    <col min="6164" max="6164" width="4.85546875" style="137" customWidth="1"/>
    <col min="6165" max="6166" width="5.7109375" style="137" customWidth="1"/>
    <col min="6167" max="6400" width="9.140625" style="137"/>
    <col min="6401" max="6401" width="3.5703125" style="137" customWidth="1"/>
    <col min="6402" max="6402" width="2.85546875" style="137" customWidth="1"/>
    <col min="6403" max="6403" width="6.42578125" style="137" customWidth="1"/>
    <col min="6404" max="6404" width="28.5703125" style="137" customWidth="1"/>
    <col min="6405" max="6405" width="5.42578125" style="137" customWidth="1"/>
    <col min="6406" max="6406" width="5" style="137" customWidth="1"/>
    <col min="6407" max="6407" width="5.7109375" style="137" customWidth="1"/>
    <col min="6408" max="6408" width="4.5703125" style="137" customWidth="1"/>
    <col min="6409" max="6409" width="5.85546875" style="137" customWidth="1"/>
    <col min="6410" max="6410" width="5" style="137" customWidth="1"/>
    <col min="6411" max="6411" width="5.42578125" style="137" customWidth="1"/>
    <col min="6412" max="6412" width="4.7109375" style="137" customWidth="1"/>
    <col min="6413" max="6413" width="4.28515625" style="137" customWidth="1"/>
    <col min="6414" max="6414" width="4.85546875" style="137" customWidth="1"/>
    <col min="6415" max="6415" width="4.5703125" style="137" customWidth="1"/>
    <col min="6416" max="6416" width="4.28515625" style="137" customWidth="1"/>
    <col min="6417" max="6417" width="6" style="137" customWidth="1"/>
    <col min="6418" max="6418" width="4.85546875" style="137" customWidth="1"/>
    <col min="6419" max="6419" width="5.85546875" style="137" customWidth="1"/>
    <col min="6420" max="6420" width="4.85546875" style="137" customWidth="1"/>
    <col min="6421" max="6422" width="5.7109375" style="137" customWidth="1"/>
    <col min="6423" max="6656" width="9.140625" style="137"/>
    <col min="6657" max="6657" width="3.5703125" style="137" customWidth="1"/>
    <col min="6658" max="6658" width="2.85546875" style="137" customWidth="1"/>
    <col min="6659" max="6659" width="6.42578125" style="137" customWidth="1"/>
    <col min="6660" max="6660" width="28.5703125" style="137" customWidth="1"/>
    <col min="6661" max="6661" width="5.42578125" style="137" customWidth="1"/>
    <col min="6662" max="6662" width="5" style="137" customWidth="1"/>
    <col min="6663" max="6663" width="5.7109375" style="137" customWidth="1"/>
    <col min="6664" max="6664" width="4.5703125" style="137" customWidth="1"/>
    <col min="6665" max="6665" width="5.85546875" style="137" customWidth="1"/>
    <col min="6666" max="6666" width="5" style="137" customWidth="1"/>
    <col min="6667" max="6667" width="5.42578125" style="137" customWidth="1"/>
    <col min="6668" max="6668" width="4.7109375" style="137" customWidth="1"/>
    <col min="6669" max="6669" width="4.28515625" style="137" customWidth="1"/>
    <col min="6670" max="6670" width="4.85546875" style="137" customWidth="1"/>
    <col min="6671" max="6671" width="4.5703125" style="137" customWidth="1"/>
    <col min="6672" max="6672" width="4.28515625" style="137" customWidth="1"/>
    <col min="6673" max="6673" width="6" style="137" customWidth="1"/>
    <col min="6674" max="6674" width="4.85546875" style="137" customWidth="1"/>
    <col min="6675" max="6675" width="5.85546875" style="137" customWidth="1"/>
    <col min="6676" max="6676" width="4.85546875" style="137" customWidth="1"/>
    <col min="6677" max="6678" width="5.7109375" style="137" customWidth="1"/>
    <col min="6679" max="6912" width="9.140625" style="137"/>
    <col min="6913" max="6913" width="3.5703125" style="137" customWidth="1"/>
    <col min="6914" max="6914" width="2.85546875" style="137" customWidth="1"/>
    <col min="6915" max="6915" width="6.42578125" style="137" customWidth="1"/>
    <col min="6916" max="6916" width="28.5703125" style="137" customWidth="1"/>
    <col min="6917" max="6917" width="5.42578125" style="137" customWidth="1"/>
    <col min="6918" max="6918" width="5" style="137" customWidth="1"/>
    <col min="6919" max="6919" width="5.7109375" style="137" customWidth="1"/>
    <col min="6920" max="6920" width="4.5703125" style="137" customWidth="1"/>
    <col min="6921" max="6921" width="5.85546875" style="137" customWidth="1"/>
    <col min="6922" max="6922" width="5" style="137" customWidth="1"/>
    <col min="6923" max="6923" width="5.42578125" style="137" customWidth="1"/>
    <col min="6924" max="6924" width="4.7109375" style="137" customWidth="1"/>
    <col min="6925" max="6925" width="4.28515625" style="137" customWidth="1"/>
    <col min="6926" max="6926" width="4.85546875" style="137" customWidth="1"/>
    <col min="6927" max="6927" width="4.5703125" style="137" customWidth="1"/>
    <col min="6928" max="6928" width="4.28515625" style="137" customWidth="1"/>
    <col min="6929" max="6929" width="6" style="137" customWidth="1"/>
    <col min="6930" max="6930" width="4.85546875" style="137" customWidth="1"/>
    <col min="6931" max="6931" width="5.85546875" style="137" customWidth="1"/>
    <col min="6932" max="6932" width="4.85546875" style="137" customWidth="1"/>
    <col min="6933" max="6934" width="5.7109375" style="137" customWidth="1"/>
    <col min="6935" max="7168" width="9.140625" style="137"/>
    <col min="7169" max="7169" width="3.5703125" style="137" customWidth="1"/>
    <col min="7170" max="7170" width="2.85546875" style="137" customWidth="1"/>
    <col min="7171" max="7171" width="6.42578125" style="137" customWidth="1"/>
    <col min="7172" max="7172" width="28.5703125" style="137" customWidth="1"/>
    <col min="7173" max="7173" width="5.42578125" style="137" customWidth="1"/>
    <col min="7174" max="7174" width="5" style="137" customWidth="1"/>
    <col min="7175" max="7175" width="5.7109375" style="137" customWidth="1"/>
    <col min="7176" max="7176" width="4.5703125" style="137" customWidth="1"/>
    <col min="7177" max="7177" width="5.85546875" style="137" customWidth="1"/>
    <col min="7178" max="7178" width="5" style="137" customWidth="1"/>
    <col min="7179" max="7179" width="5.42578125" style="137" customWidth="1"/>
    <col min="7180" max="7180" width="4.7109375" style="137" customWidth="1"/>
    <col min="7181" max="7181" width="4.28515625" style="137" customWidth="1"/>
    <col min="7182" max="7182" width="4.85546875" style="137" customWidth="1"/>
    <col min="7183" max="7183" width="4.5703125" style="137" customWidth="1"/>
    <col min="7184" max="7184" width="4.28515625" style="137" customWidth="1"/>
    <col min="7185" max="7185" width="6" style="137" customWidth="1"/>
    <col min="7186" max="7186" width="4.85546875" style="137" customWidth="1"/>
    <col min="7187" max="7187" width="5.85546875" style="137" customWidth="1"/>
    <col min="7188" max="7188" width="4.85546875" style="137" customWidth="1"/>
    <col min="7189" max="7190" width="5.7109375" style="137" customWidth="1"/>
    <col min="7191" max="7424" width="9.140625" style="137"/>
    <col min="7425" max="7425" width="3.5703125" style="137" customWidth="1"/>
    <col min="7426" max="7426" width="2.85546875" style="137" customWidth="1"/>
    <col min="7427" max="7427" width="6.42578125" style="137" customWidth="1"/>
    <col min="7428" max="7428" width="28.5703125" style="137" customWidth="1"/>
    <col min="7429" max="7429" width="5.42578125" style="137" customWidth="1"/>
    <col min="7430" max="7430" width="5" style="137" customWidth="1"/>
    <col min="7431" max="7431" width="5.7109375" style="137" customWidth="1"/>
    <col min="7432" max="7432" width="4.5703125" style="137" customWidth="1"/>
    <col min="7433" max="7433" width="5.85546875" style="137" customWidth="1"/>
    <col min="7434" max="7434" width="5" style="137" customWidth="1"/>
    <col min="7435" max="7435" width="5.42578125" style="137" customWidth="1"/>
    <col min="7436" max="7436" width="4.7109375" style="137" customWidth="1"/>
    <col min="7437" max="7437" width="4.28515625" style="137" customWidth="1"/>
    <col min="7438" max="7438" width="4.85546875" style="137" customWidth="1"/>
    <col min="7439" max="7439" width="4.5703125" style="137" customWidth="1"/>
    <col min="7440" max="7440" width="4.28515625" style="137" customWidth="1"/>
    <col min="7441" max="7441" width="6" style="137" customWidth="1"/>
    <col min="7442" max="7442" width="4.85546875" style="137" customWidth="1"/>
    <col min="7443" max="7443" width="5.85546875" style="137" customWidth="1"/>
    <col min="7444" max="7444" width="4.85546875" style="137" customWidth="1"/>
    <col min="7445" max="7446" width="5.7109375" style="137" customWidth="1"/>
    <col min="7447" max="7680" width="9.140625" style="137"/>
    <col min="7681" max="7681" width="3.5703125" style="137" customWidth="1"/>
    <col min="7682" max="7682" width="2.85546875" style="137" customWidth="1"/>
    <col min="7683" max="7683" width="6.42578125" style="137" customWidth="1"/>
    <col min="7684" max="7684" width="28.5703125" style="137" customWidth="1"/>
    <col min="7685" max="7685" width="5.42578125" style="137" customWidth="1"/>
    <col min="7686" max="7686" width="5" style="137" customWidth="1"/>
    <col min="7687" max="7687" width="5.7109375" style="137" customWidth="1"/>
    <col min="7688" max="7688" width="4.5703125" style="137" customWidth="1"/>
    <col min="7689" max="7689" width="5.85546875" style="137" customWidth="1"/>
    <col min="7690" max="7690" width="5" style="137" customWidth="1"/>
    <col min="7691" max="7691" width="5.42578125" style="137" customWidth="1"/>
    <col min="7692" max="7692" width="4.7109375" style="137" customWidth="1"/>
    <col min="7693" max="7693" width="4.28515625" style="137" customWidth="1"/>
    <col min="7694" max="7694" width="4.85546875" style="137" customWidth="1"/>
    <col min="7695" max="7695" width="4.5703125" style="137" customWidth="1"/>
    <col min="7696" max="7696" width="4.28515625" style="137" customWidth="1"/>
    <col min="7697" max="7697" width="6" style="137" customWidth="1"/>
    <col min="7698" max="7698" width="4.85546875" style="137" customWidth="1"/>
    <col min="7699" max="7699" width="5.85546875" style="137" customWidth="1"/>
    <col min="7700" max="7700" width="4.85546875" style="137" customWidth="1"/>
    <col min="7701" max="7702" width="5.7109375" style="137" customWidth="1"/>
    <col min="7703" max="7936" width="9.140625" style="137"/>
    <col min="7937" max="7937" width="3.5703125" style="137" customWidth="1"/>
    <col min="7938" max="7938" width="2.85546875" style="137" customWidth="1"/>
    <col min="7939" max="7939" width="6.42578125" style="137" customWidth="1"/>
    <col min="7940" max="7940" width="28.5703125" style="137" customWidth="1"/>
    <col min="7941" max="7941" width="5.42578125" style="137" customWidth="1"/>
    <col min="7942" max="7942" width="5" style="137" customWidth="1"/>
    <col min="7943" max="7943" width="5.7109375" style="137" customWidth="1"/>
    <col min="7944" max="7944" width="4.5703125" style="137" customWidth="1"/>
    <col min="7945" max="7945" width="5.85546875" style="137" customWidth="1"/>
    <col min="7946" max="7946" width="5" style="137" customWidth="1"/>
    <col min="7947" max="7947" width="5.42578125" style="137" customWidth="1"/>
    <col min="7948" max="7948" width="4.7109375" style="137" customWidth="1"/>
    <col min="7949" max="7949" width="4.28515625" style="137" customWidth="1"/>
    <col min="7950" max="7950" width="4.85546875" style="137" customWidth="1"/>
    <col min="7951" max="7951" width="4.5703125" style="137" customWidth="1"/>
    <col min="7952" max="7952" width="4.28515625" style="137" customWidth="1"/>
    <col min="7953" max="7953" width="6" style="137" customWidth="1"/>
    <col min="7954" max="7954" width="4.85546875" style="137" customWidth="1"/>
    <col min="7955" max="7955" width="5.85546875" style="137" customWidth="1"/>
    <col min="7956" max="7956" width="4.85546875" style="137" customWidth="1"/>
    <col min="7957" max="7958" width="5.7109375" style="137" customWidth="1"/>
    <col min="7959" max="8192" width="9.140625" style="137"/>
    <col min="8193" max="8193" width="3.5703125" style="137" customWidth="1"/>
    <col min="8194" max="8194" width="2.85546875" style="137" customWidth="1"/>
    <col min="8195" max="8195" width="6.42578125" style="137" customWidth="1"/>
    <col min="8196" max="8196" width="28.5703125" style="137" customWidth="1"/>
    <col min="8197" max="8197" width="5.42578125" style="137" customWidth="1"/>
    <col min="8198" max="8198" width="5" style="137" customWidth="1"/>
    <col min="8199" max="8199" width="5.7109375" style="137" customWidth="1"/>
    <col min="8200" max="8200" width="4.5703125" style="137" customWidth="1"/>
    <col min="8201" max="8201" width="5.85546875" style="137" customWidth="1"/>
    <col min="8202" max="8202" width="5" style="137" customWidth="1"/>
    <col min="8203" max="8203" width="5.42578125" style="137" customWidth="1"/>
    <col min="8204" max="8204" width="4.7109375" style="137" customWidth="1"/>
    <col min="8205" max="8205" width="4.28515625" style="137" customWidth="1"/>
    <col min="8206" max="8206" width="4.85546875" style="137" customWidth="1"/>
    <col min="8207" max="8207" width="4.5703125" style="137" customWidth="1"/>
    <col min="8208" max="8208" width="4.28515625" style="137" customWidth="1"/>
    <col min="8209" max="8209" width="6" style="137" customWidth="1"/>
    <col min="8210" max="8210" width="4.85546875" style="137" customWidth="1"/>
    <col min="8211" max="8211" width="5.85546875" style="137" customWidth="1"/>
    <col min="8212" max="8212" width="4.85546875" style="137" customWidth="1"/>
    <col min="8213" max="8214" width="5.7109375" style="137" customWidth="1"/>
    <col min="8215" max="8448" width="9.140625" style="137"/>
    <col min="8449" max="8449" width="3.5703125" style="137" customWidth="1"/>
    <col min="8450" max="8450" width="2.85546875" style="137" customWidth="1"/>
    <col min="8451" max="8451" width="6.42578125" style="137" customWidth="1"/>
    <col min="8452" max="8452" width="28.5703125" style="137" customWidth="1"/>
    <col min="8453" max="8453" width="5.42578125" style="137" customWidth="1"/>
    <col min="8454" max="8454" width="5" style="137" customWidth="1"/>
    <col min="8455" max="8455" width="5.7109375" style="137" customWidth="1"/>
    <col min="8456" max="8456" width="4.5703125" style="137" customWidth="1"/>
    <col min="8457" max="8457" width="5.85546875" style="137" customWidth="1"/>
    <col min="8458" max="8458" width="5" style="137" customWidth="1"/>
    <col min="8459" max="8459" width="5.42578125" style="137" customWidth="1"/>
    <col min="8460" max="8460" width="4.7109375" style="137" customWidth="1"/>
    <col min="8461" max="8461" width="4.28515625" style="137" customWidth="1"/>
    <col min="8462" max="8462" width="4.85546875" style="137" customWidth="1"/>
    <col min="8463" max="8463" width="4.5703125" style="137" customWidth="1"/>
    <col min="8464" max="8464" width="4.28515625" style="137" customWidth="1"/>
    <col min="8465" max="8465" width="6" style="137" customWidth="1"/>
    <col min="8466" max="8466" width="4.85546875" style="137" customWidth="1"/>
    <col min="8467" max="8467" width="5.85546875" style="137" customWidth="1"/>
    <col min="8468" max="8468" width="4.85546875" style="137" customWidth="1"/>
    <col min="8469" max="8470" width="5.7109375" style="137" customWidth="1"/>
    <col min="8471" max="8704" width="9.140625" style="137"/>
    <col min="8705" max="8705" width="3.5703125" style="137" customWidth="1"/>
    <col min="8706" max="8706" width="2.85546875" style="137" customWidth="1"/>
    <col min="8707" max="8707" width="6.42578125" style="137" customWidth="1"/>
    <col min="8708" max="8708" width="28.5703125" style="137" customWidth="1"/>
    <col min="8709" max="8709" width="5.42578125" style="137" customWidth="1"/>
    <col min="8710" max="8710" width="5" style="137" customWidth="1"/>
    <col min="8711" max="8711" width="5.7109375" style="137" customWidth="1"/>
    <col min="8712" max="8712" width="4.5703125" style="137" customWidth="1"/>
    <col min="8713" max="8713" width="5.85546875" style="137" customWidth="1"/>
    <col min="8714" max="8714" width="5" style="137" customWidth="1"/>
    <col min="8715" max="8715" width="5.42578125" style="137" customWidth="1"/>
    <col min="8716" max="8716" width="4.7109375" style="137" customWidth="1"/>
    <col min="8717" max="8717" width="4.28515625" style="137" customWidth="1"/>
    <col min="8718" max="8718" width="4.85546875" style="137" customWidth="1"/>
    <col min="8719" max="8719" width="4.5703125" style="137" customWidth="1"/>
    <col min="8720" max="8720" width="4.28515625" style="137" customWidth="1"/>
    <col min="8721" max="8721" width="6" style="137" customWidth="1"/>
    <col min="8722" max="8722" width="4.85546875" style="137" customWidth="1"/>
    <col min="8723" max="8723" width="5.85546875" style="137" customWidth="1"/>
    <col min="8724" max="8724" width="4.85546875" style="137" customWidth="1"/>
    <col min="8725" max="8726" width="5.7109375" style="137" customWidth="1"/>
    <col min="8727" max="8960" width="9.140625" style="137"/>
    <col min="8961" max="8961" width="3.5703125" style="137" customWidth="1"/>
    <col min="8962" max="8962" width="2.85546875" style="137" customWidth="1"/>
    <col min="8963" max="8963" width="6.42578125" style="137" customWidth="1"/>
    <col min="8964" max="8964" width="28.5703125" style="137" customWidth="1"/>
    <col min="8965" max="8965" width="5.42578125" style="137" customWidth="1"/>
    <col min="8966" max="8966" width="5" style="137" customWidth="1"/>
    <col min="8967" max="8967" width="5.7109375" style="137" customWidth="1"/>
    <col min="8968" max="8968" width="4.5703125" style="137" customWidth="1"/>
    <col min="8969" max="8969" width="5.85546875" style="137" customWidth="1"/>
    <col min="8970" max="8970" width="5" style="137" customWidth="1"/>
    <col min="8971" max="8971" width="5.42578125" style="137" customWidth="1"/>
    <col min="8972" max="8972" width="4.7109375" style="137" customWidth="1"/>
    <col min="8973" max="8973" width="4.28515625" style="137" customWidth="1"/>
    <col min="8974" max="8974" width="4.85546875" style="137" customWidth="1"/>
    <col min="8975" max="8975" width="4.5703125" style="137" customWidth="1"/>
    <col min="8976" max="8976" width="4.28515625" style="137" customWidth="1"/>
    <col min="8977" max="8977" width="6" style="137" customWidth="1"/>
    <col min="8978" max="8978" width="4.85546875" style="137" customWidth="1"/>
    <col min="8979" max="8979" width="5.85546875" style="137" customWidth="1"/>
    <col min="8980" max="8980" width="4.85546875" style="137" customWidth="1"/>
    <col min="8981" max="8982" width="5.7109375" style="137" customWidth="1"/>
    <col min="8983" max="9216" width="9.140625" style="137"/>
    <col min="9217" max="9217" width="3.5703125" style="137" customWidth="1"/>
    <col min="9218" max="9218" width="2.85546875" style="137" customWidth="1"/>
    <col min="9219" max="9219" width="6.42578125" style="137" customWidth="1"/>
    <col min="9220" max="9220" width="28.5703125" style="137" customWidth="1"/>
    <col min="9221" max="9221" width="5.42578125" style="137" customWidth="1"/>
    <col min="9222" max="9222" width="5" style="137" customWidth="1"/>
    <col min="9223" max="9223" width="5.7109375" style="137" customWidth="1"/>
    <col min="9224" max="9224" width="4.5703125" style="137" customWidth="1"/>
    <col min="9225" max="9225" width="5.85546875" style="137" customWidth="1"/>
    <col min="9226" max="9226" width="5" style="137" customWidth="1"/>
    <col min="9227" max="9227" width="5.42578125" style="137" customWidth="1"/>
    <col min="9228" max="9228" width="4.7109375" style="137" customWidth="1"/>
    <col min="9229" max="9229" width="4.28515625" style="137" customWidth="1"/>
    <col min="9230" max="9230" width="4.85546875" style="137" customWidth="1"/>
    <col min="9231" max="9231" width="4.5703125" style="137" customWidth="1"/>
    <col min="9232" max="9232" width="4.28515625" style="137" customWidth="1"/>
    <col min="9233" max="9233" width="6" style="137" customWidth="1"/>
    <col min="9234" max="9234" width="4.85546875" style="137" customWidth="1"/>
    <col min="9235" max="9235" width="5.85546875" style="137" customWidth="1"/>
    <col min="9236" max="9236" width="4.85546875" style="137" customWidth="1"/>
    <col min="9237" max="9238" width="5.7109375" style="137" customWidth="1"/>
    <col min="9239" max="9472" width="9.140625" style="137"/>
    <col min="9473" max="9473" width="3.5703125" style="137" customWidth="1"/>
    <col min="9474" max="9474" width="2.85546875" style="137" customWidth="1"/>
    <col min="9475" max="9475" width="6.42578125" style="137" customWidth="1"/>
    <col min="9476" max="9476" width="28.5703125" style="137" customWidth="1"/>
    <col min="9477" max="9477" width="5.42578125" style="137" customWidth="1"/>
    <col min="9478" max="9478" width="5" style="137" customWidth="1"/>
    <col min="9479" max="9479" width="5.7109375" style="137" customWidth="1"/>
    <col min="9480" max="9480" width="4.5703125" style="137" customWidth="1"/>
    <col min="9481" max="9481" width="5.85546875" style="137" customWidth="1"/>
    <col min="9482" max="9482" width="5" style="137" customWidth="1"/>
    <col min="9483" max="9483" width="5.42578125" style="137" customWidth="1"/>
    <col min="9484" max="9484" width="4.7109375" style="137" customWidth="1"/>
    <col min="9485" max="9485" width="4.28515625" style="137" customWidth="1"/>
    <col min="9486" max="9486" width="4.85546875" style="137" customWidth="1"/>
    <col min="9487" max="9487" width="4.5703125" style="137" customWidth="1"/>
    <col min="9488" max="9488" width="4.28515625" style="137" customWidth="1"/>
    <col min="9489" max="9489" width="6" style="137" customWidth="1"/>
    <col min="9490" max="9490" width="4.85546875" style="137" customWidth="1"/>
    <col min="9491" max="9491" width="5.85546875" style="137" customWidth="1"/>
    <col min="9492" max="9492" width="4.85546875" style="137" customWidth="1"/>
    <col min="9493" max="9494" width="5.7109375" style="137" customWidth="1"/>
    <col min="9495" max="9728" width="9.140625" style="137"/>
    <col min="9729" max="9729" width="3.5703125" style="137" customWidth="1"/>
    <col min="9730" max="9730" width="2.85546875" style="137" customWidth="1"/>
    <col min="9731" max="9731" width="6.42578125" style="137" customWidth="1"/>
    <col min="9732" max="9732" width="28.5703125" style="137" customWidth="1"/>
    <col min="9733" max="9733" width="5.42578125" style="137" customWidth="1"/>
    <col min="9734" max="9734" width="5" style="137" customWidth="1"/>
    <col min="9735" max="9735" width="5.7109375" style="137" customWidth="1"/>
    <col min="9736" max="9736" width="4.5703125" style="137" customWidth="1"/>
    <col min="9737" max="9737" width="5.85546875" style="137" customWidth="1"/>
    <col min="9738" max="9738" width="5" style="137" customWidth="1"/>
    <col min="9739" max="9739" width="5.42578125" style="137" customWidth="1"/>
    <col min="9740" max="9740" width="4.7109375" style="137" customWidth="1"/>
    <col min="9741" max="9741" width="4.28515625" style="137" customWidth="1"/>
    <col min="9742" max="9742" width="4.85546875" style="137" customWidth="1"/>
    <col min="9743" max="9743" width="4.5703125" style="137" customWidth="1"/>
    <col min="9744" max="9744" width="4.28515625" style="137" customWidth="1"/>
    <col min="9745" max="9745" width="6" style="137" customWidth="1"/>
    <col min="9746" max="9746" width="4.85546875" style="137" customWidth="1"/>
    <col min="9747" max="9747" width="5.85546875" style="137" customWidth="1"/>
    <col min="9748" max="9748" width="4.85546875" style="137" customWidth="1"/>
    <col min="9749" max="9750" width="5.7109375" style="137" customWidth="1"/>
    <col min="9751" max="9984" width="9.140625" style="137"/>
    <col min="9985" max="9985" width="3.5703125" style="137" customWidth="1"/>
    <col min="9986" max="9986" width="2.85546875" style="137" customWidth="1"/>
    <col min="9987" max="9987" width="6.42578125" style="137" customWidth="1"/>
    <col min="9988" max="9988" width="28.5703125" style="137" customWidth="1"/>
    <col min="9989" max="9989" width="5.42578125" style="137" customWidth="1"/>
    <col min="9990" max="9990" width="5" style="137" customWidth="1"/>
    <col min="9991" max="9991" width="5.7109375" style="137" customWidth="1"/>
    <col min="9992" max="9992" width="4.5703125" style="137" customWidth="1"/>
    <col min="9993" max="9993" width="5.85546875" style="137" customWidth="1"/>
    <col min="9994" max="9994" width="5" style="137" customWidth="1"/>
    <col min="9995" max="9995" width="5.42578125" style="137" customWidth="1"/>
    <col min="9996" max="9996" width="4.7109375" style="137" customWidth="1"/>
    <col min="9997" max="9997" width="4.28515625" style="137" customWidth="1"/>
    <col min="9998" max="9998" width="4.85546875" style="137" customWidth="1"/>
    <col min="9999" max="9999" width="4.5703125" style="137" customWidth="1"/>
    <col min="10000" max="10000" width="4.28515625" style="137" customWidth="1"/>
    <col min="10001" max="10001" width="6" style="137" customWidth="1"/>
    <col min="10002" max="10002" width="4.85546875" style="137" customWidth="1"/>
    <col min="10003" max="10003" width="5.85546875" style="137" customWidth="1"/>
    <col min="10004" max="10004" width="4.85546875" style="137" customWidth="1"/>
    <col min="10005" max="10006" width="5.7109375" style="137" customWidth="1"/>
    <col min="10007" max="10240" width="9.140625" style="137"/>
    <col min="10241" max="10241" width="3.5703125" style="137" customWidth="1"/>
    <col min="10242" max="10242" width="2.85546875" style="137" customWidth="1"/>
    <col min="10243" max="10243" width="6.42578125" style="137" customWidth="1"/>
    <col min="10244" max="10244" width="28.5703125" style="137" customWidth="1"/>
    <col min="10245" max="10245" width="5.42578125" style="137" customWidth="1"/>
    <col min="10246" max="10246" width="5" style="137" customWidth="1"/>
    <col min="10247" max="10247" width="5.7109375" style="137" customWidth="1"/>
    <col min="10248" max="10248" width="4.5703125" style="137" customWidth="1"/>
    <col min="10249" max="10249" width="5.85546875" style="137" customWidth="1"/>
    <col min="10250" max="10250" width="5" style="137" customWidth="1"/>
    <col min="10251" max="10251" width="5.42578125" style="137" customWidth="1"/>
    <col min="10252" max="10252" width="4.7109375" style="137" customWidth="1"/>
    <col min="10253" max="10253" width="4.28515625" style="137" customWidth="1"/>
    <col min="10254" max="10254" width="4.85546875" style="137" customWidth="1"/>
    <col min="10255" max="10255" width="4.5703125" style="137" customWidth="1"/>
    <col min="10256" max="10256" width="4.28515625" style="137" customWidth="1"/>
    <col min="10257" max="10257" width="6" style="137" customWidth="1"/>
    <col min="10258" max="10258" width="4.85546875" style="137" customWidth="1"/>
    <col min="10259" max="10259" width="5.85546875" style="137" customWidth="1"/>
    <col min="10260" max="10260" width="4.85546875" style="137" customWidth="1"/>
    <col min="10261" max="10262" width="5.7109375" style="137" customWidth="1"/>
    <col min="10263" max="10496" width="9.140625" style="137"/>
    <col min="10497" max="10497" width="3.5703125" style="137" customWidth="1"/>
    <col min="10498" max="10498" width="2.85546875" style="137" customWidth="1"/>
    <col min="10499" max="10499" width="6.42578125" style="137" customWidth="1"/>
    <col min="10500" max="10500" width="28.5703125" style="137" customWidth="1"/>
    <col min="10501" max="10501" width="5.42578125" style="137" customWidth="1"/>
    <col min="10502" max="10502" width="5" style="137" customWidth="1"/>
    <col min="10503" max="10503" width="5.7109375" style="137" customWidth="1"/>
    <col min="10504" max="10504" width="4.5703125" style="137" customWidth="1"/>
    <col min="10505" max="10505" width="5.85546875" style="137" customWidth="1"/>
    <col min="10506" max="10506" width="5" style="137" customWidth="1"/>
    <col min="10507" max="10507" width="5.42578125" style="137" customWidth="1"/>
    <col min="10508" max="10508" width="4.7109375" style="137" customWidth="1"/>
    <col min="10509" max="10509" width="4.28515625" style="137" customWidth="1"/>
    <col min="10510" max="10510" width="4.85546875" style="137" customWidth="1"/>
    <col min="10511" max="10511" width="4.5703125" style="137" customWidth="1"/>
    <col min="10512" max="10512" width="4.28515625" style="137" customWidth="1"/>
    <col min="10513" max="10513" width="6" style="137" customWidth="1"/>
    <col min="10514" max="10514" width="4.85546875" style="137" customWidth="1"/>
    <col min="10515" max="10515" width="5.85546875" style="137" customWidth="1"/>
    <col min="10516" max="10516" width="4.85546875" style="137" customWidth="1"/>
    <col min="10517" max="10518" width="5.7109375" style="137" customWidth="1"/>
    <col min="10519" max="10752" width="9.140625" style="137"/>
    <col min="10753" max="10753" width="3.5703125" style="137" customWidth="1"/>
    <col min="10754" max="10754" width="2.85546875" style="137" customWidth="1"/>
    <col min="10755" max="10755" width="6.42578125" style="137" customWidth="1"/>
    <col min="10756" max="10756" width="28.5703125" style="137" customWidth="1"/>
    <col min="10757" max="10757" width="5.42578125" style="137" customWidth="1"/>
    <col min="10758" max="10758" width="5" style="137" customWidth="1"/>
    <col min="10759" max="10759" width="5.7109375" style="137" customWidth="1"/>
    <col min="10760" max="10760" width="4.5703125" style="137" customWidth="1"/>
    <col min="10761" max="10761" width="5.85546875" style="137" customWidth="1"/>
    <col min="10762" max="10762" width="5" style="137" customWidth="1"/>
    <col min="10763" max="10763" width="5.42578125" style="137" customWidth="1"/>
    <col min="10764" max="10764" width="4.7109375" style="137" customWidth="1"/>
    <col min="10765" max="10765" width="4.28515625" style="137" customWidth="1"/>
    <col min="10766" max="10766" width="4.85546875" style="137" customWidth="1"/>
    <col min="10767" max="10767" width="4.5703125" style="137" customWidth="1"/>
    <col min="10768" max="10768" width="4.28515625" style="137" customWidth="1"/>
    <col min="10769" max="10769" width="6" style="137" customWidth="1"/>
    <col min="10770" max="10770" width="4.85546875" style="137" customWidth="1"/>
    <col min="10771" max="10771" width="5.85546875" style="137" customWidth="1"/>
    <col min="10772" max="10772" width="4.85546875" style="137" customWidth="1"/>
    <col min="10773" max="10774" width="5.7109375" style="137" customWidth="1"/>
    <col min="10775" max="11008" width="9.140625" style="137"/>
    <col min="11009" max="11009" width="3.5703125" style="137" customWidth="1"/>
    <col min="11010" max="11010" width="2.85546875" style="137" customWidth="1"/>
    <col min="11011" max="11011" width="6.42578125" style="137" customWidth="1"/>
    <col min="11012" max="11012" width="28.5703125" style="137" customWidth="1"/>
    <col min="11013" max="11013" width="5.42578125" style="137" customWidth="1"/>
    <col min="11014" max="11014" width="5" style="137" customWidth="1"/>
    <col min="11015" max="11015" width="5.7109375" style="137" customWidth="1"/>
    <col min="11016" max="11016" width="4.5703125" style="137" customWidth="1"/>
    <col min="11017" max="11017" width="5.85546875" style="137" customWidth="1"/>
    <col min="11018" max="11018" width="5" style="137" customWidth="1"/>
    <col min="11019" max="11019" width="5.42578125" style="137" customWidth="1"/>
    <col min="11020" max="11020" width="4.7109375" style="137" customWidth="1"/>
    <col min="11021" max="11021" width="4.28515625" style="137" customWidth="1"/>
    <col min="11022" max="11022" width="4.85546875" style="137" customWidth="1"/>
    <col min="11023" max="11023" width="4.5703125" style="137" customWidth="1"/>
    <col min="11024" max="11024" width="4.28515625" style="137" customWidth="1"/>
    <col min="11025" max="11025" width="6" style="137" customWidth="1"/>
    <col min="11026" max="11026" width="4.85546875" style="137" customWidth="1"/>
    <col min="11027" max="11027" width="5.85546875" style="137" customWidth="1"/>
    <col min="11028" max="11028" width="4.85546875" style="137" customWidth="1"/>
    <col min="11029" max="11030" width="5.7109375" style="137" customWidth="1"/>
    <col min="11031" max="11264" width="9.140625" style="137"/>
    <col min="11265" max="11265" width="3.5703125" style="137" customWidth="1"/>
    <col min="11266" max="11266" width="2.85546875" style="137" customWidth="1"/>
    <col min="11267" max="11267" width="6.42578125" style="137" customWidth="1"/>
    <col min="11268" max="11268" width="28.5703125" style="137" customWidth="1"/>
    <col min="11269" max="11269" width="5.42578125" style="137" customWidth="1"/>
    <col min="11270" max="11270" width="5" style="137" customWidth="1"/>
    <col min="11271" max="11271" width="5.7109375" style="137" customWidth="1"/>
    <col min="11272" max="11272" width="4.5703125" style="137" customWidth="1"/>
    <col min="11273" max="11273" width="5.85546875" style="137" customWidth="1"/>
    <col min="11274" max="11274" width="5" style="137" customWidth="1"/>
    <col min="11275" max="11275" width="5.42578125" style="137" customWidth="1"/>
    <col min="11276" max="11276" width="4.7109375" style="137" customWidth="1"/>
    <col min="11277" max="11277" width="4.28515625" style="137" customWidth="1"/>
    <col min="11278" max="11278" width="4.85546875" style="137" customWidth="1"/>
    <col min="11279" max="11279" width="4.5703125" style="137" customWidth="1"/>
    <col min="11280" max="11280" width="4.28515625" style="137" customWidth="1"/>
    <col min="11281" max="11281" width="6" style="137" customWidth="1"/>
    <col min="11282" max="11282" width="4.85546875" style="137" customWidth="1"/>
    <col min="11283" max="11283" width="5.85546875" style="137" customWidth="1"/>
    <col min="11284" max="11284" width="4.85546875" style="137" customWidth="1"/>
    <col min="11285" max="11286" width="5.7109375" style="137" customWidth="1"/>
    <col min="11287" max="11520" width="9.140625" style="137"/>
    <col min="11521" max="11521" width="3.5703125" style="137" customWidth="1"/>
    <col min="11522" max="11522" width="2.85546875" style="137" customWidth="1"/>
    <col min="11523" max="11523" width="6.42578125" style="137" customWidth="1"/>
    <col min="11524" max="11524" width="28.5703125" style="137" customWidth="1"/>
    <col min="11525" max="11525" width="5.42578125" style="137" customWidth="1"/>
    <col min="11526" max="11526" width="5" style="137" customWidth="1"/>
    <col min="11527" max="11527" width="5.7109375" style="137" customWidth="1"/>
    <col min="11528" max="11528" width="4.5703125" style="137" customWidth="1"/>
    <col min="11529" max="11529" width="5.85546875" style="137" customWidth="1"/>
    <col min="11530" max="11530" width="5" style="137" customWidth="1"/>
    <col min="11531" max="11531" width="5.42578125" style="137" customWidth="1"/>
    <col min="11532" max="11532" width="4.7109375" style="137" customWidth="1"/>
    <col min="11533" max="11533" width="4.28515625" style="137" customWidth="1"/>
    <col min="11534" max="11534" width="4.85546875" style="137" customWidth="1"/>
    <col min="11535" max="11535" width="4.5703125" style="137" customWidth="1"/>
    <col min="11536" max="11536" width="4.28515625" style="137" customWidth="1"/>
    <col min="11537" max="11537" width="6" style="137" customWidth="1"/>
    <col min="11538" max="11538" width="4.85546875" style="137" customWidth="1"/>
    <col min="11539" max="11539" width="5.85546875" style="137" customWidth="1"/>
    <col min="11540" max="11540" width="4.85546875" style="137" customWidth="1"/>
    <col min="11541" max="11542" width="5.7109375" style="137" customWidth="1"/>
    <col min="11543" max="11776" width="9.140625" style="137"/>
    <col min="11777" max="11777" width="3.5703125" style="137" customWidth="1"/>
    <col min="11778" max="11778" width="2.85546875" style="137" customWidth="1"/>
    <col min="11779" max="11779" width="6.42578125" style="137" customWidth="1"/>
    <col min="11780" max="11780" width="28.5703125" style="137" customWidth="1"/>
    <col min="11781" max="11781" width="5.42578125" style="137" customWidth="1"/>
    <col min="11782" max="11782" width="5" style="137" customWidth="1"/>
    <col min="11783" max="11783" width="5.7109375" style="137" customWidth="1"/>
    <col min="11784" max="11784" width="4.5703125" style="137" customWidth="1"/>
    <col min="11785" max="11785" width="5.85546875" style="137" customWidth="1"/>
    <col min="11786" max="11786" width="5" style="137" customWidth="1"/>
    <col min="11787" max="11787" width="5.42578125" style="137" customWidth="1"/>
    <col min="11788" max="11788" width="4.7109375" style="137" customWidth="1"/>
    <col min="11789" max="11789" width="4.28515625" style="137" customWidth="1"/>
    <col min="11790" max="11790" width="4.85546875" style="137" customWidth="1"/>
    <col min="11791" max="11791" width="4.5703125" style="137" customWidth="1"/>
    <col min="11792" max="11792" width="4.28515625" style="137" customWidth="1"/>
    <col min="11793" max="11793" width="6" style="137" customWidth="1"/>
    <col min="11794" max="11794" width="4.85546875" style="137" customWidth="1"/>
    <col min="11795" max="11795" width="5.85546875" style="137" customWidth="1"/>
    <col min="11796" max="11796" width="4.85546875" style="137" customWidth="1"/>
    <col min="11797" max="11798" width="5.7109375" style="137" customWidth="1"/>
    <col min="11799" max="12032" width="9.140625" style="137"/>
    <col min="12033" max="12033" width="3.5703125" style="137" customWidth="1"/>
    <col min="12034" max="12034" width="2.85546875" style="137" customWidth="1"/>
    <col min="12035" max="12035" width="6.42578125" style="137" customWidth="1"/>
    <col min="12036" max="12036" width="28.5703125" style="137" customWidth="1"/>
    <col min="12037" max="12037" width="5.42578125" style="137" customWidth="1"/>
    <col min="12038" max="12038" width="5" style="137" customWidth="1"/>
    <col min="12039" max="12039" width="5.7109375" style="137" customWidth="1"/>
    <col min="12040" max="12040" width="4.5703125" style="137" customWidth="1"/>
    <col min="12041" max="12041" width="5.85546875" style="137" customWidth="1"/>
    <col min="12042" max="12042" width="5" style="137" customWidth="1"/>
    <col min="12043" max="12043" width="5.42578125" style="137" customWidth="1"/>
    <col min="12044" max="12044" width="4.7109375" style="137" customWidth="1"/>
    <col min="12045" max="12045" width="4.28515625" style="137" customWidth="1"/>
    <col min="12046" max="12046" width="4.85546875" style="137" customWidth="1"/>
    <col min="12047" max="12047" width="4.5703125" style="137" customWidth="1"/>
    <col min="12048" max="12048" width="4.28515625" style="137" customWidth="1"/>
    <col min="12049" max="12049" width="6" style="137" customWidth="1"/>
    <col min="12050" max="12050" width="4.85546875" style="137" customWidth="1"/>
    <col min="12051" max="12051" width="5.85546875" style="137" customWidth="1"/>
    <col min="12052" max="12052" width="4.85546875" style="137" customWidth="1"/>
    <col min="12053" max="12054" width="5.7109375" style="137" customWidth="1"/>
    <col min="12055" max="12288" width="9.140625" style="137"/>
    <col min="12289" max="12289" width="3.5703125" style="137" customWidth="1"/>
    <col min="12290" max="12290" width="2.85546875" style="137" customWidth="1"/>
    <col min="12291" max="12291" width="6.42578125" style="137" customWidth="1"/>
    <col min="12292" max="12292" width="28.5703125" style="137" customWidth="1"/>
    <col min="12293" max="12293" width="5.42578125" style="137" customWidth="1"/>
    <col min="12294" max="12294" width="5" style="137" customWidth="1"/>
    <col min="12295" max="12295" width="5.7109375" style="137" customWidth="1"/>
    <col min="12296" max="12296" width="4.5703125" style="137" customWidth="1"/>
    <col min="12297" max="12297" width="5.85546875" style="137" customWidth="1"/>
    <col min="12298" max="12298" width="5" style="137" customWidth="1"/>
    <col min="12299" max="12299" width="5.42578125" style="137" customWidth="1"/>
    <col min="12300" max="12300" width="4.7109375" style="137" customWidth="1"/>
    <col min="12301" max="12301" width="4.28515625" style="137" customWidth="1"/>
    <col min="12302" max="12302" width="4.85546875" style="137" customWidth="1"/>
    <col min="12303" max="12303" width="4.5703125" style="137" customWidth="1"/>
    <col min="12304" max="12304" width="4.28515625" style="137" customWidth="1"/>
    <col min="12305" max="12305" width="6" style="137" customWidth="1"/>
    <col min="12306" max="12306" width="4.85546875" style="137" customWidth="1"/>
    <col min="12307" max="12307" width="5.85546875" style="137" customWidth="1"/>
    <col min="12308" max="12308" width="4.85546875" style="137" customWidth="1"/>
    <col min="12309" max="12310" width="5.7109375" style="137" customWidth="1"/>
    <col min="12311" max="12544" width="9.140625" style="137"/>
    <col min="12545" max="12545" width="3.5703125" style="137" customWidth="1"/>
    <col min="12546" max="12546" width="2.85546875" style="137" customWidth="1"/>
    <col min="12547" max="12547" width="6.42578125" style="137" customWidth="1"/>
    <col min="12548" max="12548" width="28.5703125" style="137" customWidth="1"/>
    <col min="12549" max="12549" width="5.42578125" style="137" customWidth="1"/>
    <col min="12550" max="12550" width="5" style="137" customWidth="1"/>
    <col min="12551" max="12551" width="5.7109375" style="137" customWidth="1"/>
    <col min="12552" max="12552" width="4.5703125" style="137" customWidth="1"/>
    <col min="12553" max="12553" width="5.85546875" style="137" customWidth="1"/>
    <col min="12554" max="12554" width="5" style="137" customWidth="1"/>
    <col min="12555" max="12555" width="5.42578125" style="137" customWidth="1"/>
    <col min="12556" max="12556" width="4.7109375" style="137" customWidth="1"/>
    <col min="12557" max="12557" width="4.28515625" style="137" customWidth="1"/>
    <col min="12558" max="12558" width="4.85546875" style="137" customWidth="1"/>
    <col min="12559" max="12559" width="4.5703125" style="137" customWidth="1"/>
    <col min="12560" max="12560" width="4.28515625" style="137" customWidth="1"/>
    <col min="12561" max="12561" width="6" style="137" customWidth="1"/>
    <col min="12562" max="12562" width="4.85546875" style="137" customWidth="1"/>
    <col min="12563" max="12563" width="5.85546875" style="137" customWidth="1"/>
    <col min="12564" max="12564" width="4.85546875" style="137" customWidth="1"/>
    <col min="12565" max="12566" width="5.7109375" style="137" customWidth="1"/>
    <col min="12567" max="12800" width="9.140625" style="137"/>
    <col min="12801" max="12801" width="3.5703125" style="137" customWidth="1"/>
    <col min="12802" max="12802" width="2.85546875" style="137" customWidth="1"/>
    <col min="12803" max="12803" width="6.42578125" style="137" customWidth="1"/>
    <col min="12804" max="12804" width="28.5703125" style="137" customWidth="1"/>
    <col min="12805" max="12805" width="5.42578125" style="137" customWidth="1"/>
    <col min="12806" max="12806" width="5" style="137" customWidth="1"/>
    <col min="12807" max="12807" width="5.7109375" style="137" customWidth="1"/>
    <col min="12808" max="12808" width="4.5703125" style="137" customWidth="1"/>
    <col min="12809" max="12809" width="5.85546875" style="137" customWidth="1"/>
    <col min="12810" max="12810" width="5" style="137" customWidth="1"/>
    <col min="12811" max="12811" width="5.42578125" style="137" customWidth="1"/>
    <col min="12812" max="12812" width="4.7109375" style="137" customWidth="1"/>
    <col min="12813" max="12813" width="4.28515625" style="137" customWidth="1"/>
    <col min="12814" max="12814" width="4.85546875" style="137" customWidth="1"/>
    <col min="12815" max="12815" width="4.5703125" style="137" customWidth="1"/>
    <col min="12816" max="12816" width="4.28515625" style="137" customWidth="1"/>
    <col min="12817" max="12817" width="6" style="137" customWidth="1"/>
    <col min="12818" max="12818" width="4.85546875" style="137" customWidth="1"/>
    <col min="12819" max="12819" width="5.85546875" style="137" customWidth="1"/>
    <col min="12820" max="12820" width="4.85546875" style="137" customWidth="1"/>
    <col min="12821" max="12822" width="5.7109375" style="137" customWidth="1"/>
    <col min="12823" max="13056" width="9.140625" style="137"/>
    <col min="13057" max="13057" width="3.5703125" style="137" customWidth="1"/>
    <col min="13058" max="13058" width="2.85546875" style="137" customWidth="1"/>
    <col min="13059" max="13059" width="6.42578125" style="137" customWidth="1"/>
    <col min="13060" max="13060" width="28.5703125" style="137" customWidth="1"/>
    <col min="13061" max="13061" width="5.42578125" style="137" customWidth="1"/>
    <col min="13062" max="13062" width="5" style="137" customWidth="1"/>
    <col min="13063" max="13063" width="5.7109375" style="137" customWidth="1"/>
    <col min="13064" max="13064" width="4.5703125" style="137" customWidth="1"/>
    <col min="13065" max="13065" width="5.85546875" style="137" customWidth="1"/>
    <col min="13066" max="13066" width="5" style="137" customWidth="1"/>
    <col min="13067" max="13067" width="5.42578125" style="137" customWidth="1"/>
    <col min="13068" max="13068" width="4.7109375" style="137" customWidth="1"/>
    <col min="13069" max="13069" width="4.28515625" style="137" customWidth="1"/>
    <col min="13070" max="13070" width="4.85546875" style="137" customWidth="1"/>
    <col min="13071" max="13071" width="4.5703125" style="137" customWidth="1"/>
    <col min="13072" max="13072" width="4.28515625" style="137" customWidth="1"/>
    <col min="13073" max="13073" width="6" style="137" customWidth="1"/>
    <col min="13074" max="13074" width="4.85546875" style="137" customWidth="1"/>
    <col min="13075" max="13075" width="5.85546875" style="137" customWidth="1"/>
    <col min="13076" max="13076" width="4.85546875" style="137" customWidth="1"/>
    <col min="13077" max="13078" width="5.7109375" style="137" customWidth="1"/>
    <col min="13079" max="13312" width="9.140625" style="137"/>
    <col min="13313" max="13313" width="3.5703125" style="137" customWidth="1"/>
    <col min="13314" max="13314" width="2.85546875" style="137" customWidth="1"/>
    <col min="13315" max="13315" width="6.42578125" style="137" customWidth="1"/>
    <col min="13316" max="13316" width="28.5703125" style="137" customWidth="1"/>
    <col min="13317" max="13317" width="5.42578125" style="137" customWidth="1"/>
    <col min="13318" max="13318" width="5" style="137" customWidth="1"/>
    <col min="13319" max="13319" width="5.7109375" style="137" customWidth="1"/>
    <col min="13320" max="13320" width="4.5703125" style="137" customWidth="1"/>
    <col min="13321" max="13321" width="5.85546875" style="137" customWidth="1"/>
    <col min="13322" max="13322" width="5" style="137" customWidth="1"/>
    <col min="13323" max="13323" width="5.42578125" style="137" customWidth="1"/>
    <col min="13324" max="13324" width="4.7109375" style="137" customWidth="1"/>
    <col min="13325" max="13325" width="4.28515625" style="137" customWidth="1"/>
    <col min="13326" max="13326" width="4.85546875" style="137" customWidth="1"/>
    <col min="13327" max="13327" width="4.5703125" style="137" customWidth="1"/>
    <col min="13328" max="13328" width="4.28515625" style="137" customWidth="1"/>
    <col min="13329" max="13329" width="6" style="137" customWidth="1"/>
    <col min="13330" max="13330" width="4.85546875" style="137" customWidth="1"/>
    <col min="13331" max="13331" width="5.85546875" style="137" customWidth="1"/>
    <col min="13332" max="13332" width="4.85546875" style="137" customWidth="1"/>
    <col min="13333" max="13334" width="5.7109375" style="137" customWidth="1"/>
    <col min="13335" max="13568" width="9.140625" style="137"/>
    <col min="13569" max="13569" width="3.5703125" style="137" customWidth="1"/>
    <col min="13570" max="13570" width="2.85546875" style="137" customWidth="1"/>
    <col min="13571" max="13571" width="6.42578125" style="137" customWidth="1"/>
    <col min="13572" max="13572" width="28.5703125" style="137" customWidth="1"/>
    <col min="13573" max="13573" width="5.42578125" style="137" customWidth="1"/>
    <col min="13574" max="13574" width="5" style="137" customWidth="1"/>
    <col min="13575" max="13575" width="5.7109375" style="137" customWidth="1"/>
    <col min="13576" max="13576" width="4.5703125" style="137" customWidth="1"/>
    <col min="13577" max="13577" width="5.85546875" style="137" customWidth="1"/>
    <col min="13578" max="13578" width="5" style="137" customWidth="1"/>
    <col min="13579" max="13579" width="5.42578125" style="137" customWidth="1"/>
    <col min="13580" max="13580" width="4.7109375" style="137" customWidth="1"/>
    <col min="13581" max="13581" width="4.28515625" style="137" customWidth="1"/>
    <col min="13582" max="13582" width="4.85546875" style="137" customWidth="1"/>
    <col min="13583" max="13583" width="4.5703125" style="137" customWidth="1"/>
    <col min="13584" max="13584" width="4.28515625" style="137" customWidth="1"/>
    <col min="13585" max="13585" width="6" style="137" customWidth="1"/>
    <col min="13586" max="13586" width="4.85546875" style="137" customWidth="1"/>
    <col min="13587" max="13587" width="5.85546875" style="137" customWidth="1"/>
    <col min="13588" max="13588" width="4.85546875" style="137" customWidth="1"/>
    <col min="13589" max="13590" width="5.7109375" style="137" customWidth="1"/>
    <col min="13591" max="13824" width="9.140625" style="137"/>
    <col min="13825" max="13825" width="3.5703125" style="137" customWidth="1"/>
    <col min="13826" max="13826" width="2.85546875" style="137" customWidth="1"/>
    <col min="13827" max="13827" width="6.42578125" style="137" customWidth="1"/>
    <col min="13828" max="13828" width="28.5703125" style="137" customWidth="1"/>
    <col min="13829" max="13829" width="5.42578125" style="137" customWidth="1"/>
    <col min="13830" max="13830" width="5" style="137" customWidth="1"/>
    <col min="13831" max="13831" width="5.7109375" style="137" customWidth="1"/>
    <col min="13832" max="13832" width="4.5703125" style="137" customWidth="1"/>
    <col min="13833" max="13833" width="5.85546875" style="137" customWidth="1"/>
    <col min="13834" max="13834" width="5" style="137" customWidth="1"/>
    <col min="13835" max="13835" width="5.42578125" style="137" customWidth="1"/>
    <col min="13836" max="13836" width="4.7109375" style="137" customWidth="1"/>
    <col min="13837" max="13837" width="4.28515625" style="137" customWidth="1"/>
    <col min="13838" max="13838" width="4.85546875" style="137" customWidth="1"/>
    <col min="13839" max="13839" width="4.5703125" style="137" customWidth="1"/>
    <col min="13840" max="13840" width="4.28515625" style="137" customWidth="1"/>
    <col min="13841" max="13841" width="6" style="137" customWidth="1"/>
    <col min="13842" max="13842" width="4.85546875" style="137" customWidth="1"/>
    <col min="13843" max="13843" width="5.85546875" style="137" customWidth="1"/>
    <col min="13844" max="13844" width="4.85546875" style="137" customWidth="1"/>
    <col min="13845" max="13846" width="5.7109375" style="137" customWidth="1"/>
    <col min="13847" max="14080" width="9.140625" style="137"/>
    <col min="14081" max="14081" width="3.5703125" style="137" customWidth="1"/>
    <col min="14082" max="14082" width="2.85546875" style="137" customWidth="1"/>
    <col min="14083" max="14083" width="6.42578125" style="137" customWidth="1"/>
    <col min="14084" max="14084" width="28.5703125" style="137" customWidth="1"/>
    <col min="14085" max="14085" width="5.42578125" style="137" customWidth="1"/>
    <col min="14086" max="14086" width="5" style="137" customWidth="1"/>
    <col min="14087" max="14087" width="5.7109375" style="137" customWidth="1"/>
    <col min="14088" max="14088" width="4.5703125" style="137" customWidth="1"/>
    <col min="14089" max="14089" width="5.85546875" style="137" customWidth="1"/>
    <col min="14090" max="14090" width="5" style="137" customWidth="1"/>
    <col min="14091" max="14091" width="5.42578125" style="137" customWidth="1"/>
    <col min="14092" max="14092" width="4.7109375" style="137" customWidth="1"/>
    <col min="14093" max="14093" width="4.28515625" style="137" customWidth="1"/>
    <col min="14094" max="14094" width="4.85546875" style="137" customWidth="1"/>
    <col min="14095" max="14095" width="4.5703125" style="137" customWidth="1"/>
    <col min="14096" max="14096" width="4.28515625" style="137" customWidth="1"/>
    <col min="14097" max="14097" width="6" style="137" customWidth="1"/>
    <col min="14098" max="14098" width="4.85546875" style="137" customWidth="1"/>
    <col min="14099" max="14099" width="5.85546875" style="137" customWidth="1"/>
    <col min="14100" max="14100" width="4.85546875" style="137" customWidth="1"/>
    <col min="14101" max="14102" width="5.7109375" style="137" customWidth="1"/>
    <col min="14103" max="14336" width="9.140625" style="137"/>
    <col min="14337" max="14337" width="3.5703125" style="137" customWidth="1"/>
    <col min="14338" max="14338" width="2.85546875" style="137" customWidth="1"/>
    <col min="14339" max="14339" width="6.42578125" style="137" customWidth="1"/>
    <col min="14340" max="14340" width="28.5703125" style="137" customWidth="1"/>
    <col min="14341" max="14341" width="5.42578125" style="137" customWidth="1"/>
    <col min="14342" max="14342" width="5" style="137" customWidth="1"/>
    <col min="14343" max="14343" width="5.7109375" style="137" customWidth="1"/>
    <col min="14344" max="14344" width="4.5703125" style="137" customWidth="1"/>
    <col min="14345" max="14345" width="5.85546875" style="137" customWidth="1"/>
    <col min="14346" max="14346" width="5" style="137" customWidth="1"/>
    <col min="14347" max="14347" width="5.42578125" style="137" customWidth="1"/>
    <col min="14348" max="14348" width="4.7109375" style="137" customWidth="1"/>
    <col min="14349" max="14349" width="4.28515625" style="137" customWidth="1"/>
    <col min="14350" max="14350" width="4.85546875" style="137" customWidth="1"/>
    <col min="14351" max="14351" width="4.5703125" style="137" customWidth="1"/>
    <col min="14352" max="14352" width="4.28515625" style="137" customWidth="1"/>
    <col min="14353" max="14353" width="6" style="137" customWidth="1"/>
    <col min="14354" max="14354" width="4.85546875" style="137" customWidth="1"/>
    <col min="14355" max="14355" width="5.85546875" style="137" customWidth="1"/>
    <col min="14356" max="14356" width="4.85546875" style="137" customWidth="1"/>
    <col min="14357" max="14358" width="5.7109375" style="137" customWidth="1"/>
    <col min="14359" max="14592" width="9.140625" style="137"/>
    <col min="14593" max="14593" width="3.5703125" style="137" customWidth="1"/>
    <col min="14594" max="14594" width="2.85546875" style="137" customWidth="1"/>
    <col min="14595" max="14595" width="6.42578125" style="137" customWidth="1"/>
    <col min="14596" max="14596" width="28.5703125" style="137" customWidth="1"/>
    <col min="14597" max="14597" width="5.42578125" style="137" customWidth="1"/>
    <col min="14598" max="14598" width="5" style="137" customWidth="1"/>
    <col min="14599" max="14599" width="5.7109375" style="137" customWidth="1"/>
    <col min="14600" max="14600" width="4.5703125" style="137" customWidth="1"/>
    <col min="14601" max="14601" width="5.85546875" style="137" customWidth="1"/>
    <col min="14602" max="14602" width="5" style="137" customWidth="1"/>
    <col min="14603" max="14603" width="5.42578125" style="137" customWidth="1"/>
    <col min="14604" max="14604" width="4.7109375" style="137" customWidth="1"/>
    <col min="14605" max="14605" width="4.28515625" style="137" customWidth="1"/>
    <col min="14606" max="14606" width="4.85546875" style="137" customWidth="1"/>
    <col min="14607" max="14607" width="4.5703125" style="137" customWidth="1"/>
    <col min="14608" max="14608" width="4.28515625" style="137" customWidth="1"/>
    <col min="14609" max="14609" width="6" style="137" customWidth="1"/>
    <col min="14610" max="14610" width="4.85546875" style="137" customWidth="1"/>
    <col min="14611" max="14611" width="5.85546875" style="137" customWidth="1"/>
    <col min="14612" max="14612" width="4.85546875" style="137" customWidth="1"/>
    <col min="14613" max="14614" width="5.7109375" style="137" customWidth="1"/>
    <col min="14615" max="14848" width="9.140625" style="137"/>
    <col min="14849" max="14849" width="3.5703125" style="137" customWidth="1"/>
    <col min="14850" max="14850" width="2.85546875" style="137" customWidth="1"/>
    <col min="14851" max="14851" width="6.42578125" style="137" customWidth="1"/>
    <col min="14852" max="14852" width="28.5703125" style="137" customWidth="1"/>
    <col min="14853" max="14853" width="5.42578125" style="137" customWidth="1"/>
    <col min="14854" max="14854" width="5" style="137" customWidth="1"/>
    <col min="14855" max="14855" width="5.7109375" style="137" customWidth="1"/>
    <col min="14856" max="14856" width="4.5703125" style="137" customWidth="1"/>
    <col min="14857" max="14857" width="5.85546875" style="137" customWidth="1"/>
    <col min="14858" max="14858" width="5" style="137" customWidth="1"/>
    <col min="14859" max="14859" width="5.42578125" style="137" customWidth="1"/>
    <col min="14860" max="14860" width="4.7109375" style="137" customWidth="1"/>
    <col min="14861" max="14861" width="4.28515625" style="137" customWidth="1"/>
    <col min="14862" max="14862" width="4.85546875" style="137" customWidth="1"/>
    <col min="14863" max="14863" width="4.5703125" style="137" customWidth="1"/>
    <col min="14864" max="14864" width="4.28515625" style="137" customWidth="1"/>
    <col min="14865" max="14865" width="6" style="137" customWidth="1"/>
    <col min="14866" max="14866" width="4.85546875" style="137" customWidth="1"/>
    <col min="14867" max="14867" width="5.85546875" style="137" customWidth="1"/>
    <col min="14868" max="14868" width="4.85546875" style="137" customWidth="1"/>
    <col min="14869" max="14870" width="5.7109375" style="137" customWidth="1"/>
    <col min="14871" max="15104" width="9.140625" style="137"/>
    <col min="15105" max="15105" width="3.5703125" style="137" customWidth="1"/>
    <col min="15106" max="15106" width="2.85546875" style="137" customWidth="1"/>
    <col min="15107" max="15107" width="6.42578125" style="137" customWidth="1"/>
    <col min="15108" max="15108" width="28.5703125" style="137" customWidth="1"/>
    <col min="15109" max="15109" width="5.42578125" style="137" customWidth="1"/>
    <col min="15110" max="15110" width="5" style="137" customWidth="1"/>
    <col min="15111" max="15111" width="5.7109375" style="137" customWidth="1"/>
    <col min="15112" max="15112" width="4.5703125" style="137" customWidth="1"/>
    <col min="15113" max="15113" width="5.85546875" style="137" customWidth="1"/>
    <col min="15114" max="15114" width="5" style="137" customWidth="1"/>
    <col min="15115" max="15115" width="5.42578125" style="137" customWidth="1"/>
    <col min="15116" max="15116" width="4.7109375" style="137" customWidth="1"/>
    <col min="15117" max="15117" width="4.28515625" style="137" customWidth="1"/>
    <col min="15118" max="15118" width="4.85546875" style="137" customWidth="1"/>
    <col min="15119" max="15119" width="4.5703125" style="137" customWidth="1"/>
    <col min="15120" max="15120" width="4.28515625" style="137" customWidth="1"/>
    <col min="15121" max="15121" width="6" style="137" customWidth="1"/>
    <col min="15122" max="15122" width="4.85546875" style="137" customWidth="1"/>
    <col min="15123" max="15123" width="5.85546875" style="137" customWidth="1"/>
    <col min="15124" max="15124" width="4.85546875" style="137" customWidth="1"/>
    <col min="15125" max="15126" width="5.7109375" style="137" customWidth="1"/>
    <col min="15127" max="15360" width="9.140625" style="137"/>
    <col min="15361" max="15361" width="3.5703125" style="137" customWidth="1"/>
    <col min="15362" max="15362" width="2.85546875" style="137" customWidth="1"/>
    <col min="15363" max="15363" width="6.42578125" style="137" customWidth="1"/>
    <col min="15364" max="15364" width="28.5703125" style="137" customWidth="1"/>
    <col min="15365" max="15365" width="5.42578125" style="137" customWidth="1"/>
    <col min="15366" max="15366" width="5" style="137" customWidth="1"/>
    <col min="15367" max="15367" width="5.7109375" style="137" customWidth="1"/>
    <col min="15368" max="15368" width="4.5703125" style="137" customWidth="1"/>
    <col min="15369" max="15369" width="5.85546875" style="137" customWidth="1"/>
    <col min="15370" max="15370" width="5" style="137" customWidth="1"/>
    <col min="15371" max="15371" width="5.42578125" style="137" customWidth="1"/>
    <col min="15372" max="15372" width="4.7109375" style="137" customWidth="1"/>
    <col min="15373" max="15373" width="4.28515625" style="137" customWidth="1"/>
    <col min="15374" max="15374" width="4.85546875" style="137" customWidth="1"/>
    <col min="15375" max="15375" width="4.5703125" style="137" customWidth="1"/>
    <col min="15376" max="15376" width="4.28515625" style="137" customWidth="1"/>
    <col min="15377" max="15377" width="6" style="137" customWidth="1"/>
    <col min="15378" max="15378" width="4.85546875" style="137" customWidth="1"/>
    <col min="15379" max="15379" width="5.85546875" style="137" customWidth="1"/>
    <col min="15380" max="15380" width="4.85546875" style="137" customWidth="1"/>
    <col min="15381" max="15382" width="5.7109375" style="137" customWidth="1"/>
    <col min="15383" max="15616" width="9.140625" style="137"/>
    <col min="15617" max="15617" width="3.5703125" style="137" customWidth="1"/>
    <col min="15618" max="15618" width="2.85546875" style="137" customWidth="1"/>
    <col min="15619" max="15619" width="6.42578125" style="137" customWidth="1"/>
    <col min="15620" max="15620" width="28.5703125" style="137" customWidth="1"/>
    <col min="15621" max="15621" width="5.42578125" style="137" customWidth="1"/>
    <col min="15622" max="15622" width="5" style="137" customWidth="1"/>
    <col min="15623" max="15623" width="5.7109375" style="137" customWidth="1"/>
    <col min="15624" max="15624" width="4.5703125" style="137" customWidth="1"/>
    <col min="15625" max="15625" width="5.85546875" style="137" customWidth="1"/>
    <col min="15626" max="15626" width="5" style="137" customWidth="1"/>
    <col min="15627" max="15627" width="5.42578125" style="137" customWidth="1"/>
    <col min="15628" max="15628" width="4.7109375" style="137" customWidth="1"/>
    <col min="15629" max="15629" width="4.28515625" style="137" customWidth="1"/>
    <col min="15630" max="15630" width="4.85546875" style="137" customWidth="1"/>
    <col min="15631" max="15631" width="4.5703125" style="137" customWidth="1"/>
    <col min="15632" max="15632" width="4.28515625" style="137" customWidth="1"/>
    <col min="15633" max="15633" width="6" style="137" customWidth="1"/>
    <col min="15634" max="15634" width="4.85546875" style="137" customWidth="1"/>
    <col min="15635" max="15635" width="5.85546875" style="137" customWidth="1"/>
    <col min="15636" max="15636" width="4.85546875" style="137" customWidth="1"/>
    <col min="15637" max="15638" width="5.7109375" style="137" customWidth="1"/>
    <col min="15639" max="15872" width="9.140625" style="137"/>
    <col min="15873" max="15873" width="3.5703125" style="137" customWidth="1"/>
    <col min="15874" max="15874" width="2.85546875" style="137" customWidth="1"/>
    <col min="15875" max="15875" width="6.42578125" style="137" customWidth="1"/>
    <col min="15876" max="15876" width="28.5703125" style="137" customWidth="1"/>
    <col min="15877" max="15877" width="5.42578125" style="137" customWidth="1"/>
    <col min="15878" max="15878" width="5" style="137" customWidth="1"/>
    <col min="15879" max="15879" width="5.7109375" style="137" customWidth="1"/>
    <col min="15880" max="15880" width="4.5703125" style="137" customWidth="1"/>
    <col min="15881" max="15881" width="5.85546875" style="137" customWidth="1"/>
    <col min="15882" max="15882" width="5" style="137" customWidth="1"/>
    <col min="15883" max="15883" width="5.42578125" style="137" customWidth="1"/>
    <col min="15884" max="15884" width="4.7109375" style="137" customWidth="1"/>
    <col min="15885" max="15885" width="4.28515625" style="137" customWidth="1"/>
    <col min="15886" max="15886" width="4.85546875" style="137" customWidth="1"/>
    <col min="15887" max="15887" width="4.5703125" style="137" customWidth="1"/>
    <col min="15888" max="15888" width="4.28515625" style="137" customWidth="1"/>
    <col min="15889" max="15889" width="6" style="137" customWidth="1"/>
    <col min="15890" max="15890" width="4.85546875" style="137" customWidth="1"/>
    <col min="15891" max="15891" width="5.85546875" style="137" customWidth="1"/>
    <col min="15892" max="15892" width="4.85546875" style="137" customWidth="1"/>
    <col min="15893" max="15894" width="5.7109375" style="137" customWidth="1"/>
    <col min="15895" max="16128" width="9.140625" style="137"/>
    <col min="16129" max="16129" width="3.5703125" style="137" customWidth="1"/>
    <col min="16130" max="16130" width="2.85546875" style="137" customWidth="1"/>
    <col min="16131" max="16131" width="6.42578125" style="137" customWidth="1"/>
    <col min="16132" max="16132" width="28.5703125" style="137" customWidth="1"/>
    <col min="16133" max="16133" width="5.42578125" style="137" customWidth="1"/>
    <col min="16134" max="16134" width="5" style="137" customWidth="1"/>
    <col min="16135" max="16135" width="5.7109375" style="137" customWidth="1"/>
    <col min="16136" max="16136" width="4.5703125" style="137" customWidth="1"/>
    <col min="16137" max="16137" width="5.85546875" style="137" customWidth="1"/>
    <col min="16138" max="16138" width="5" style="137" customWidth="1"/>
    <col min="16139" max="16139" width="5.42578125" style="137" customWidth="1"/>
    <col min="16140" max="16140" width="4.7109375" style="137" customWidth="1"/>
    <col min="16141" max="16141" width="4.28515625" style="137" customWidth="1"/>
    <col min="16142" max="16142" width="4.85546875" style="137" customWidth="1"/>
    <col min="16143" max="16143" width="4.5703125" style="137" customWidth="1"/>
    <col min="16144" max="16144" width="4.28515625" style="137" customWidth="1"/>
    <col min="16145" max="16145" width="6" style="137" customWidth="1"/>
    <col min="16146" max="16146" width="4.85546875" style="137" customWidth="1"/>
    <col min="16147" max="16147" width="5.85546875" style="137" customWidth="1"/>
    <col min="16148" max="16148" width="4.85546875" style="137" customWidth="1"/>
    <col min="16149" max="16150" width="5.7109375" style="137" customWidth="1"/>
    <col min="16151" max="16384" width="9.140625" style="137"/>
  </cols>
  <sheetData>
    <row r="1" spans="1:22" ht="15.75">
      <c r="A1" s="717" t="s">
        <v>566</v>
      </c>
      <c r="B1" s="718"/>
      <c r="C1" s="718"/>
      <c r="D1" s="718"/>
      <c r="E1" s="718"/>
      <c r="F1" s="718"/>
      <c r="G1" s="718"/>
      <c r="H1" s="718"/>
      <c r="I1" s="718"/>
      <c r="J1" s="718"/>
      <c r="K1" s="718"/>
      <c r="L1" s="718"/>
      <c r="M1" s="718"/>
      <c r="N1" s="718"/>
      <c r="O1" s="718"/>
      <c r="P1" s="718"/>
      <c r="Q1" s="718"/>
      <c r="R1" s="718"/>
      <c r="S1" s="718"/>
      <c r="T1" s="718"/>
      <c r="U1" s="718"/>
      <c r="V1" s="718"/>
    </row>
    <row r="2" spans="1:22" ht="15.75">
      <c r="A2" s="717" t="s">
        <v>567</v>
      </c>
      <c r="B2" s="717"/>
      <c r="C2" s="717"/>
      <c r="D2" s="717"/>
      <c r="E2" s="717"/>
      <c r="F2" s="717"/>
      <c r="G2" s="717"/>
      <c r="H2" s="717"/>
      <c r="I2" s="717"/>
      <c r="J2" s="717"/>
      <c r="K2" s="717"/>
      <c r="L2" s="717"/>
      <c r="M2" s="717"/>
      <c r="N2" s="717"/>
      <c r="O2" s="717"/>
      <c r="P2" s="717"/>
      <c r="Q2" s="717"/>
      <c r="R2" s="717"/>
      <c r="S2" s="717"/>
      <c r="T2" s="717"/>
      <c r="U2" s="717"/>
      <c r="V2" s="717"/>
    </row>
    <row r="4" spans="1:22" ht="33.75" customHeight="1">
      <c r="A4" s="717" t="s">
        <v>578</v>
      </c>
      <c r="B4" s="718"/>
      <c r="C4" s="718"/>
      <c r="D4" s="718"/>
      <c r="E4" s="718"/>
      <c r="F4" s="718"/>
      <c r="G4" s="718"/>
      <c r="H4" s="718"/>
      <c r="I4" s="718"/>
      <c r="J4" s="718"/>
      <c r="K4" s="718"/>
      <c r="L4" s="718"/>
      <c r="M4" s="718"/>
      <c r="N4" s="718"/>
      <c r="O4" s="718"/>
      <c r="P4" s="718"/>
      <c r="Q4" s="718"/>
      <c r="R4" s="718"/>
      <c r="S4" s="718"/>
      <c r="T4" s="718"/>
      <c r="U4" s="718"/>
      <c r="V4" s="718"/>
    </row>
    <row r="5" spans="1:22" ht="89.25" customHeight="1">
      <c r="A5" s="719" t="s">
        <v>0</v>
      </c>
      <c r="B5" s="719" t="s">
        <v>146</v>
      </c>
      <c r="C5" s="749" t="s">
        <v>147</v>
      </c>
      <c r="D5" s="720" t="s">
        <v>148</v>
      </c>
      <c r="E5" s="721" t="s">
        <v>149</v>
      </c>
      <c r="F5" s="721"/>
      <c r="G5" s="721" t="s">
        <v>150</v>
      </c>
      <c r="H5" s="721"/>
      <c r="I5" s="721" t="s">
        <v>151</v>
      </c>
      <c r="J5" s="721"/>
      <c r="K5" s="721" t="s">
        <v>152</v>
      </c>
      <c r="L5" s="721"/>
      <c r="M5" s="721" t="s">
        <v>153</v>
      </c>
      <c r="N5" s="721"/>
      <c r="O5" s="721" t="s">
        <v>154</v>
      </c>
      <c r="P5" s="721"/>
      <c r="Q5" s="721" t="s">
        <v>5</v>
      </c>
      <c r="R5" s="721"/>
      <c r="S5" s="738" t="s">
        <v>155</v>
      </c>
      <c r="T5" s="738"/>
      <c r="U5" s="738" t="s">
        <v>156</v>
      </c>
      <c r="V5" s="738"/>
    </row>
    <row r="6" spans="1:22" ht="36.75" customHeight="1">
      <c r="A6" s="719"/>
      <c r="B6" s="719"/>
      <c r="C6" s="749"/>
      <c r="D6" s="720"/>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7" t="s">
        <v>5</v>
      </c>
      <c r="T6" s="108" t="s">
        <v>31</v>
      </c>
      <c r="U6" s="107" t="s">
        <v>5</v>
      </c>
      <c r="V6" s="108" t="s">
        <v>31</v>
      </c>
    </row>
    <row r="7" spans="1:22">
      <c r="A7" s="138" t="s">
        <v>13</v>
      </c>
      <c r="B7" s="138" t="s">
        <v>284</v>
      </c>
      <c r="C7" s="138" t="s">
        <v>157</v>
      </c>
      <c r="D7" s="110" t="s">
        <v>351</v>
      </c>
      <c r="E7" s="112">
        <v>5</v>
      </c>
      <c r="F7" s="112">
        <v>4</v>
      </c>
      <c r="G7" s="112">
        <v>4</v>
      </c>
      <c r="H7" s="112">
        <v>3</v>
      </c>
      <c r="I7" s="112">
        <v>4</v>
      </c>
      <c r="J7" s="112">
        <v>3</v>
      </c>
      <c r="K7" s="112">
        <v>3</v>
      </c>
      <c r="L7" s="112">
        <v>3</v>
      </c>
      <c r="M7" s="112">
        <v>0</v>
      </c>
      <c r="N7" s="112">
        <v>0</v>
      </c>
      <c r="O7" s="112">
        <v>0</v>
      </c>
      <c r="P7" s="112">
        <v>0</v>
      </c>
      <c r="Q7" s="113">
        <v>16</v>
      </c>
      <c r="R7" s="113">
        <v>13</v>
      </c>
      <c r="S7" s="135">
        <f>K7+M7+O7</f>
        <v>3</v>
      </c>
      <c r="T7" s="135">
        <f>L7+N7+P7</f>
        <v>3</v>
      </c>
      <c r="U7" s="115">
        <f>S7/Q7*100</f>
        <v>18.75</v>
      </c>
      <c r="V7" s="115">
        <f>T7/R7*100</f>
        <v>23.076923076923077</v>
      </c>
    </row>
    <row r="8" spans="1:22">
      <c r="A8" s="138" t="s">
        <v>13</v>
      </c>
      <c r="B8" s="138" t="s">
        <v>284</v>
      </c>
      <c r="C8" s="138" t="s">
        <v>157</v>
      </c>
      <c r="D8" s="110" t="s">
        <v>352</v>
      </c>
      <c r="E8" s="112">
        <v>6</v>
      </c>
      <c r="F8" s="112">
        <v>1</v>
      </c>
      <c r="G8" s="112">
        <v>6</v>
      </c>
      <c r="H8" s="112">
        <v>4</v>
      </c>
      <c r="I8" s="112">
        <v>9</v>
      </c>
      <c r="J8" s="112">
        <v>5</v>
      </c>
      <c r="K8" s="112">
        <v>0</v>
      </c>
      <c r="L8" s="112">
        <v>0</v>
      </c>
      <c r="M8" s="112">
        <v>0</v>
      </c>
      <c r="N8" s="112">
        <v>0</v>
      </c>
      <c r="O8" s="112">
        <v>0</v>
      </c>
      <c r="P8" s="112">
        <v>0</v>
      </c>
      <c r="Q8" s="113">
        <v>21</v>
      </c>
      <c r="R8" s="113">
        <v>10</v>
      </c>
      <c r="S8" s="135">
        <f t="shared" ref="S8:T31" si="0">K8+M8+O8</f>
        <v>0</v>
      </c>
      <c r="T8" s="135">
        <f t="shared" si="0"/>
        <v>0</v>
      </c>
      <c r="U8" s="115">
        <f t="shared" ref="U8:V70" si="1">S8/Q8*100</f>
        <v>0</v>
      </c>
      <c r="V8" s="115">
        <f t="shared" si="1"/>
        <v>0</v>
      </c>
    </row>
    <row r="9" spans="1:22">
      <c r="A9" s="138" t="s">
        <v>13</v>
      </c>
      <c r="B9" s="138" t="s">
        <v>284</v>
      </c>
      <c r="C9" s="138" t="s">
        <v>157</v>
      </c>
      <c r="D9" s="110" t="s">
        <v>353</v>
      </c>
      <c r="E9" s="112">
        <v>10</v>
      </c>
      <c r="F9" s="112">
        <v>10</v>
      </c>
      <c r="G9" s="112">
        <v>14</v>
      </c>
      <c r="H9" s="112">
        <v>14</v>
      </c>
      <c r="I9" s="112">
        <v>6</v>
      </c>
      <c r="J9" s="112">
        <v>6</v>
      </c>
      <c r="K9" s="112">
        <v>2</v>
      </c>
      <c r="L9" s="112">
        <v>2</v>
      </c>
      <c r="M9" s="112">
        <v>0</v>
      </c>
      <c r="N9" s="112">
        <v>0</v>
      </c>
      <c r="O9" s="112">
        <v>0</v>
      </c>
      <c r="P9" s="112">
        <v>0</v>
      </c>
      <c r="Q9" s="113">
        <v>32</v>
      </c>
      <c r="R9" s="113">
        <v>32</v>
      </c>
      <c r="S9" s="135">
        <f t="shared" si="0"/>
        <v>2</v>
      </c>
      <c r="T9" s="135">
        <f t="shared" si="0"/>
        <v>2</v>
      </c>
      <c r="U9" s="115">
        <f t="shared" si="1"/>
        <v>6.25</v>
      </c>
      <c r="V9" s="115">
        <f t="shared" si="1"/>
        <v>6.25</v>
      </c>
    </row>
    <row r="10" spans="1:22" ht="25.5">
      <c r="A10" s="138" t="s">
        <v>13</v>
      </c>
      <c r="B10" s="138" t="s">
        <v>284</v>
      </c>
      <c r="C10" s="138" t="s">
        <v>157</v>
      </c>
      <c r="D10" s="111" t="s">
        <v>354</v>
      </c>
      <c r="E10" s="112">
        <v>61</v>
      </c>
      <c r="F10" s="112">
        <v>61</v>
      </c>
      <c r="G10" s="112">
        <v>57</v>
      </c>
      <c r="H10" s="112">
        <v>57</v>
      </c>
      <c r="I10" s="112">
        <v>78</v>
      </c>
      <c r="J10" s="112">
        <v>78</v>
      </c>
      <c r="K10" s="112">
        <v>6</v>
      </c>
      <c r="L10" s="112">
        <v>6</v>
      </c>
      <c r="M10" s="112">
        <v>0</v>
      </c>
      <c r="N10" s="112">
        <v>0</v>
      </c>
      <c r="O10" s="112">
        <v>0</v>
      </c>
      <c r="P10" s="112">
        <v>0</v>
      </c>
      <c r="Q10" s="113">
        <v>202</v>
      </c>
      <c r="R10" s="113">
        <v>202</v>
      </c>
      <c r="S10" s="135">
        <f t="shared" si="0"/>
        <v>6</v>
      </c>
      <c r="T10" s="135">
        <f t="shared" si="0"/>
        <v>6</v>
      </c>
      <c r="U10" s="115">
        <f t="shared" si="1"/>
        <v>2.9702970297029703</v>
      </c>
      <c r="V10" s="115">
        <f t="shared" si="1"/>
        <v>2.9702970297029703</v>
      </c>
    </row>
    <row r="11" spans="1:22">
      <c r="A11" s="138" t="s">
        <v>13</v>
      </c>
      <c r="B11" s="138" t="s">
        <v>284</v>
      </c>
      <c r="C11" s="138" t="s">
        <v>157</v>
      </c>
      <c r="D11" s="110" t="s">
        <v>355</v>
      </c>
      <c r="E11" s="112">
        <v>23</v>
      </c>
      <c r="F11" s="112">
        <v>14</v>
      </c>
      <c r="G11" s="112">
        <v>23</v>
      </c>
      <c r="H11" s="112">
        <v>18</v>
      </c>
      <c r="I11" s="112">
        <v>9</v>
      </c>
      <c r="J11" s="112">
        <v>9</v>
      </c>
      <c r="K11" s="112">
        <v>1</v>
      </c>
      <c r="L11" s="112">
        <v>1</v>
      </c>
      <c r="M11" s="112">
        <v>1</v>
      </c>
      <c r="N11" s="112">
        <v>1</v>
      </c>
      <c r="O11" s="112">
        <v>0</v>
      </c>
      <c r="P11" s="112">
        <v>0</v>
      </c>
      <c r="Q11" s="113">
        <v>57</v>
      </c>
      <c r="R11" s="113">
        <v>43</v>
      </c>
      <c r="S11" s="135">
        <f t="shared" si="0"/>
        <v>2</v>
      </c>
      <c r="T11" s="135">
        <f t="shared" si="0"/>
        <v>2</v>
      </c>
      <c r="U11" s="115">
        <f t="shared" si="1"/>
        <v>3.5087719298245612</v>
      </c>
      <c r="V11" s="115">
        <f t="shared" si="1"/>
        <v>4.6511627906976747</v>
      </c>
    </row>
    <row r="12" spans="1:22">
      <c r="A12" s="138" t="s">
        <v>13</v>
      </c>
      <c r="B12" s="138" t="s">
        <v>284</v>
      </c>
      <c r="C12" s="138" t="s">
        <v>157</v>
      </c>
      <c r="D12" s="110" t="s">
        <v>356</v>
      </c>
      <c r="E12" s="112">
        <v>58</v>
      </c>
      <c r="F12" s="112">
        <v>47</v>
      </c>
      <c r="G12" s="112">
        <v>72</v>
      </c>
      <c r="H12" s="112">
        <v>63</v>
      </c>
      <c r="I12" s="112">
        <v>19</v>
      </c>
      <c r="J12" s="112">
        <v>17</v>
      </c>
      <c r="K12" s="112">
        <v>3</v>
      </c>
      <c r="L12" s="112">
        <v>3</v>
      </c>
      <c r="M12" s="112">
        <v>2</v>
      </c>
      <c r="N12" s="112">
        <v>2</v>
      </c>
      <c r="O12" s="112">
        <v>0</v>
      </c>
      <c r="P12" s="112">
        <v>0</v>
      </c>
      <c r="Q12" s="113">
        <v>154</v>
      </c>
      <c r="R12" s="113">
        <v>132</v>
      </c>
      <c r="S12" s="135">
        <f t="shared" si="0"/>
        <v>5</v>
      </c>
      <c r="T12" s="135">
        <f t="shared" si="0"/>
        <v>5</v>
      </c>
      <c r="U12" s="115">
        <f t="shared" si="1"/>
        <v>3.2467532467532463</v>
      </c>
      <c r="V12" s="115">
        <f t="shared" si="1"/>
        <v>3.7878787878787881</v>
      </c>
    </row>
    <row r="13" spans="1:22" ht="25.5">
      <c r="A13" s="138" t="s">
        <v>13</v>
      </c>
      <c r="B13" s="138" t="s">
        <v>284</v>
      </c>
      <c r="C13" s="138" t="s">
        <v>157</v>
      </c>
      <c r="D13" s="111" t="s">
        <v>357</v>
      </c>
      <c r="E13" s="112">
        <v>0</v>
      </c>
      <c r="F13" s="112">
        <v>0</v>
      </c>
      <c r="G13" s="112">
        <v>0</v>
      </c>
      <c r="H13" s="112">
        <v>0</v>
      </c>
      <c r="I13" s="112">
        <v>6</v>
      </c>
      <c r="J13" s="112">
        <v>4</v>
      </c>
      <c r="K13" s="112">
        <v>1</v>
      </c>
      <c r="L13" s="112">
        <v>1</v>
      </c>
      <c r="M13" s="112">
        <v>0</v>
      </c>
      <c r="N13" s="112">
        <v>0</v>
      </c>
      <c r="O13" s="112">
        <v>0</v>
      </c>
      <c r="P13" s="112">
        <v>0</v>
      </c>
      <c r="Q13" s="113">
        <v>7</v>
      </c>
      <c r="R13" s="113">
        <v>5</v>
      </c>
      <c r="S13" s="135">
        <f t="shared" si="0"/>
        <v>1</v>
      </c>
      <c r="T13" s="135">
        <f t="shared" si="0"/>
        <v>1</v>
      </c>
      <c r="U13" s="115">
        <f t="shared" si="1"/>
        <v>14.285714285714285</v>
      </c>
      <c r="V13" s="115">
        <f t="shared" si="1"/>
        <v>20</v>
      </c>
    </row>
    <row r="14" spans="1:22" ht="38.25">
      <c r="A14" s="138" t="s">
        <v>13</v>
      </c>
      <c r="B14" s="138" t="s">
        <v>284</v>
      </c>
      <c r="C14" s="138" t="s">
        <v>157</v>
      </c>
      <c r="D14" s="111" t="s">
        <v>358</v>
      </c>
      <c r="E14" s="112">
        <v>0</v>
      </c>
      <c r="F14" s="112">
        <v>0</v>
      </c>
      <c r="G14" s="112">
        <v>0</v>
      </c>
      <c r="H14" s="112">
        <v>0</v>
      </c>
      <c r="I14" s="112">
        <v>3</v>
      </c>
      <c r="J14" s="112">
        <v>3</v>
      </c>
      <c r="K14" s="112">
        <v>0</v>
      </c>
      <c r="L14" s="112">
        <v>0</v>
      </c>
      <c r="M14" s="112">
        <v>0</v>
      </c>
      <c r="N14" s="112">
        <v>0</v>
      </c>
      <c r="O14" s="112">
        <v>0</v>
      </c>
      <c r="P14" s="112">
        <v>0</v>
      </c>
      <c r="Q14" s="113">
        <v>3</v>
      </c>
      <c r="R14" s="113">
        <v>3</v>
      </c>
      <c r="S14" s="135">
        <f t="shared" si="0"/>
        <v>0</v>
      </c>
      <c r="T14" s="135">
        <f t="shared" si="0"/>
        <v>0</v>
      </c>
      <c r="U14" s="115">
        <f t="shared" si="1"/>
        <v>0</v>
      </c>
      <c r="V14" s="115">
        <f t="shared" si="1"/>
        <v>0</v>
      </c>
    </row>
    <row r="15" spans="1:22" ht="38.25">
      <c r="A15" s="138" t="s">
        <v>13</v>
      </c>
      <c r="B15" s="138" t="s">
        <v>284</v>
      </c>
      <c r="C15" s="138" t="s">
        <v>157</v>
      </c>
      <c r="D15" s="111" t="s">
        <v>359</v>
      </c>
      <c r="E15" s="112">
        <v>0</v>
      </c>
      <c r="F15" s="112">
        <v>0</v>
      </c>
      <c r="G15" s="112">
        <v>0</v>
      </c>
      <c r="H15" s="112">
        <v>0</v>
      </c>
      <c r="I15" s="112">
        <v>6</v>
      </c>
      <c r="J15" s="112">
        <v>5</v>
      </c>
      <c r="K15" s="112">
        <v>1</v>
      </c>
      <c r="L15" s="112">
        <v>0</v>
      </c>
      <c r="M15" s="112">
        <v>0</v>
      </c>
      <c r="N15" s="112">
        <v>0</v>
      </c>
      <c r="O15" s="112">
        <v>0</v>
      </c>
      <c r="P15" s="112">
        <v>0</v>
      </c>
      <c r="Q15" s="113">
        <v>7</v>
      </c>
      <c r="R15" s="113">
        <v>5</v>
      </c>
      <c r="S15" s="135">
        <f t="shared" si="0"/>
        <v>1</v>
      </c>
      <c r="T15" s="135">
        <f t="shared" si="0"/>
        <v>0</v>
      </c>
      <c r="U15" s="115">
        <f t="shared" si="1"/>
        <v>14.285714285714285</v>
      </c>
      <c r="V15" s="115">
        <f t="shared" si="1"/>
        <v>0</v>
      </c>
    </row>
    <row r="16" spans="1:22" ht="25.5">
      <c r="A16" s="138" t="s">
        <v>13</v>
      </c>
      <c r="B16" s="138" t="s">
        <v>284</v>
      </c>
      <c r="C16" s="138" t="s">
        <v>157</v>
      </c>
      <c r="D16" s="111" t="s">
        <v>360</v>
      </c>
      <c r="E16" s="112">
        <v>0</v>
      </c>
      <c r="F16" s="112">
        <v>0</v>
      </c>
      <c r="G16" s="112">
        <v>0</v>
      </c>
      <c r="H16" s="112">
        <v>0</v>
      </c>
      <c r="I16" s="112">
        <v>1</v>
      </c>
      <c r="J16" s="112">
        <v>1</v>
      </c>
      <c r="K16" s="112">
        <v>1</v>
      </c>
      <c r="L16" s="112">
        <v>1</v>
      </c>
      <c r="M16" s="112">
        <v>0</v>
      </c>
      <c r="N16" s="112">
        <v>0</v>
      </c>
      <c r="O16" s="112">
        <v>0</v>
      </c>
      <c r="P16" s="112">
        <v>0</v>
      </c>
      <c r="Q16" s="113">
        <v>2</v>
      </c>
      <c r="R16" s="113">
        <v>2</v>
      </c>
      <c r="S16" s="135">
        <f t="shared" si="0"/>
        <v>1</v>
      </c>
      <c r="T16" s="135">
        <f t="shared" si="0"/>
        <v>1</v>
      </c>
      <c r="U16" s="115">
        <f t="shared" si="1"/>
        <v>50</v>
      </c>
      <c r="V16" s="115">
        <f t="shared" si="1"/>
        <v>50</v>
      </c>
    </row>
    <row r="17" spans="1:22" ht="38.25">
      <c r="A17" s="138" t="s">
        <v>13</v>
      </c>
      <c r="B17" s="138" t="s">
        <v>284</v>
      </c>
      <c r="C17" s="138" t="s">
        <v>157</v>
      </c>
      <c r="D17" s="111" t="s">
        <v>361</v>
      </c>
      <c r="E17" s="112">
        <v>6</v>
      </c>
      <c r="F17" s="112">
        <v>5</v>
      </c>
      <c r="G17" s="112">
        <v>4</v>
      </c>
      <c r="H17" s="112">
        <v>3</v>
      </c>
      <c r="I17" s="112">
        <v>3</v>
      </c>
      <c r="J17" s="112">
        <v>3</v>
      </c>
      <c r="K17" s="112">
        <v>0</v>
      </c>
      <c r="L17" s="112">
        <v>0</v>
      </c>
      <c r="M17" s="112">
        <v>0</v>
      </c>
      <c r="N17" s="112">
        <v>0</v>
      </c>
      <c r="O17" s="112">
        <v>0</v>
      </c>
      <c r="P17" s="112">
        <v>0</v>
      </c>
      <c r="Q17" s="113">
        <v>13</v>
      </c>
      <c r="R17" s="113">
        <v>11</v>
      </c>
      <c r="S17" s="135">
        <f t="shared" si="0"/>
        <v>0</v>
      </c>
      <c r="T17" s="135">
        <f t="shared" si="0"/>
        <v>0</v>
      </c>
      <c r="U17" s="115">
        <f t="shared" si="1"/>
        <v>0</v>
      </c>
      <c r="V17" s="115">
        <f t="shared" si="1"/>
        <v>0</v>
      </c>
    </row>
    <row r="18" spans="1:22" ht="25.5">
      <c r="A18" s="138" t="s">
        <v>13</v>
      </c>
      <c r="B18" s="138" t="s">
        <v>284</v>
      </c>
      <c r="C18" s="138" t="s">
        <v>157</v>
      </c>
      <c r="D18" s="111" t="s">
        <v>362</v>
      </c>
      <c r="E18" s="112">
        <v>0</v>
      </c>
      <c r="F18" s="112">
        <v>0</v>
      </c>
      <c r="G18" s="112">
        <v>0</v>
      </c>
      <c r="H18" s="112">
        <v>0</v>
      </c>
      <c r="I18" s="112">
        <v>2</v>
      </c>
      <c r="J18" s="112">
        <v>2</v>
      </c>
      <c r="K18" s="112">
        <v>2</v>
      </c>
      <c r="L18" s="112">
        <v>2</v>
      </c>
      <c r="M18" s="112">
        <v>0</v>
      </c>
      <c r="N18" s="112">
        <v>0</v>
      </c>
      <c r="O18" s="112">
        <v>0</v>
      </c>
      <c r="P18" s="112">
        <v>0</v>
      </c>
      <c r="Q18" s="113">
        <v>4</v>
      </c>
      <c r="R18" s="113">
        <v>4</v>
      </c>
      <c r="S18" s="135">
        <f t="shared" si="0"/>
        <v>2</v>
      </c>
      <c r="T18" s="135">
        <f t="shared" si="0"/>
        <v>2</v>
      </c>
      <c r="U18" s="115">
        <f t="shared" si="1"/>
        <v>50</v>
      </c>
      <c r="V18" s="115">
        <f t="shared" si="1"/>
        <v>50</v>
      </c>
    </row>
    <row r="19" spans="1:22" ht="25.5">
      <c r="A19" s="138" t="s">
        <v>13</v>
      </c>
      <c r="B19" s="138" t="s">
        <v>284</v>
      </c>
      <c r="C19" s="138" t="s">
        <v>157</v>
      </c>
      <c r="D19" s="111" t="s">
        <v>363</v>
      </c>
      <c r="E19" s="112">
        <v>0</v>
      </c>
      <c r="F19" s="112">
        <v>0</v>
      </c>
      <c r="G19" s="112">
        <v>0</v>
      </c>
      <c r="H19" s="112">
        <v>0</v>
      </c>
      <c r="I19" s="112">
        <v>5</v>
      </c>
      <c r="J19" s="112">
        <v>5</v>
      </c>
      <c r="K19" s="112">
        <v>0</v>
      </c>
      <c r="L19" s="112">
        <v>0</v>
      </c>
      <c r="M19" s="112">
        <v>1</v>
      </c>
      <c r="N19" s="112">
        <v>1</v>
      </c>
      <c r="O19" s="112">
        <v>0</v>
      </c>
      <c r="P19" s="112">
        <v>0</v>
      </c>
      <c r="Q19" s="113">
        <v>6</v>
      </c>
      <c r="R19" s="113">
        <v>6</v>
      </c>
      <c r="S19" s="135">
        <f t="shared" si="0"/>
        <v>1</v>
      </c>
      <c r="T19" s="135">
        <f t="shared" si="0"/>
        <v>1</v>
      </c>
      <c r="U19" s="115">
        <f t="shared" si="1"/>
        <v>16.666666666666664</v>
      </c>
      <c r="V19" s="115">
        <f t="shared" si="1"/>
        <v>16.666666666666664</v>
      </c>
    </row>
    <row r="20" spans="1:22" ht="25.5">
      <c r="A20" s="138" t="s">
        <v>13</v>
      </c>
      <c r="B20" s="138" t="s">
        <v>284</v>
      </c>
      <c r="C20" s="138" t="s">
        <v>157</v>
      </c>
      <c r="D20" s="111" t="s">
        <v>364</v>
      </c>
      <c r="E20" s="112">
        <v>0</v>
      </c>
      <c r="F20" s="112">
        <v>0</v>
      </c>
      <c r="G20" s="112">
        <v>0</v>
      </c>
      <c r="H20" s="112">
        <v>0</v>
      </c>
      <c r="I20" s="112">
        <v>0</v>
      </c>
      <c r="J20" s="112">
        <v>0</v>
      </c>
      <c r="K20" s="112">
        <v>1</v>
      </c>
      <c r="L20" s="112">
        <v>1</v>
      </c>
      <c r="M20" s="112">
        <v>0</v>
      </c>
      <c r="N20" s="112">
        <v>0</v>
      </c>
      <c r="O20" s="112">
        <v>0</v>
      </c>
      <c r="P20" s="112">
        <v>0</v>
      </c>
      <c r="Q20" s="113">
        <v>1</v>
      </c>
      <c r="R20" s="113">
        <v>1</v>
      </c>
      <c r="S20" s="135">
        <f t="shared" si="0"/>
        <v>1</v>
      </c>
      <c r="T20" s="135">
        <f t="shared" si="0"/>
        <v>1</v>
      </c>
      <c r="U20" s="115">
        <f t="shared" si="1"/>
        <v>100</v>
      </c>
      <c r="V20" s="115">
        <f t="shared" si="1"/>
        <v>100</v>
      </c>
    </row>
    <row r="21" spans="1:22" ht="25.5">
      <c r="A21" s="138" t="s">
        <v>13</v>
      </c>
      <c r="B21" s="138" t="s">
        <v>284</v>
      </c>
      <c r="C21" s="138" t="s">
        <v>157</v>
      </c>
      <c r="D21" s="111" t="s">
        <v>365</v>
      </c>
      <c r="E21" s="112">
        <v>0</v>
      </c>
      <c r="F21" s="112">
        <v>0</v>
      </c>
      <c r="G21" s="112">
        <v>0</v>
      </c>
      <c r="H21" s="112">
        <v>0</v>
      </c>
      <c r="I21" s="112">
        <v>2</v>
      </c>
      <c r="J21" s="112">
        <v>1</v>
      </c>
      <c r="K21" s="112">
        <v>0</v>
      </c>
      <c r="L21" s="112">
        <v>0</v>
      </c>
      <c r="M21" s="112">
        <v>0</v>
      </c>
      <c r="N21" s="112">
        <v>0</v>
      </c>
      <c r="O21" s="112">
        <v>0</v>
      </c>
      <c r="P21" s="112">
        <v>0</v>
      </c>
      <c r="Q21" s="113">
        <v>2</v>
      </c>
      <c r="R21" s="113">
        <v>1</v>
      </c>
      <c r="S21" s="135">
        <f t="shared" si="0"/>
        <v>0</v>
      </c>
      <c r="T21" s="135">
        <f t="shared" si="0"/>
        <v>0</v>
      </c>
      <c r="U21" s="115">
        <f t="shared" si="1"/>
        <v>0</v>
      </c>
      <c r="V21" s="115">
        <f t="shared" si="1"/>
        <v>0</v>
      </c>
    </row>
    <row r="22" spans="1:22" ht="25.5">
      <c r="A22" s="138" t="s">
        <v>13</v>
      </c>
      <c r="B22" s="138" t="s">
        <v>284</v>
      </c>
      <c r="C22" s="138" t="s">
        <v>157</v>
      </c>
      <c r="D22" s="111" t="s">
        <v>366</v>
      </c>
      <c r="E22" s="112">
        <v>4</v>
      </c>
      <c r="F22" s="112">
        <v>3</v>
      </c>
      <c r="G22" s="112">
        <v>0</v>
      </c>
      <c r="H22" s="112">
        <v>0</v>
      </c>
      <c r="I22" s="112">
        <v>0</v>
      </c>
      <c r="J22" s="112">
        <v>0</v>
      </c>
      <c r="K22" s="112">
        <v>0</v>
      </c>
      <c r="L22" s="112">
        <v>0</v>
      </c>
      <c r="M22" s="112">
        <v>0</v>
      </c>
      <c r="N22" s="112">
        <v>0</v>
      </c>
      <c r="O22" s="112">
        <v>0</v>
      </c>
      <c r="P22" s="112">
        <v>0</v>
      </c>
      <c r="Q22" s="113">
        <v>4</v>
      </c>
      <c r="R22" s="113">
        <v>3</v>
      </c>
      <c r="S22" s="135">
        <f t="shared" si="0"/>
        <v>0</v>
      </c>
      <c r="T22" s="135">
        <f t="shared" si="0"/>
        <v>0</v>
      </c>
      <c r="U22" s="115">
        <f t="shared" si="1"/>
        <v>0</v>
      </c>
      <c r="V22" s="115">
        <f t="shared" si="1"/>
        <v>0</v>
      </c>
    </row>
    <row r="23" spans="1:22" ht="24.75" customHeight="1">
      <c r="A23" s="138" t="s">
        <v>13</v>
      </c>
      <c r="B23" s="138" t="s">
        <v>284</v>
      </c>
      <c r="C23" s="138" t="s">
        <v>157</v>
      </c>
      <c r="D23" s="111" t="s">
        <v>367</v>
      </c>
      <c r="E23" s="112">
        <v>4</v>
      </c>
      <c r="F23" s="112">
        <v>4</v>
      </c>
      <c r="G23" s="112">
        <v>2</v>
      </c>
      <c r="H23" s="112">
        <v>2</v>
      </c>
      <c r="I23" s="112">
        <v>3</v>
      </c>
      <c r="J23" s="112">
        <v>3</v>
      </c>
      <c r="K23" s="112">
        <v>0</v>
      </c>
      <c r="L23" s="112">
        <v>0</v>
      </c>
      <c r="M23" s="112">
        <v>0</v>
      </c>
      <c r="N23" s="112">
        <v>0</v>
      </c>
      <c r="O23" s="112">
        <v>0</v>
      </c>
      <c r="P23" s="112">
        <v>0</v>
      </c>
      <c r="Q23" s="113">
        <v>9</v>
      </c>
      <c r="R23" s="113">
        <v>9</v>
      </c>
      <c r="S23" s="135">
        <f t="shared" si="0"/>
        <v>0</v>
      </c>
      <c r="T23" s="135">
        <f t="shared" si="0"/>
        <v>0</v>
      </c>
      <c r="U23" s="115">
        <f t="shared" si="1"/>
        <v>0</v>
      </c>
      <c r="V23" s="115">
        <f t="shared" si="1"/>
        <v>0</v>
      </c>
    </row>
    <row r="24" spans="1:22" ht="25.5">
      <c r="A24" s="138" t="s">
        <v>13</v>
      </c>
      <c r="B24" s="138" t="s">
        <v>284</v>
      </c>
      <c r="C24" s="138" t="s">
        <v>157</v>
      </c>
      <c r="D24" s="111" t="s">
        <v>368</v>
      </c>
      <c r="E24" s="112">
        <v>4</v>
      </c>
      <c r="F24" s="112">
        <v>2</v>
      </c>
      <c r="G24" s="112">
        <v>0</v>
      </c>
      <c r="H24" s="112">
        <v>0</v>
      </c>
      <c r="I24" s="112">
        <v>0</v>
      </c>
      <c r="J24" s="112">
        <v>0</v>
      </c>
      <c r="K24" s="112">
        <v>1</v>
      </c>
      <c r="L24" s="112">
        <v>1</v>
      </c>
      <c r="M24" s="112">
        <v>0</v>
      </c>
      <c r="N24" s="112">
        <v>0</v>
      </c>
      <c r="O24" s="112">
        <v>0</v>
      </c>
      <c r="P24" s="112">
        <v>0</v>
      </c>
      <c r="Q24" s="113">
        <v>5</v>
      </c>
      <c r="R24" s="113">
        <v>3</v>
      </c>
      <c r="S24" s="135">
        <f t="shared" si="0"/>
        <v>1</v>
      </c>
      <c r="T24" s="135">
        <f t="shared" si="0"/>
        <v>1</v>
      </c>
      <c r="U24" s="115">
        <f t="shared" si="1"/>
        <v>20</v>
      </c>
      <c r="V24" s="115">
        <f t="shared" si="1"/>
        <v>33.333333333333329</v>
      </c>
    </row>
    <row r="25" spans="1:22" ht="25.5">
      <c r="A25" s="138" t="s">
        <v>13</v>
      </c>
      <c r="B25" s="138" t="s">
        <v>284</v>
      </c>
      <c r="C25" s="138" t="s">
        <v>157</v>
      </c>
      <c r="D25" s="111" t="s">
        <v>369</v>
      </c>
      <c r="E25" s="112">
        <v>0</v>
      </c>
      <c r="F25" s="112">
        <v>0</v>
      </c>
      <c r="G25" s="112">
        <v>0</v>
      </c>
      <c r="H25" s="112">
        <v>0</v>
      </c>
      <c r="I25" s="112">
        <v>3</v>
      </c>
      <c r="J25" s="112">
        <v>3</v>
      </c>
      <c r="K25" s="112">
        <v>0</v>
      </c>
      <c r="L25" s="112">
        <v>0</v>
      </c>
      <c r="M25" s="112">
        <v>1</v>
      </c>
      <c r="N25" s="112">
        <v>1</v>
      </c>
      <c r="O25" s="112">
        <v>0</v>
      </c>
      <c r="P25" s="112">
        <v>0</v>
      </c>
      <c r="Q25" s="113">
        <v>4</v>
      </c>
      <c r="R25" s="113">
        <v>4</v>
      </c>
      <c r="S25" s="135">
        <f t="shared" si="0"/>
        <v>1</v>
      </c>
      <c r="T25" s="135">
        <f t="shared" si="0"/>
        <v>1</v>
      </c>
      <c r="U25" s="115">
        <f t="shared" si="1"/>
        <v>25</v>
      </c>
      <c r="V25" s="115">
        <f t="shared" si="1"/>
        <v>25</v>
      </c>
    </row>
    <row r="26" spans="1:22" ht="38.25">
      <c r="A26" s="138" t="s">
        <v>13</v>
      </c>
      <c r="B26" s="138" t="s">
        <v>284</v>
      </c>
      <c r="C26" s="138" t="s">
        <v>157</v>
      </c>
      <c r="D26" s="111" t="s">
        <v>370</v>
      </c>
      <c r="E26" s="112">
        <v>0</v>
      </c>
      <c r="F26" s="112">
        <v>0</v>
      </c>
      <c r="G26" s="112">
        <v>0</v>
      </c>
      <c r="H26" s="112">
        <v>0</v>
      </c>
      <c r="I26" s="112">
        <v>3</v>
      </c>
      <c r="J26" s="112">
        <v>2</v>
      </c>
      <c r="K26" s="112">
        <v>1</v>
      </c>
      <c r="L26" s="112">
        <v>1</v>
      </c>
      <c r="M26" s="112">
        <v>0</v>
      </c>
      <c r="N26" s="112">
        <v>0</v>
      </c>
      <c r="O26" s="112">
        <v>0</v>
      </c>
      <c r="P26" s="112">
        <v>0</v>
      </c>
      <c r="Q26" s="113">
        <v>4</v>
      </c>
      <c r="R26" s="113">
        <v>3</v>
      </c>
      <c r="S26" s="135">
        <f t="shared" si="0"/>
        <v>1</v>
      </c>
      <c r="T26" s="135">
        <f t="shared" si="0"/>
        <v>1</v>
      </c>
      <c r="U26" s="115">
        <f t="shared" si="1"/>
        <v>25</v>
      </c>
      <c r="V26" s="115">
        <f t="shared" si="1"/>
        <v>33.333333333333329</v>
      </c>
    </row>
    <row r="27" spans="1:22" ht="25.5">
      <c r="A27" s="138" t="s">
        <v>13</v>
      </c>
      <c r="B27" s="138" t="s">
        <v>284</v>
      </c>
      <c r="C27" s="138" t="s">
        <v>157</v>
      </c>
      <c r="D27" s="111" t="s">
        <v>371</v>
      </c>
      <c r="E27" s="112">
        <v>0</v>
      </c>
      <c r="F27" s="112">
        <v>0</v>
      </c>
      <c r="G27" s="112">
        <v>0</v>
      </c>
      <c r="H27" s="112">
        <v>0</v>
      </c>
      <c r="I27" s="112">
        <v>4</v>
      </c>
      <c r="J27" s="112">
        <v>4</v>
      </c>
      <c r="K27" s="112">
        <v>1</v>
      </c>
      <c r="L27" s="112">
        <v>1</v>
      </c>
      <c r="M27" s="112">
        <v>0</v>
      </c>
      <c r="N27" s="112">
        <v>0</v>
      </c>
      <c r="O27" s="112">
        <v>0</v>
      </c>
      <c r="P27" s="112">
        <v>0</v>
      </c>
      <c r="Q27" s="113">
        <v>5</v>
      </c>
      <c r="R27" s="113">
        <v>5</v>
      </c>
      <c r="S27" s="135">
        <f t="shared" si="0"/>
        <v>1</v>
      </c>
      <c r="T27" s="135">
        <f t="shared" si="0"/>
        <v>1</v>
      </c>
      <c r="U27" s="115">
        <f t="shared" si="1"/>
        <v>20</v>
      </c>
      <c r="V27" s="115">
        <f t="shared" si="1"/>
        <v>20</v>
      </c>
    </row>
    <row r="28" spans="1:22" ht="25.5">
      <c r="A28" s="138" t="s">
        <v>13</v>
      </c>
      <c r="B28" s="138" t="s">
        <v>284</v>
      </c>
      <c r="C28" s="138" t="s">
        <v>157</v>
      </c>
      <c r="D28" s="111" t="s">
        <v>372</v>
      </c>
      <c r="E28" s="112">
        <v>0</v>
      </c>
      <c r="F28" s="112">
        <v>0</v>
      </c>
      <c r="G28" s="112">
        <v>0</v>
      </c>
      <c r="H28" s="112">
        <v>0</v>
      </c>
      <c r="I28" s="112">
        <v>1</v>
      </c>
      <c r="J28" s="112">
        <v>1</v>
      </c>
      <c r="K28" s="112">
        <v>2</v>
      </c>
      <c r="L28" s="112">
        <v>1</v>
      </c>
      <c r="M28" s="112">
        <v>0</v>
      </c>
      <c r="N28" s="112">
        <v>0</v>
      </c>
      <c r="O28" s="112">
        <v>0</v>
      </c>
      <c r="P28" s="112">
        <v>0</v>
      </c>
      <c r="Q28" s="113">
        <v>3</v>
      </c>
      <c r="R28" s="113">
        <v>2</v>
      </c>
      <c r="S28" s="135">
        <f t="shared" si="0"/>
        <v>2</v>
      </c>
      <c r="T28" s="135">
        <f t="shared" si="0"/>
        <v>1</v>
      </c>
      <c r="U28" s="115">
        <f t="shared" si="1"/>
        <v>66.666666666666657</v>
      </c>
      <c r="V28" s="115">
        <f t="shared" si="1"/>
        <v>50</v>
      </c>
    </row>
    <row r="29" spans="1:22" ht="25.5">
      <c r="A29" s="138" t="s">
        <v>13</v>
      </c>
      <c r="B29" s="138" t="s">
        <v>284</v>
      </c>
      <c r="C29" s="138" t="s">
        <v>157</v>
      </c>
      <c r="D29" s="111" t="s">
        <v>373</v>
      </c>
      <c r="E29" s="112">
        <v>0</v>
      </c>
      <c r="F29" s="112">
        <v>0</v>
      </c>
      <c r="G29" s="112">
        <v>0</v>
      </c>
      <c r="H29" s="112">
        <v>0</v>
      </c>
      <c r="I29" s="112">
        <v>0</v>
      </c>
      <c r="J29" s="112">
        <v>0</v>
      </c>
      <c r="K29" s="112">
        <v>1</v>
      </c>
      <c r="L29" s="112">
        <v>1</v>
      </c>
      <c r="M29" s="112">
        <v>0</v>
      </c>
      <c r="N29" s="112">
        <v>0</v>
      </c>
      <c r="O29" s="112">
        <v>0</v>
      </c>
      <c r="P29" s="112">
        <v>0</v>
      </c>
      <c r="Q29" s="113">
        <v>1</v>
      </c>
      <c r="R29" s="113">
        <v>1</v>
      </c>
      <c r="S29" s="135">
        <f t="shared" si="0"/>
        <v>1</v>
      </c>
      <c r="T29" s="135">
        <f t="shared" si="0"/>
        <v>1</v>
      </c>
      <c r="U29" s="115">
        <f t="shared" si="1"/>
        <v>100</v>
      </c>
      <c r="V29" s="115">
        <f t="shared" si="1"/>
        <v>100</v>
      </c>
    </row>
    <row r="30" spans="1:22">
      <c r="A30" s="138" t="s">
        <v>13</v>
      </c>
      <c r="B30" s="138" t="s">
        <v>284</v>
      </c>
      <c r="C30" s="138" t="s">
        <v>157</v>
      </c>
      <c r="D30" s="110" t="s">
        <v>374</v>
      </c>
      <c r="E30" s="112">
        <v>0</v>
      </c>
      <c r="F30" s="112">
        <v>0</v>
      </c>
      <c r="G30" s="112">
        <v>0</v>
      </c>
      <c r="H30" s="112">
        <v>0</v>
      </c>
      <c r="I30" s="112">
        <v>5</v>
      </c>
      <c r="J30" s="112">
        <v>4</v>
      </c>
      <c r="K30" s="112">
        <v>1</v>
      </c>
      <c r="L30" s="112">
        <v>1</v>
      </c>
      <c r="M30" s="112">
        <v>0</v>
      </c>
      <c r="N30" s="112">
        <v>0</v>
      </c>
      <c r="O30" s="112">
        <v>0</v>
      </c>
      <c r="P30" s="112">
        <v>0</v>
      </c>
      <c r="Q30" s="113">
        <v>6</v>
      </c>
      <c r="R30" s="113">
        <v>5</v>
      </c>
      <c r="S30" s="135">
        <f t="shared" si="0"/>
        <v>1</v>
      </c>
      <c r="T30" s="135">
        <f t="shared" si="0"/>
        <v>1</v>
      </c>
      <c r="U30" s="115">
        <f t="shared" si="1"/>
        <v>16.666666666666664</v>
      </c>
      <c r="V30" s="115">
        <f t="shared" si="1"/>
        <v>20</v>
      </c>
    </row>
    <row r="31" spans="1:22" ht="25.5">
      <c r="A31" s="138" t="s">
        <v>13</v>
      </c>
      <c r="B31" s="138" t="s">
        <v>284</v>
      </c>
      <c r="C31" s="138" t="s">
        <v>157</v>
      </c>
      <c r="D31" s="111" t="s">
        <v>375</v>
      </c>
      <c r="E31" s="112">
        <v>0</v>
      </c>
      <c r="F31" s="112">
        <v>0</v>
      </c>
      <c r="G31" s="112">
        <v>0</v>
      </c>
      <c r="H31" s="112">
        <v>0</v>
      </c>
      <c r="I31" s="112">
        <v>1</v>
      </c>
      <c r="J31" s="112">
        <v>1</v>
      </c>
      <c r="K31" s="112">
        <v>0</v>
      </c>
      <c r="L31" s="112">
        <v>0</v>
      </c>
      <c r="M31" s="112">
        <v>0</v>
      </c>
      <c r="N31" s="112">
        <v>0</v>
      </c>
      <c r="O31" s="112">
        <v>0</v>
      </c>
      <c r="P31" s="112">
        <v>0</v>
      </c>
      <c r="Q31" s="113">
        <v>1</v>
      </c>
      <c r="R31" s="113">
        <v>1</v>
      </c>
      <c r="S31" s="135">
        <f t="shared" si="0"/>
        <v>0</v>
      </c>
      <c r="T31" s="135">
        <f t="shared" si="0"/>
        <v>0</v>
      </c>
      <c r="U31" s="115">
        <f t="shared" si="1"/>
        <v>0</v>
      </c>
      <c r="V31" s="115">
        <f t="shared" si="1"/>
        <v>0</v>
      </c>
    </row>
    <row r="32" spans="1:22">
      <c r="A32" s="728" t="s">
        <v>376</v>
      </c>
      <c r="B32" s="729"/>
      <c r="C32" s="729"/>
      <c r="D32" s="730"/>
      <c r="E32" s="116">
        <f>SUM(E7:E31)</f>
        <v>181</v>
      </c>
      <c r="F32" s="116">
        <f t="shared" ref="F32:T32" si="2">SUM(F7:F31)</f>
        <v>151</v>
      </c>
      <c r="G32" s="116">
        <f t="shared" si="2"/>
        <v>182</v>
      </c>
      <c r="H32" s="116">
        <f t="shared" si="2"/>
        <v>164</v>
      </c>
      <c r="I32" s="116">
        <f t="shared" si="2"/>
        <v>173</v>
      </c>
      <c r="J32" s="116">
        <f t="shared" si="2"/>
        <v>160</v>
      </c>
      <c r="K32" s="116">
        <f t="shared" si="2"/>
        <v>28</v>
      </c>
      <c r="L32" s="116">
        <f t="shared" si="2"/>
        <v>26</v>
      </c>
      <c r="M32" s="116">
        <f t="shared" si="2"/>
        <v>5</v>
      </c>
      <c r="N32" s="116">
        <f t="shared" si="2"/>
        <v>5</v>
      </c>
      <c r="O32" s="116">
        <f t="shared" si="2"/>
        <v>0</v>
      </c>
      <c r="P32" s="116">
        <f t="shared" si="2"/>
        <v>0</v>
      </c>
      <c r="Q32" s="116">
        <f>SUM(Q7:Q31)</f>
        <v>569</v>
      </c>
      <c r="R32" s="116">
        <f>SUM(R7:R31)</f>
        <v>506</v>
      </c>
      <c r="S32" s="116">
        <f>SUM(S7:S31)</f>
        <v>33</v>
      </c>
      <c r="T32" s="116">
        <f t="shared" si="2"/>
        <v>31</v>
      </c>
      <c r="U32" s="118">
        <f t="shared" si="1"/>
        <v>5.7996485061511418</v>
      </c>
      <c r="V32" s="118">
        <f t="shared" si="1"/>
        <v>6.1264822134387353</v>
      </c>
    </row>
    <row r="33" spans="1:22">
      <c r="A33" s="138" t="s">
        <v>13</v>
      </c>
      <c r="B33" s="138" t="s">
        <v>284</v>
      </c>
      <c r="C33" s="138" t="s">
        <v>166</v>
      </c>
      <c r="D33" s="110" t="s">
        <v>351</v>
      </c>
      <c r="E33" s="112">
        <v>6</v>
      </c>
      <c r="F33" s="112">
        <v>5</v>
      </c>
      <c r="G33" s="112">
        <v>5</v>
      </c>
      <c r="H33" s="112">
        <v>4</v>
      </c>
      <c r="I33" s="112">
        <v>9</v>
      </c>
      <c r="J33" s="112">
        <v>7</v>
      </c>
      <c r="K33" s="112">
        <v>0</v>
      </c>
      <c r="L33" s="112">
        <v>0</v>
      </c>
      <c r="M33" s="112">
        <v>0</v>
      </c>
      <c r="N33" s="112">
        <v>0</v>
      </c>
      <c r="O33" s="112">
        <v>0</v>
      </c>
      <c r="P33" s="112">
        <v>0</v>
      </c>
      <c r="Q33" s="113">
        <v>20</v>
      </c>
      <c r="R33" s="113">
        <v>16</v>
      </c>
      <c r="S33" s="135">
        <f t="shared" ref="S33:T37" si="3">M33+O33</f>
        <v>0</v>
      </c>
      <c r="T33" s="135">
        <f t="shared" si="3"/>
        <v>0</v>
      </c>
      <c r="U33" s="115">
        <f t="shared" si="1"/>
        <v>0</v>
      </c>
      <c r="V33" s="115">
        <f t="shared" si="1"/>
        <v>0</v>
      </c>
    </row>
    <row r="34" spans="1:22">
      <c r="A34" s="138" t="s">
        <v>13</v>
      </c>
      <c r="B34" s="138" t="s">
        <v>284</v>
      </c>
      <c r="C34" s="138" t="s">
        <v>166</v>
      </c>
      <c r="D34" s="110" t="s">
        <v>377</v>
      </c>
      <c r="E34" s="112">
        <v>6</v>
      </c>
      <c r="F34" s="112">
        <v>6</v>
      </c>
      <c r="G34" s="112">
        <v>9</v>
      </c>
      <c r="H34" s="112">
        <v>9</v>
      </c>
      <c r="I34" s="112">
        <v>3</v>
      </c>
      <c r="J34" s="112">
        <v>2</v>
      </c>
      <c r="K34" s="112">
        <v>1</v>
      </c>
      <c r="L34" s="112">
        <v>1</v>
      </c>
      <c r="M34" s="112">
        <v>0</v>
      </c>
      <c r="N34" s="112">
        <v>0</v>
      </c>
      <c r="O34" s="112">
        <v>0</v>
      </c>
      <c r="P34" s="112">
        <v>0</v>
      </c>
      <c r="Q34" s="113">
        <v>19</v>
      </c>
      <c r="R34" s="113">
        <v>18</v>
      </c>
      <c r="S34" s="135">
        <f t="shared" si="3"/>
        <v>0</v>
      </c>
      <c r="T34" s="135">
        <f t="shared" si="3"/>
        <v>0</v>
      </c>
      <c r="U34" s="115">
        <f t="shared" si="1"/>
        <v>0</v>
      </c>
      <c r="V34" s="115">
        <f t="shared" si="1"/>
        <v>0</v>
      </c>
    </row>
    <row r="35" spans="1:22" ht="25.5">
      <c r="A35" s="138" t="s">
        <v>13</v>
      </c>
      <c r="B35" s="138" t="s">
        <v>284</v>
      </c>
      <c r="C35" s="138" t="s">
        <v>166</v>
      </c>
      <c r="D35" s="111" t="s">
        <v>354</v>
      </c>
      <c r="E35" s="112">
        <v>29</v>
      </c>
      <c r="F35" s="112">
        <v>29</v>
      </c>
      <c r="G35" s="112">
        <v>30</v>
      </c>
      <c r="H35" s="112">
        <v>30</v>
      </c>
      <c r="I35" s="112">
        <v>29</v>
      </c>
      <c r="J35" s="112">
        <v>29</v>
      </c>
      <c r="K35" s="112">
        <v>11</v>
      </c>
      <c r="L35" s="112">
        <v>11</v>
      </c>
      <c r="M35" s="112">
        <v>2</v>
      </c>
      <c r="N35" s="112">
        <v>2</v>
      </c>
      <c r="O35" s="112">
        <v>1</v>
      </c>
      <c r="P35" s="112">
        <v>1</v>
      </c>
      <c r="Q35" s="113">
        <v>102</v>
      </c>
      <c r="R35" s="113">
        <v>102</v>
      </c>
      <c r="S35" s="135">
        <f t="shared" si="3"/>
        <v>3</v>
      </c>
      <c r="T35" s="135">
        <f t="shared" si="3"/>
        <v>3</v>
      </c>
      <c r="U35" s="115">
        <f t="shared" si="1"/>
        <v>2.9411764705882351</v>
      </c>
      <c r="V35" s="115">
        <f t="shared" si="1"/>
        <v>2.9411764705882351</v>
      </c>
    </row>
    <row r="36" spans="1:22">
      <c r="A36" s="138" t="s">
        <v>13</v>
      </c>
      <c r="B36" s="138" t="s">
        <v>284</v>
      </c>
      <c r="C36" s="138" t="s">
        <v>166</v>
      </c>
      <c r="D36" s="110" t="s">
        <v>355</v>
      </c>
      <c r="E36" s="112">
        <v>15</v>
      </c>
      <c r="F36" s="112">
        <v>14</v>
      </c>
      <c r="G36" s="112">
        <v>11</v>
      </c>
      <c r="H36" s="112">
        <v>9</v>
      </c>
      <c r="I36" s="112">
        <v>8</v>
      </c>
      <c r="J36" s="112">
        <v>7</v>
      </c>
      <c r="K36" s="112">
        <v>0</v>
      </c>
      <c r="L36" s="112">
        <v>0</v>
      </c>
      <c r="M36" s="112">
        <v>0</v>
      </c>
      <c r="N36" s="112">
        <v>0</v>
      </c>
      <c r="O36" s="112">
        <v>0</v>
      </c>
      <c r="P36" s="112">
        <v>0</v>
      </c>
      <c r="Q36" s="113">
        <v>34</v>
      </c>
      <c r="R36" s="113">
        <v>30</v>
      </c>
      <c r="S36" s="135">
        <f t="shared" si="3"/>
        <v>0</v>
      </c>
      <c r="T36" s="135">
        <f t="shared" si="3"/>
        <v>0</v>
      </c>
      <c r="U36" s="115">
        <f t="shared" si="1"/>
        <v>0</v>
      </c>
      <c r="V36" s="115">
        <f t="shared" si="1"/>
        <v>0</v>
      </c>
    </row>
    <row r="37" spans="1:22" ht="25.5">
      <c r="A37" s="138" t="s">
        <v>13</v>
      </c>
      <c r="B37" s="138" t="s">
        <v>284</v>
      </c>
      <c r="C37" s="138" t="s">
        <v>166</v>
      </c>
      <c r="D37" s="111" t="s">
        <v>357</v>
      </c>
      <c r="E37" s="112">
        <v>0</v>
      </c>
      <c r="F37" s="112">
        <v>0</v>
      </c>
      <c r="G37" s="112">
        <v>0</v>
      </c>
      <c r="H37" s="112">
        <v>0</v>
      </c>
      <c r="I37" s="112">
        <v>6</v>
      </c>
      <c r="J37" s="112">
        <v>5</v>
      </c>
      <c r="K37" s="112">
        <v>0</v>
      </c>
      <c r="L37" s="112">
        <v>0</v>
      </c>
      <c r="M37" s="112">
        <v>0</v>
      </c>
      <c r="N37" s="112">
        <v>0</v>
      </c>
      <c r="O37" s="112">
        <v>0</v>
      </c>
      <c r="P37" s="112">
        <v>0</v>
      </c>
      <c r="Q37" s="113">
        <v>6</v>
      </c>
      <c r="R37" s="113">
        <v>5</v>
      </c>
      <c r="S37" s="135">
        <f t="shared" si="3"/>
        <v>0</v>
      </c>
      <c r="T37" s="135">
        <f t="shared" si="3"/>
        <v>0</v>
      </c>
      <c r="U37" s="115">
        <f t="shared" si="1"/>
        <v>0</v>
      </c>
      <c r="V37" s="115">
        <f t="shared" si="1"/>
        <v>0</v>
      </c>
    </row>
    <row r="38" spans="1:22">
      <c r="A38" s="728" t="s">
        <v>378</v>
      </c>
      <c r="B38" s="729"/>
      <c r="C38" s="729"/>
      <c r="D38" s="730"/>
      <c r="E38" s="116">
        <f>SUM(E33:E37)</f>
        <v>56</v>
      </c>
      <c r="F38" s="116">
        <f t="shared" ref="F38:T38" si="4">SUM(F33:F37)</f>
        <v>54</v>
      </c>
      <c r="G38" s="116">
        <f t="shared" si="4"/>
        <v>55</v>
      </c>
      <c r="H38" s="116">
        <f t="shared" si="4"/>
        <v>52</v>
      </c>
      <c r="I38" s="116">
        <f t="shared" si="4"/>
        <v>55</v>
      </c>
      <c r="J38" s="116">
        <f t="shared" si="4"/>
        <v>50</v>
      </c>
      <c r="K38" s="116">
        <f t="shared" si="4"/>
        <v>12</v>
      </c>
      <c r="L38" s="116">
        <f t="shared" si="4"/>
        <v>12</v>
      </c>
      <c r="M38" s="116">
        <f t="shared" si="4"/>
        <v>2</v>
      </c>
      <c r="N38" s="116">
        <f t="shared" si="4"/>
        <v>2</v>
      </c>
      <c r="O38" s="116">
        <f t="shared" si="4"/>
        <v>1</v>
      </c>
      <c r="P38" s="116">
        <f t="shared" si="4"/>
        <v>1</v>
      </c>
      <c r="Q38" s="116">
        <f t="shared" si="4"/>
        <v>181</v>
      </c>
      <c r="R38" s="116">
        <f t="shared" si="4"/>
        <v>171</v>
      </c>
      <c r="S38" s="116">
        <f t="shared" si="4"/>
        <v>3</v>
      </c>
      <c r="T38" s="116">
        <f t="shared" si="4"/>
        <v>3</v>
      </c>
      <c r="U38" s="118">
        <f t="shared" si="1"/>
        <v>1.6574585635359116</v>
      </c>
      <c r="V38" s="118">
        <f t="shared" si="1"/>
        <v>1.7543859649122806</v>
      </c>
    </row>
    <row r="39" spans="1:22">
      <c r="A39" s="731" t="s">
        <v>379</v>
      </c>
      <c r="B39" s="732"/>
      <c r="C39" s="732"/>
      <c r="D39" s="733"/>
      <c r="E39" s="122">
        <f>E32+E38</f>
        <v>237</v>
      </c>
      <c r="F39" s="122">
        <f t="shared" ref="F39:T39" si="5">F32+F38</f>
        <v>205</v>
      </c>
      <c r="G39" s="122">
        <f t="shared" si="5"/>
        <v>237</v>
      </c>
      <c r="H39" s="122">
        <f t="shared" si="5"/>
        <v>216</v>
      </c>
      <c r="I39" s="122">
        <f t="shared" si="5"/>
        <v>228</v>
      </c>
      <c r="J39" s="122">
        <f t="shared" si="5"/>
        <v>210</v>
      </c>
      <c r="K39" s="122">
        <f t="shared" si="5"/>
        <v>40</v>
      </c>
      <c r="L39" s="122">
        <f t="shared" si="5"/>
        <v>38</v>
      </c>
      <c r="M39" s="122">
        <f t="shared" si="5"/>
        <v>7</v>
      </c>
      <c r="N39" s="122">
        <f t="shared" si="5"/>
        <v>7</v>
      </c>
      <c r="O39" s="122">
        <f t="shared" si="5"/>
        <v>1</v>
      </c>
      <c r="P39" s="122">
        <f t="shared" si="5"/>
        <v>1</v>
      </c>
      <c r="Q39" s="122">
        <f t="shared" si="5"/>
        <v>750</v>
      </c>
      <c r="R39" s="122">
        <f t="shared" si="5"/>
        <v>677</v>
      </c>
      <c r="S39" s="122">
        <f t="shared" si="5"/>
        <v>36</v>
      </c>
      <c r="T39" s="122">
        <f t="shared" si="5"/>
        <v>34</v>
      </c>
      <c r="U39" s="124">
        <f t="shared" si="1"/>
        <v>4.8</v>
      </c>
      <c r="V39" s="124">
        <f t="shared" si="1"/>
        <v>5.0221565731166917</v>
      </c>
    </row>
    <row r="40" spans="1:22">
      <c r="A40" s="138" t="s">
        <v>13</v>
      </c>
      <c r="B40" s="138" t="s">
        <v>60</v>
      </c>
      <c r="C40" s="138" t="s">
        <v>157</v>
      </c>
      <c r="D40" s="110" t="s">
        <v>351</v>
      </c>
      <c r="E40" s="112">
        <v>6</v>
      </c>
      <c r="F40" s="112">
        <v>5</v>
      </c>
      <c r="G40" s="112">
        <v>3</v>
      </c>
      <c r="H40" s="112">
        <v>2</v>
      </c>
      <c r="I40" s="112">
        <v>0</v>
      </c>
      <c r="J40" s="112">
        <v>0</v>
      </c>
      <c r="K40" s="112">
        <v>0</v>
      </c>
      <c r="L40" s="112">
        <v>0</v>
      </c>
      <c r="M40" s="112">
        <v>0</v>
      </c>
      <c r="N40" s="112">
        <v>0</v>
      </c>
      <c r="O40" s="112">
        <v>0</v>
      </c>
      <c r="P40" s="112">
        <v>0</v>
      </c>
      <c r="Q40" s="113">
        <v>9</v>
      </c>
      <c r="R40" s="113">
        <v>7</v>
      </c>
      <c r="S40" s="135">
        <f t="shared" ref="S40:T60" si="6">I40+K40</f>
        <v>0</v>
      </c>
      <c r="T40" s="135">
        <f t="shared" si="6"/>
        <v>0</v>
      </c>
      <c r="U40" s="115">
        <f t="shared" si="1"/>
        <v>0</v>
      </c>
      <c r="V40" s="115">
        <f t="shared" si="1"/>
        <v>0</v>
      </c>
    </row>
    <row r="41" spans="1:22">
      <c r="A41" s="138" t="s">
        <v>13</v>
      </c>
      <c r="B41" s="138" t="s">
        <v>60</v>
      </c>
      <c r="C41" s="138" t="s">
        <v>157</v>
      </c>
      <c r="D41" s="110" t="s">
        <v>380</v>
      </c>
      <c r="E41" s="112">
        <v>6</v>
      </c>
      <c r="F41" s="112">
        <v>0</v>
      </c>
      <c r="G41" s="112">
        <v>7</v>
      </c>
      <c r="H41" s="112">
        <v>2</v>
      </c>
      <c r="I41" s="112">
        <v>1</v>
      </c>
      <c r="J41" s="112">
        <v>0</v>
      </c>
      <c r="K41" s="112">
        <v>0</v>
      </c>
      <c r="L41" s="112">
        <v>0</v>
      </c>
      <c r="M41" s="112">
        <v>0</v>
      </c>
      <c r="N41" s="112">
        <v>0</v>
      </c>
      <c r="O41" s="112">
        <v>0</v>
      </c>
      <c r="P41" s="112">
        <v>0</v>
      </c>
      <c r="Q41" s="113">
        <v>14</v>
      </c>
      <c r="R41" s="113">
        <v>2</v>
      </c>
      <c r="S41" s="135">
        <f t="shared" si="6"/>
        <v>1</v>
      </c>
      <c r="T41" s="135">
        <f t="shared" si="6"/>
        <v>0</v>
      </c>
      <c r="U41" s="115">
        <f t="shared" si="1"/>
        <v>7.1428571428571423</v>
      </c>
      <c r="V41" s="115">
        <f t="shared" si="1"/>
        <v>0</v>
      </c>
    </row>
    <row r="42" spans="1:22">
      <c r="A42" s="138" t="s">
        <v>13</v>
      </c>
      <c r="B42" s="138" t="s">
        <v>60</v>
      </c>
      <c r="C42" s="138" t="s">
        <v>157</v>
      </c>
      <c r="D42" s="110" t="s">
        <v>381</v>
      </c>
      <c r="E42" s="112">
        <v>42</v>
      </c>
      <c r="F42" s="112">
        <v>42</v>
      </c>
      <c r="G42" s="112">
        <v>28</v>
      </c>
      <c r="H42" s="112">
        <v>27</v>
      </c>
      <c r="I42" s="112">
        <v>1</v>
      </c>
      <c r="J42" s="112">
        <v>1</v>
      </c>
      <c r="K42" s="112">
        <v>0</v>
      </c>
      <c r="L42" s="112">
        <v>0</v>
      </c>
      <c r="M42" s="112">
        <v>0</v>
      </c>
      <c r="N42" s="112">
        <v>0</v>
      </c>
      <c r="O42" s="112">
        <v>0</v>
      </c>
      <c r="P42" s="112">
        <v>0</v>
      </c>
      <c r="Q42" s="113">
        <v>71</v>
      </c>
      <c r="R42" s="113">
        <v>70</v>
      </c>
      <c r="S42" s="135">
        <f t="shared" si="6"/>
        <v>1</v>
      </c>
      <c r="T42" s="135">
        <f t="shared" si="6"/>
        <v>1</v>
      </c>
      <c r="U42" s="115">
        <f t="shared" si="1"/>
        <v>1.4084507042253522</v>
      </c>
      <c r="V42" s="115">
        <f t="shared" si="1"/>
        <v>1.4285714285714286</v>
      </c>
    </row>
    <row r="43" spans="1:22">
      <c r="A43" s="138" t="s">
        <v>13</v>
      </c>
      <c r="B43" s="138" t="s">
        <v>60</v>
      </c>
      <c r="C43" s="138" t="s">
        <v>157</v>
      </c>
      <c r="D43" s="110" t="s">
        <v>382</v>
      </c>
      <c r="E43" s="112">
        <v>0</v>
      </c>
      <c r="F43" s="112">
        <v>0</v>
      </c>
      <c r="G43" s="112">
        <v>14</v>
      </c>
      <c r="H43" s="112">
        <v>14</v>
      </c>
      <c r="I43" s="112">
        <v>0</v>
      </c>
      <c r="J43" s="112">
        <v>0</v>
      </c>
      <c r="K43" s="112">
        <v>0</v>
      </c>
      <c r="L43" s="112">
        <v>0</v>
      </c>
      <c r="M43" s="112">
        <v>0</v>
      </c>
      <c r="N43" s="112">
        <v>0</v>
      </c>
      <c r="O43" s="112">
        <v>0</v>
      </c>
      <c r="P43" s="112">
        <v>0</v>
      </c>
      <c r="Q43" s="113">
        <v>14</v>
      </c>
      <c r="R43" s="113">
        <v>14</v>
      </c>
      <c r="S43" s="135">
        <f t="shared" si="6"/>
        <v>0</v>
      </c>
      <c r="T43" s="135">
        <f t="shared" si="6"/>
        <v>0</v>
      </c>
      <c r="U43" s="115">
        <f t="shared" si="1"/>
        <v>0</v>
      </c>
      <c r="V43" s="115">
        <f t="shared" si="1"/>
        <v>0</v>
      </c>
    </row>
    <row r="44" spans="1:22">
      <c r="A44" s="138" t="s">
        <v>13</v>
      </c>
      <c r="B44" s="138" t="s">
        <v>60</v>
      </c>
      <c r="C44" s="138" t="s">
        <v>157</v>
      </c>
      <c r="D44" s="110" t="s">
        <v>383</v>
      </c>
      <c r="E44" s="112">
        <v>11</v>
      </c>
      <c r="F44" s="112">
        <v>8</v>
      </c>
      <c r="G44" s="112">
        <v>6</v>
      </c>
      <c r="H44" s="112">
        <v>4</v>
      </c>
      <c r="I44" s="112">
        <v>1</v>
      </c>
      <c r="J44" s="112">
        <v>1</v>
      </c>
      <c r="K44" s="112">
        <v>0</v>
      </c>
      <c r="L44" s="112">
        <v>0</v>
      </c>
      <c r="M44" s="112">
        <v>0</v>
      </c>
      <c r="N44" s="112">
        <v>0</v>
      </c>
      <c r="O44" s="112">
        <v>0</v>
      </c>
      <c r="P44" s="112">
        <v>0</v>
      </c>
      <c r="Q44" s="113">
        <v>18</v>
      </c>
      <c r="R44" s="113">
        <v>13</v>
      </c>
      <c r="S44" s="135">
        <f t="shared" si="6"/>
        <v>1</v>
      </c>
      <c r="T44" s="135">
        <f t="shared" si="6"/>
        <v>1</v>
      </c>
      <c r="U44" s="115">
        <f t="shared" si="1"/>
        <v>5.5555555555555554</v>
      </c>
      <c r="V44" s="115">
        <f t="shared" si="1"/>
        <v>7.6923076923076925</v>
      </c>
    </row>
    <row r="45" spans="1:22">
      <c r="A45" s="138" t="s">
        <v>13</v>
      </c>
      <c r="B45" s="138" t="s">
        <v>60</v>
      </c>
      <c r="C45" s="138" t="s">
        <v>157</v>
      </c>
      <c r="D45" s="110" t="s">
        <v>355</v>
      </c>
      <c r="E45" s="112">
        <v>14</v>
      </c>
      <c r="F45" s="112">
        <v>11</v>
      </c>
      <c r="G45" s="112">
        <v>14</v>
      </c>
      <c r="H45" s="112">
        <v>14</v>
      </c>
      <c r="I45" s="112">
        <v>1</v>
      </c>
      <c r="J45" s="112">
        <v>1</v>
      </c>
      <c r="K45" s="112">
        <v>0</v>
      </c>
      <c r="L45" s="112">
        <v>0</v>
      </c>
      <c r="M45" s="112">
        <v>0</v>
      </c>
      <c r="N45" s="112">
        <v>0</v>
      </c>
      <c r="O45" s="112">
        <v>0</v>
      </c>
      <c r="P45" s="112">
        <v>0</v>
      </c>
      <c r="Q45" s="113">
        <v>29</v>
      </c>
      <c r="R45" s="113">
        <v>26</v>
      </c>
      <c r="S45" s="135">
        <f t="shared" si="6"/>
        <v>1</v>
      </c>
      <c r="T45" s="135">
        <f t="shared" si="6"/>
        <v>1</v>
      </c>
      <c r="U45" s="115">
        <f t="shared" si="1"/>
        <v>3.4482758620689653</v>
      </c>
      <c r="V45" s="115">
        <f t="shared" si="1"/>
        <v>3.8461538461538463</v>
      </c>
    </row>
    <row r="46" spans="1:22">
      <c r="A46" s="138" t="s">
        <v>13</v>
      </c>
      <c r="B46" s="138" t="s">
        <v>60</v>
      </c>
      <c r="C46" s="138" t="s">
        <v>157</v>
      </c>
      <c r="D46" s="110" t="s">
        <v>356</v>
      </c>
      <c r="E46" s="112">
        <v>34</v>
      </c>
      <c r="F46" s="112">
        <v>32</v>
      </c>
      <c r="G46" s="112">
        <v>18</v>
      </c>
      <c r="H46" s="112">
        <v>16</v>
      </c>
      <c r="I46" s="112">
        <v>1</v>
      </c>
      <c r="J46" s="112">
        <v>0</v>
      </c>
      <c r="K46" s="112">
        <v>0</v>
      </c>
      <c r="L46" s="112">
        <v>0</v>
      </c>
      <c r="M46" s="112">
        <v>0</v>
      </c>
      <c r="N46" s="112">
        <v>0</v>
      </c>
      <c r="O46" s="112">
        <v>0</v>
      </c>
      <c r="P46" s="112">
        <v>0</v>
      </c>
      <c r="Q46" s="113">
        <v>53</v>
      </c>
      <c r="R46" s="113">
        <v>48</v>
      </c>
      <c r="S46" s="135">
        <f t="shared" si="6"/>
        <v>1</v>
      </c>
      <c r="T46" s="135">
        <f t="shared" si="6"/>
        <v>0</v>
      </c>
      <c r="U46" s="115">
        <f t="shared" si="1"/>
        <v>1.8867924528301887</v>
      </c>
      <c r="V46" s="115">
        <f t="shared" si="1"/>
        <v>0</v>
      </c>
    </row>
    <row r="47" spans="1:22" ht="38.25">
      <c r="A47" s="138" t="s">
        <v>13</v>
      </c>
      <c r="B47" s="138" t="s">
        <v>60</v>
      </c>
      <c r="C47" s="138" t="s">
        <v>157</v>
      </c>
      <c r="D47" s="111" t="s">
        <v>358</v>
      </c>
      <c r="E47" s="112">
        <v>0</v>
      </c>
      <c r="F47" s="112">
        <v>0</v>
      </c>
      <c r="G47" s="112">
        <v>5</v>
      </c>
      <c r="H47" s="112">
        <v>5</v>
      </c>
      <c r="I47" s="112">
        <v>0</v>
      </c>
      <c r="J47" s="112">
        <v>0</v>
      </c>
      <c r="K47" s="112">
        <v>0</v>
      </c>
      <c r="L47" s="112">
        <v>0</v>
      </c>
      <c r="M47" s="112">
        <v>0</v>
      </c>
      <c r="N47" s="112">
        <v>0</v>
      </c>
      <c r="O47" s="112">
        <v>0</v>
      </c>
      <c r="P47" s="112">
        <v>0</v>
      </c>
      <c r="Q47" s="113">
        <v>5</v>
      </c>
      <c r="R47" s="113">
        <v>5</v>
      </c>
      <c r="S47" s="135">
        <f t="shared" si="6"/>
        <v>0</v>
      </c>
      <c r="T47" s="135">
        <f t="shared" si="6"/>
        <v>0</v>
      </c>
      <c r="U47" s="115">
        <f t="shared" si="1"/>
        <v>0</v>
      </c>
      <c r="V47" s="115">
        <f t="shared" si="1"/>
        <v>0</v>
      </c>
    </row>
    <row r="48" spans="1:22" ht="25.5">
      <c r="A48" s="138" t="s">
        <v>13</v>
      </c>
      <c r="B48" s="138" t="s">
        <v>60</v>
      </c>
      <c r="C48" s="138" t="s">
        <v>157</v>
      </c>
      <c r="D48" s="111" t="s">
        <v>384</v>
      </c>
      <c r="E48" s="112">
        <v>0</v>
      </c>
      <c r="F48" s="112">
        <v>0</v>
      </c>
      <c r="G48" s="112">
        <v>3</v>
      </c>
      <c r="H48" s="112">
        <v>2</v>
      </c>
      <c r="I48" s="112">
        <v>0</v>
      </c>
      <c r="J48" s="112">
        <v>0</v>
      </c>
      <c r="K48" s="112">
        <v>0</v>
      </c>
      <c r="L48" s="112">
        <v>0</v>
      </c>
      <c r="M48" s="112">
        <v>0</v>
      </c>
      <c r="N48" s="112">
        <v>0</v>
      </c>
      <c r="O48" s="112">
        <v>0</v>
      </c>
      <c r="P48" s="112">
        <v>0</v>
      </c>
      <c r="Q48" s="113">
        <v>3</v>
      </c>
      <c r="R48" s="113">
        <v>2</v>
      </c>
      <c r="S48" s="135">
        <f t="shared" si="6"/>
        <v>0</v>
      </c>
      <c r="T48" s="135">
        <f t="shared" si="6"/>
        <v>0</v>
      </c>
      <c r="U48" s="115">
        <f t="shared" si="1"/>
        <v>0</v>
      </c>
      <c r="V48" s="115">
        <f t="shared" si="1"/>
        <v>0</v>
      </c>
    </row>
    <row r="49" spans="1:22" ht="25.5">
      <c r="A49" s="138" t="s">
        <v>13</v>
      </c>
      <c r="B49" s="138" t="s">
        <v>60</v>
      </c>
      <c r="C49" s="138" t="s">
        <v>157</v>
      </c>
      <c r="D49" s="111" t="s">
        <v>385</v>
      </c>
      <c r="E49" s="112">
        <v>0</v>
      </c>
      <c r="F49" s="112">
        <v>0</v>
      </c>
      <c r="G49" s="112">
        <v>1</v>
      </c>
      <c r="H49" s="112">
        <v>1</v>
      </c>
      <c r="I49" s="112">
        <v>0</v>
      </c>
      <c r="J49" s="112">
        <v>0</v>
      </c>
      <c r="K49" s="112">
        <v>0</v>
      </c>
      <c r="L49" s="112">
        <v>0</v>
      </c>
      <c r="M49" s="112">
        <v>0</v>
      </c>
      <c r="N49" s="112">
        <v>0</v>
      </c>
      <c r="O49" s="112">
        <v>0</v>
      </c>
      <c r="P49" s="112">
        <v>0</v>
      </c>
      <c r="Q49" s="113">
        <v>1</v>
      </c>
      <c r="R49" s="113">
        <v>1</v>
      </c>
      <c r="S49" s="135">
        <f t="shared" si="6"/>
        <v>0</v>
      </c>
      <c r="T49" s="135">
        <f t="shared" si="6"/>
        <v>0</v>
      </c>
      <c r="U49" s="115">
        <f t="shared" si="1"/>
        <v>0</v>
      </c>
      <c r="V49" s="115">
        <f t="shared" si="1"/>
        <v>0</v>
      </c>
    </row>
    <row r="50" spans="1:22" ht="25.5">
      <c r="A50" s="138" t="s">
        <v>13</v>
      </c>
      <c r="B50" s="138" t="s">
        <v>60</v>
      </c>
      <c r="C50" s="138" t="s">
        <v>157</v>
      </c>
      <c r="D50" s="111" t="s">
        <v>360</v>
      </c>
      <c r="E50" s="112">
        <v>0</v>
      </c>
      <c r="F50" s="112">
        <v>0</v>
      </c>
      <c r="G50" s="112">
        <v>3</v>
      </c>
      <c r="H50" s="112">
        <v>3</v>
      </c>
      <c r="I50" s="112">
        <v>0</v>
      </c>
      <c r="J50" s="112">
        <v>0</v>
      </c>
      <c r="K50" s="112">
        <v>0</v>
      </c>
      <c r="L50" s="112">
        <v>0</v>
      </c>
      <c r="M50" s="112">
        <v>0</v>
      </c>
      <c r="N50" s="112">
        <v>0</v>
      </c>
      <c r="O50" s="112">
        <v>0</v>
      </c>
      <c r="P50" s="112">
        <v>0</v>
      </c>
      <c r="Q50" s="113">
        <v>3</v>
      </c>
      <c r="R50" s="113">
        <v>3</v>
      </c>
      <c r="S50" s="135">
        <f t="shared" si="6"/>
        <v>0</v>
      </c>
      <c r="T50" s="135">
        <f t="shared" si="6"/>
        <v>0</v>
      </c>
      <c r="U50" s="115">
        <f t="shared" si="1"/>
        <v>0</v>
      </c>
      <c r="V50" s="115">
        <f t="shared" si="1"/>
        <v>0</v>
      </c>
    </row>
    <row r="51" spans="1:22" ht="26.25" customHeight="1">
      <c r="A51" s="138" t="s">
        <v>13</v>
      </c>
      <c r="B51" s="138" t="s">
        <v>60</v>
      </c>
      <c r="C51" s="138" t="s">
        <v>157</v>
      </c>
      <c r="D51" s="111" t="s">
        <v>361</v>
      </c>
      <c r="E51" s="112">
        <v>0</v>
      </c>
      <c r="F51" s="112">
        <v>0</v>
      </c>
      <c r="G51" s="112">
        <v>1</v>
      </c>
      <c r="H51" s="112">
        <v>1</v>
      </c>
      <c r="I51" s="112">
        <v>0</v>
      </c>
      <c r="J51" s="112">
        <v>0</v>
      </c>
      <c r="K51" s="112">
        <v>0</v>
      </c>
      <c r="L51" s="112">
        <v>0</v>
      </c>
      <c r="M51" s="112">
        <v>0</v>
      </c>
      <c r="N51" s="112">
        <v>0</v>
      </c>
      <c r="O51" s="112">
        <v>0</v>
      </c>
      <c r="P51" s="112">
        <v>0</v>
      </c>
      <c r="Q51" s="113">
        <v>1</v>
      </c>
      <c r="R51" s="113">
        <v>1</v>
      </c>
      <c r="S51" s="135">
        <f t="shared" si="6"/>
        <v>0</v>
      </c>
      <c r="T51" s="135">
        <f t="shared" si="6"/>
        <v>0</v>
      </c>
      <c r="U51" s="115">
        <f t="shared" si="1"/>
        <v>0</v>
      </c>
      <c r="V51" s="115">
        <f t="shared" si="1"/>
        <v>0</v>
      </c>
    </row>
    <row r="52" spans="1:22" ht="25.5">
      <c r="A52" s="138" t="s">
        <v>13</v>
      </c>
      <c r="B52" s="138" t="s">
        <v>60</v>
      </c>
      <c r="C52" s="138" t="s">
        <v>157</v>
      </c>
      <c r="D52" s="111" t="s">
        <v>362</v>
      </c>
      <c r="E52" s="112">
        <v>2</v>
      </c>
      <c r="F52" s="112">
        <v>2</v>
      </c>
      <c r="G52" s="112">
        <v>4</v>
      </c>
      <c r="H52" s="112">
        <v>4</v>
      </c>
      <c r="I52" s="112">
        <v>0</v>
      </c>
      <c r="J52" s="112">
        <v>0</v>
      </c>
      <c r="K52" s="112">
        <v>0</v>
      </c>
      <c r="L52" s="112">
        <v>0</v>
      </c>
      <c r="M52" s="112">
        <v>0</v>
      </c>
      <c r="N52" s="112">
        <v>0</v>
      </c>
      <c r="O52" s="112">
        <v>0</v>
      </c>
      <c r="P52" s="112">
        <v>0</v>
      </c>
      <c r="Q52" s="113">
        <v>6</v>
      </c>
      <c r="R52" s="113">
        <v>6</v>
      </c>
      <c r="S52" s="135">
        <f t="shared" si="6"/>
        <v>0</v>
      </c>
      <c r="T52" s="135">
        <f t="shared" si="6"/>
        <v>0</v>
      </c>
      <c r="U52" s="115">
        <f t="shared" si="1"/>
        <v>0</v>
      </c>
      <c r="V52" s="115">
        <f t="shared" si="1"/>
        <v>0</v>
      </c>
    </row>
    <row r="53" spans="1:22" ht="25.5">
      <c r="A53" s="138" t="s">
        <v>13</v>
      </c>
      <c r="B53" s="138" t="s">
        <v>60</v>
      </c>
      <c r="C53" s="138" t="s">
        <v>157</v>
      </c>
      <c r="D53" s="111" t="s">
        <v>386</v>
      </c>
      <c r="E53" s="112">
        <v>0</v>
      </c>
      <c r="F53" s="112">
        <v>0</v>
      </c>
      <c r="G53" s="112">
        <v>4</v>
      </c>
      <c r="H53" s="112">
        <v>3</v>
      </c>
      <c r="I53" s="112">
        <v>0</v>
      </c>
      <c r="J53" s="112">
        <v>0</v>
      </c>
      <c r="K53" s="112">
        <v>0</v>
      </c>
      <c r="L53" s="112">
        <v>0</v>
      </c>
      <c r="M53" s="112">
        <v>0</v>
      </c>
      <c r="N53" s="112">
        <v>0</v>
      </c>
      <c r="O53" s="112">
        <v>0</v>
      </c>
      <c r="P53" s="112">
        <v>0</v>
      </c>
      <c r="Q53" s="113">
        <v>4</v>
      </c>
      <c r="R53" s="113">
        <v>3</v>
      </c>
      <c r="S53" s="135">
        <f t="shared" si="6"/>
        <v>0</v>
      </c>
      <c r="T53" s="135">
        <f t="shared" si="6"/>
        <v>0</v>
      </c>
      <c r="U53" s="115">
        <f t="shared" si="1"/>
        <v>0</v>
      </c>
      <c r="V53" s="115">
        <f t="shared" si="1"/>
        <v>0</v>
      </c>
    </row>
    <row r="54" spans="1:22" ht="25.5">
      <c r="A54" s="138" t="s">
        <v>13</v>
      </c>
      <c r="B54" s="138" t="s">
        <v>60</v>
      </c>
      <c r="C54" s="138" t="s">
        <v>157</v>
      </c>
      <c r="D54" s="111" t="s">
        <v>364</v>
      </c>
      <c r="E54" s="112">
        <v>1</v>
      </c>
      <c r="F54" s="112">
        <v>1</v>
      </c>
      <c r="G54" s="112">
        <v>0</v>
      </c>
      <c r="H54" s="112">
        <v>0</v>
      </c>
      <c r="I54" s="112">
        <v>0</v>
      </c>
      <c r="J54" s="112">
        <v>0</v>
      </c>
      <c r="K54" s="112">
        <v>0</v>
      </c>
      <c r="L54" s="112">
        <v>0</v>
      </c>
      <c r="M54" s="112">
        <v>0</v>
      </c>
      <c r="N54" s="112">
        <v>0</v>
      </c>
      <c r="O54" s="112">
        <v>0</v>
      </c>
      <c r="P54" s="112">
        <v>0</v>
      </c>
      <c r="Q54" s="113">
        <v>1</v>
      </c>
      <c r="R54" s="113">
        <v>1</v>
      </c>
      <c r="S54" s="135">
        <f t="shared" si="6"/>
        <v>0</v>
      </c>
      <c r="T54" s="135">
        <f t="shared" si="6"/>
        <v>0</v>
      </c>
      <c r="U54" s="115">
        <f t="shared" si="1"/>
        <v>0</v>
      </c>
      <c r="V54" s="115">
        <f t="shared" si="1"/>
        <v>0</v>
      </c>
    </row>
    <row r="55" spans="1:22" ht="26.25" customHeight="1">
      <c r="A55" s="138" t="s">
        <v>13</v>
      </c>
      <c r="B55" s="138" t="s">
        <v>60</v>
      </c>
      <c r="C55" s="138" t="s">
        <v>157</v>
      </c>
      <c r="D55" s="111" t="s">
        <v>367</v>
      </c>
      <c r="E55" s="112">
        <v>5</v>
      </c>
      <c r="F55" s="112">
        <v>5</v>
      </c>
      <c r="G55" s="112">
        <v>0</v>
      </c>
      <c r="H55" s="112">
        <v>0</v>
      </c>
      <c r="I55" s="112">
        <v>0</v>
      </c>
      <c r="J55" s="112">
        <v>0</v>
      </c>
      <c r="K55" s="112">
        <v>0</v>
      </c>
      <c r="L55" s="112">
        <v>0</v>
      </c>
      <c r="M55" s="112">
        <v>0</v>
      </c>
      <c r="N55" s="112">
        <v>0</v>
      </c>
      <c r="O55" s="112">
        <v>0</v>
      </c>
      <c r="P55" s="112">
        <v>0</v>
      </c>
      <c r="Q55" s="113">
        <v>5</v>
      </c>
      <c r="R55" s="113">
        <v>5</v>
      </c>
      <c r="S55" s="135">
        <f t="shared" si="6"/>
        <v>0</v>
      </c>
      <c r="T55" s="135">
        <f t="shared" si="6"/>
        <v>0</v>
      </c>
      <c r="U55" s="115">
        <f t="shared" si="1"/>
        <v>0</v>
      </c>
      <c r="V55" s="115">
        <f t="shared" si="1"/>
        <v>0</v>
      </c>
    </row>
    <row r="56" spans="1:22" ht="25.5">
      <c r="A56" s="138" t="s">
        <v>13</v>
      </c>
      <c r="B56" s="138" t="s">
        <v>60</v>
      </c>
      <c r="C56" s="138" t="s">
        <v>157</v>
      </c>
      <c r="D56" s="111" t="s">
        <v>368</v>
      </c>
      <c r="E56" s="112">
        <v>0</v>
      </c>
      <c r="F56" s="112">
        <v>0</v>
      </c>
      <c r="G56" s="112">
        <v>1</v>
      </c>
      <c r="H56" s="112">
        <v>1</v>
      </c>
      <c r="I56" s="112">
        <v>0</v>
      </c>
      <c r="J56" s="112">
        <v>0</v>
      </c>
      <c r="K56" s="112">
        <v>0</v>
      </c>
      <c r="L56" s="112">
        <v>0</v>
      </c>
      <c r="M56" s="112">
        <v>0</v>
      </c>
      <c r="N56" s="112">
        <v>0</v>
      </c>
      <c r="O56" s="112">
        <v>0</v>
      </c>
      <c r="P56" s="112">
        <v>0</v>
      </c>
      <c r="Q56" s="113">
        <v>1</v>
      </c>
      <c r="R56" s="113">
        <v>1</v>
      </c>
      <c r="S56" s="135">
        <f t="shared" si="6"/>
        <v>0</v>
      </c>
      <c r="T56" s="135">
        <f t="shared" si="6"/>
        <v>0</v>
      </c>
      <c r="U56" s="115">
        <f t="shared" si="1"/>
        <v>0</v>
      </c>
      <c r="V56" s="115">
        <f t="shared" si="1"/>
        <v>0</v>
      </c>
    </row>
    <row r="57" spans="1:22" ht="25.5">
      <c r="A57" s="138" t="s">
        <v>13</v>
      </c>
      <c r="B57" s="138" t="s">
        <v>60</v>
      </c>
      <c r="C57" s="138" t="s">
        <v>157</v>
      </c>
      <c r="D57" s="111" t="s">
        <v>369</v>
      </c>
      <c r="E57" s="112">
        <v>0</v>
      </c>
      <c r="F57" s="112">
        <v>0</v>
      </c>
      <c r="G57" s="112">
        <v>2</v>
      </c>
      <c r="H57" s="112">
        <v>2</v>
      </c>
      <c r="I57" s="112">
        <v>0</v>
      </c>
      <c r="J57" s="112">
        <v>0</v>
      </c>
      <c r="K57" s="112">
        <v>0</v>
      </c>
      <c r="L57" s="112">
        <v>0</v>
      </c>
      <c r="M57" s="112">
        <v>0</v>
      </c>
      <c r="N57" s="112">
        <v>0</v>
      </c>
      <c r="O57" s="112">
        <v>0</v>
      </c>
      <c r="P57" s="112">
        <v>0</v>
      </c>
      <c r="Q57" s="113">
        <v>2</v>
      </c>
      <c r="R57" s="113">
        <v>2</v>
      </c>
      <c r="S57" s="135">
        <f t="shared" si="6"/>
        <v>0</v>
      </c>
      <c r="T57" s="135">
        <f t="shared" si="6"/>
        <v>0</v>
      </c>
      <c r="U57" s="115">
        <f t="shared" si="1"/>
        <v>0</v>
      </c>
      <c r="V57" s="115">
        <f t="shared" si="1"/>
        <v>0</v>
      </c>
    </row>
    <row r="58" spans="1:22" ht="38.25">
      <c r="A58" s="138" t="s">
        <v>13</v>
      </c>
      <c r="B58" s="138" t="s">
        <v>60</v>
      </c>
      <c r="C58" s="138" t="s">
        <v>157</v>
      </c>
      <c r="D58" s="111" t="s">
        <v>370</v>
      </c>
      <c r="E58" s="112">
        <v>0</v>
      </c>
      <c r="F58" s="112">
        <v>0</v>
      </c>
      <c r="G58" s="112">
        <v>1</v>
      </c>
      <c r="H58" s="112">
        <v>1</v>
      </c>
      <c r="I58" s="112">
        <v>0</v>
      </c>
      <c r="J58" s="112">
        <v>0</v>
      </c>
      <c r="K58" s="112">
        <v>0</v>
      </c>
      <c r="L58" s="112">
        <v>0</v>
      </c>
      <c r="M58" s="112">
        <v>0</v>
      </c>
      <c r="N58" s="112">
        <v>0</v>
      </c>
      <c r="O58" s="112">
        <v>0</v>
      </c>
      <c r="P58" s="112">
        <v>0</v>
      </c>
      <c r="Q58" s="113">
        <v>1</v>
      </c>
      <c r="R58" s="113">
        <v>1</v>
      </c>
      <c r="S58" s="135">
        <f t="shared" si="6"/>
        <v>0</v>
      </c>
      <c r="T58" s="135">
        <f t="shared" si="6"/>
        <v>0</v>
      </c>
      <c r="U58" s="115">
        <f t="shared" si="1"/>
        <v>0</v>
      </c>
      <c r="V58" s="115">
        <f t="shared" si="1"/>
        <v>0</v>
      </c>
    </row>
    <row r="59" spans="1:22">
      <c r="A59" s="138" t="s">
        <v>13</v>
      </c>
      <c r="B59" s="138" t="s">
        <v>60</v>
      </c>
      <c r="C59" s="138" t="s">
        <v>157</v>
      </c>
      <c r="D59" s="110" t="s">
        <v>374</v>
      </c>
      <c r="E59" s="112">
        <v>0</v>
      </c>
      <c r="F59" s="112">
        <v>0</v>
      </c>
      <c r="G59" s="112">
        <v>6</v>
      </c>
      <c r="H59" s="112">
        <v>6</v>
      </c>
      <c r="I59" s="112">
        <v>0</v>
      </c>
      <c r="J59" s="112">
        <v>0</v>
      </c>
      <c r="K59" s="112">
        <v>0</v>
      </c>
      <c r="L59" s="112">
        <v>0</v>
      </c>
      <c r="M59" s="112">
        <v>0</v>
      </c>
      <c r="N59" s="112">
        <v>0</v>
      </c>
      <c r="O59" s="112">
        <v>0</v>
      </c>
      <c r="P59" s="112">
        <v>0</v>
      </c>
      <c r="Q59" s="113">
        <v>6</v>
      </c>
      <c r="R59" s="113">
        <v>6</v>
      </c>
      <c r="S59" s="135">
        <f t="shared" si="6"/>
        <v>0</v>
      </c>
      <c r="T59" s="135">
        <f t="shared" si="6"/>
        <v>0</v>
      </c>
      <c r="U59" s="115">
        <f t="shared" si="1"/>
        <v>0</v>
      </c>
      <c r="V59" s="115">
        <f t="shared" si="1"/>
        <v>0</v>
      </c>
    </row>
    <row r="60" spans="1:22" ht="25.5">
      <c r="A60" s="138" t="s">
        <v>13</v>
      </c>
      <c r="B60" s="138" t="s">
        <v>60</v>
      </c>
      <c r="C60" s="138" t="s">
        <v>157</v>
      </c>
      <c r="D60" s="111" t="s">
        <v>387</v>
      </c>
      <c r="E60" s="112">
        <v>0</v>
      </c>
      <c r="F60" s="112">
        <v>0</v>
      </c>
      <c r="G60" s="112">
        <v>1</v>
      </c>
      <c r="H60" s="112">
        <v>1</v>
      </c>
      <c r="I60" s="112">
        <v>0</v>
      </c>
      <c r="J60" s="112">
        <v>0</v>
      </c>
      <c r="K60" s="112">
        <v>0</v>
      </c>
      <c r="L60" s="112">
        <v>0</v>
      </c>
      <c r="M60" s="112">
        <v>0</v>
      </c>
      <c r="N60" s="112">
        <v>0</v>
      </c>
      <c r="O60" s="112">
        <v>0</v>
      </c>
      <c r="P60" s="112">
        <v>0</v>
      </c>
      <c r="Q60" s="113">
        <v>1</v>
      </c>
      <c r="R60" s="113">
        <v>1</v>
      </c>
      <c r="S60" s="135">
        <f t="shared" si="6"/>
        <v>0</v>
      </c>
      <c r="T60" s="135">
        <f t="shared" si="6"/>
        <v>0</v>
      </c>
      <c r="U60" s="115">
        <f t="shared" si="1"/>
        <v>0</v>
      </c>
      <c r="V60" s="115">
        <f t="shared" si="1"/>
        <v>0</v>
      </c>
    </row>
    <row r="61" spans="1:22">
      <c r="A61" s="728" t="s">
        <v>388</v>
      </c>
      <c r="B61" s="729"/>
      <c r="C61" s="729"/>
      <c r="D61" s="730"/>
      <c r="E61" s="116">
        <f>SUM(E40:E60)</f>
        <v>121</v>
      </c>
      <c r="F61" s="116">
        <f t="shared" ref="F61:T61" si="7">SUM(F40:F60)</f>
        <v>106</v>
      </c>
      <c r="G61" s="116">
        <f t="shared" si="7"/>
        <v>122</v>
      </c>
      <c r="H61" s="116">
        <f t="shared" si="7"/>
        <v>109</v>
      </c>
      <c r="I61" s="116">
        <f t="shared" si="7"/>
        <v>5</v>
      </c>
      <c r="J61" s="116">
        <f t="shared" si="7"/>
        <v>3</v>
      </c>
      <c r="K61" s="116">
        <f t="shared" si="7"/>
        <v>0</v>
      </c>
      <c r="L61" s="116">
        <f t="shared" si="7"/>
        <v>0</v>
      </c>
      <c r="M61" s="116">
        <f t="shared" si="7"/>
        <v>0</v>
      </c>
      <c r="N61" s="116">
        <f t="shared" si="7"/>
        <v>0</v>
      </c>
      <c r="O61" s="116">
        <f t="shared" si="7"/>
        <v>0</v>
      </c>
      <c r="P61" s="116">
        <f t="shared" si="7"/>
        <v>0</v>
      </c>
      <c r="Q61" s="116">
        <f t="shared" si="7"/>
        <v>248</v>
      </c>
      <c r="R61" s="116">
        <f t="shared" si="7"/>
        <v>218</v>
      </c>
      <c r="S61" s="116">
        <f t="shared" si="7"/>
        <v>5</v>
      </c>
      <c r="T61" s="116">
        <f t="shared" si="7"/>
        <v>3</v>
      </c>
      <c r="U61" s="118">
        <f t="shared" si="1"/>
        <v>2.0161290322580645</v>
      </c>
      <c r="V61" s="118">
        <f t="shared" si="1"/>
        <v>1.3761467889908259</v>
      </c>
    </row>
    <row r="62" spans="1:22">
      <c r="A62" s="138" t="s">
        <v>13</v>
      </c>
      <c r="B62" s="138" t="s">
        <v>60</v>
      </c>
      <c r="C62" s="138" t="s">
        <v>166</v>
      </c>
      <c r="D62" s="110" t="s">
        <v>351</v>
      </c>
      <c r="E62" s="112">
        <v>5</v>
      </c>
      <c r="F62" s="112">
        <v>5</v>
      </c>
      <c r="G62" s="112">
        <v>1</v>
      </c>
      <c r="H62" s="112">
        <v>1</v>
      </c>
      <c r="I62" s="112">
        <v>0</v>
      </c>
      <c r="J62" s="112">
        <v>0</v>
      </c>
      <c r="K62" s="112">
        <v>0</v>
      </c>
      <c r="L62" s="112">
        <v>0</v>
      </c>
      <c r="M62" s="112">
        <v>1</v>
      </c>
      <c r="N62" s="112">
        <v>0</v>
      </c>
      <c r="O62" s="112">
        <v>0</v>
      </c>
      <c r="P62" s="112">
        <v>0</v>
      </c>
      <c r="Q62" s="113">
        <v>7</v>
      </c>
      <c r="R62" s="113">
        <v>6</v>
      </c>
      <c r="S62" s="135">
        <f t="shared" ref="S62:T67" si="8">K62+M62</f>
        <v>1</v>
      </c>
      <c r="T62" s="135">
        <f t="shared" si="8"/>
        <v>0</v>
      </c>
      <c r="U62" s="115">
        <f t="shared" si="1"/>
        <v>14.285714285714285</v>
      </c>
      <c r="V62" s="115">
        <f t="shared" si="1"/>
        <v>0</v>
      </c>
    </row>
    <row r="63" spans="1:22">
      <c r="A63" s="138" t="s">
        <v>13</v>
      </c>
      <c r="B63" s="138" t="s">
        <v>60</v>
      </c>
      <c r="C63" s="138" t="s">
        <v>166</v>
      </c>
      <c r="D63" s="110" t="s">
        <v>381</v>
      </c>
      <c r="E63" s="112">
        <v>39</v>
      </c>
      <c r="F63" s="112">
        <v>39</v>
      </c>
      <c r="G63" s="112">
        <v>23</v>
      </c>
      <c r="H63" s="112">
        <v>22</v>
      </c>
      <c r="I63" s="112">
        <v>1</v>
      </c>
      <c r="J63" s="112">
        <v>1</v>
      </c>
      <c r="K63" s="112">
        <v>0</v>
      </c>
      <c r="L63" s="112">
        <v>0</v>
      </c>
      <c r="M63" s="112">
        <v>0</v>
      </c>
      <c r="N63" s="112">
        <v>0</v>
      </c>
      <c r="O63" s="112">
        <v>0</v>
      </c>
      <c r="P63" s="112">
        <v>0</v>
      </c>
      <c r="Q63" s="113">
        <v>63</v>
      </c>
      <c r="R63" s="113">
        <v>62</v>
      </c>
      <c r="S63" s="135">
        <f t="shared" si="8"/>
        <v>0</v>
      </c>
      <c r="T63" s="135">
        <f t="shared" si="8"/>
        <v>0</v>
      </c>
      <c r="U63" s="115">
        <f t="shared" si="1"/>
        <v>0</v>
      </c>
      <c r="V63" s="115">
        <f t="shared" si="1"/>
        <v>0</v>
      </c>
    </row>
    <row r="64" spans="1:22">
      <c r="A64" s="138" t="s">
        <v>13</v>
      </c>
      <c r="B64" s="138" t="s">
        <v>60</v>
      </c>
      <c r="C64" s="138" t="s">
        <v>166</v>
      </c>
      <c r="D64" s="110" t="s">
        <v>382</v>
      </c>
      <c r="E64" s="112">
        <v>0</v>
      </c>
      <c r="F64" s="112">
        <v>0</v>
      </c>
      <c r="G64" s="112">
        <v>11</v>
      </c>
      <c r="H64" s="112">
        <v>11</v>
      </c>
      <c r="I64" s="112">
        <v>1</v>
      </c>
      <c r="J64" s="112">
        <v>1</v>
      </c>
      <c r="K64" s="112">
        <v>0</v>
      </c>
      <c r="L64" s="112">
        <v>0</v>
      </c>
      <c r="M64" s="112">
        <v>0</v>
      </c>
      <c r="N64" s="112">
        <v>0</v>
      </c>
      <c r="O64" s="112">
        <v>0</v>
      </c>
      <c r="P64" s="112">
        <v>0</v>
      </c>
      <c r="Q64" s="113">
        <v>12</v>
      </c>
      <c r="R64" s="113">
        <v>12</v>
      </c>
      <c r="S64" s="135">
        <f t="shared" si="8"/>
        <v>0</v>
      </c>
      <c r="T64" s="135">
        <f t="shared" si="8"/>
        <v>0</v>
      </c>
      <c r="U64" s="115">
        <f t="shared" si="1"/>
        <v>0</v>
      </c>
      <c r="V64" s="115">
        <f t="shared" si="1"/>
        <v>0</v>
      </c>
    </row>
    <row r="65" spans="1:22">
      <c r="A65" s="138" t="s">
        <v>13</v>
      </c>
      <c r="B65" s="138" t="s">
        <v>60</v>
      </c>
      <c r="C65" s="138" t="s">
        <v>166</v>
      </c>
      <c r="D65" s="110" t="s">
        <v>383</v>
      </c>
      <c r="E65" s="112">
        <v>14</v>
      </c>
      <c r="F65" s="112">
        <v>12</v>
      </c>
      <c r="G65" s="112">
        <v>6</v>
      </c>
      <c r="H65" s="112">
        <v>5</v>
      </c>
      <c r="I65" s="112">
        <v>0</v>
      </c>
      <c r="J65" s="112">
        <v>0</v>
      </c>
      <c r="K65" s="112">
        <v>0</v>
      </c>
      <c r="L65" s="112">
        <v>0</v>
      </c>
      <c r="M65" s="112">
        <v>0</v>
      </c>
      <c r="N65" s="112">
        <v>0</v>
      </c>
      <c r="O65" s="112">
        <v>0</v>
      </c>
      <c r="P65" s="112">
        <v>0</v>
      </c>
      <c r="Q65" s="113">
        <v>20</v>
      </c>
      <c r="R65" s="113">
        <v>17</v>
      </c>
      <c r="S65" s="135">
        <f t="shared" si="8"/>
        <v>0</v>
      </c>
      <c r="T65" s="135">
        <f t="shared" si="8"/>
        <v>0</v>
      </c>
      <c r="U65" s="115">
        <f t="shared" si="1"/>
        <v>0</v>
      </c>
      <c r="V65" s="115">
        <f t="shared" si="1"/>
        <v>0</v>
      </c>
    </row>
    <row r="66" spans="1:22">
      <c r="A66" s="138" t="s">
        <v>13</v>
      </c>
      <c r="B66" s="138" t="s">
        <v>60</v>
      </c>
      <c r="C66" s="138" t="s">
        <v>166</v>
      </c>
      <c r="D66" s="110" t="s">
        <v>355</v>
      </c>
      <c r="E66" s="112">
        <v>11</v>
      </c>
      <c r="F66" s="112">
        <v>8</v>
      </c>
      <c r="G66" s="112">
        <v>6</v>
      </c>
      <c r="H66" s="112">
        <v>6</v>
      </c>
      <c r="I66" s="112">
        <v>1</v>
      </c>
      <c r="J66" s="112">
        <v>1</v>
      </c>
      <c r="K66" s="112">
        <v>1</v>
      </c>
      <c r="L66" s="112">
        <v>1</v>
      </c>
      <c r="M66" s="112">
        <v>0</v>
      </c>
      <c r="N66" s="112">
        <v>0</v>
      </c>
      <c r="O66" s="112">
        <v>0</v>
      </c>
      <c r="P66" s="112">
        <v>0</v>
      </c>
      <c r="Q66" s="113">
        <v>19</v>
      </c>
      <c r="R66" s="113">
        <v>16</v>
      </c>
      <c r="S66" s="135">
        <f t="shared" si="8"/>
        <v>1</v>
      </c>
      <c r="T66" s="135">
        <f t="shared" si="8"/>
        <v>1</v>
      </c>
      <c r="U66" s="115">
        <f t="shared" si="1"/>
        <v>5.2631578947368416</v>
      </c>
      <c r="V66" s="115">
        <f t="shared" si="1"/>
        <v>6.25</v>
      </c>
    </row>
    <row r="67" spans="1:22" ht="25.5">
      <c r="A67" s="138" t="s">
        <v>13</v>
      </c>
      <c r="B67" s="138" t="s">
        <v>60</v>
      </c>
      <c r="C67" s="138" t="s">
        <v>166</v>
      </c>
      <c r="D67" s="111" t="s">
        <v>384</v>
      </c>
      <c r="E67" s="112">
        <v>0</v>
      </c>
      <c r="F67" s="112">
        <v>0</v>
      </c>
      <c r="G67" s="112">
        <v>4</v>
      </c>
      <c r="H67" s="112">
        <v>3</v>
      </c>
      <c r="I67" s="112">
        <v>0</v>
      </c>
      <c r="J67" s="112">
        <v>0</v>
      </c>
      <c r="K67" s="112">
        <v>0</v>
      </c>
      <c r="L67" s="112">
        <v>0</v>
      </c>
      <c r="M67" s="112">
        <v>0</v>
      </c>
      <c r="N67" s="112">
        <v>0</v>
      </c>
      <c r="O67" s="112">
        <v>0</v>
      </c>
      <c r="P67" s="112">
        <v>0</v>
      </c>
      <c r="Q67" s="113">
        <v>4</v>
      </c>
      <c r="R67" s="113">
        <v>3</v>
      </c>
      <c r="S67" s="135">
        <f t="shared" si="8"/>
        <v>0</v>
      </c>
      <c r="T67" s="135">
        <f t="shared" si="8"/>
        <v>0</v>
      </c>
      <c r="U67" s="115">
        <f t="shared" si="1"/>
        <v>0</v>
      </c>
      <c r="V67" s="115">
        <f t="shared" si="1"/>
        <v>0</v>
      </c>
    </row>
    <row r="68" spans="1:22">
      <c r="A68" s="728" t="s">
        <v>389</v>
      </c>
      <c r="B68" s="729"/>
      <c r="C68" s="729"/>
      <c r="D68" s="730"/>
      <c r="E68" s="116">
        <f>SUM(E62:E67)</f>
        <v>69</v>
      </c>
      <c r="F68" s="116">
        <f t="shared" ref="F68:T68" si="9">SUM(F62:F67)</f>
        <v>64</v>
      </c>
      <c r="G68" s="116">
        <f t="shared" si="9"/>
        <v>51</v>
      </c>
      <c r="H68" s="116">
        <f t="shared" si="9"/>
        <v>48</v>
      </c>
      <c r="I68" s="116">
        <f t="shared" si="9"/>
        <v>3</v>
      </c>
      <c r="J68" s="116">
        <f t="shared" si="9"/>
        <v>3</v>
      </c>
      <c r="K68" s="116">
        <f t="shared" si="9"/>
        <v>1</v>
      </c>
      <c r="L68" s="116">
        <f t="shared" si="9"/>
        <v>1</v>
      </c>
      <c r="M68" s="116">
        <f t="shared" si="9"/>
        <v>1</v>
      </c>
      <c r="N68" s="116">
        <f t="shared" si="9"/>
        <v>0</v>
      </c>
      <c r="O68" s="116">
        <f t="shared" si="9"/>
        <v>0</v>
      </c>
      <c r="P68" s="116">
        <f t="shared" si="9"/>
        <v>0</v>
      </c>
      <c r="Q68" s="116">
        <f t="shared" si="9"/>
        <v>125</v>
      </c>
      <c r="R68" s="116">
        <f t="shared" si="9"/>
        <v>116</v>
      </c>
      <c r="S68" s="116">
        <f t="shared" si="9"/>
        <v>2</v>
      </c>
      <c r="T68" s="116">
        <f t="shared" si="9"/>
        <v>1</v>
      </c>
      <c r="U68" s="118">
        <f t="shared" si="1"/>
        <v>1.6</v>
      </c>
      <c r="V68" s="118">
        <f t="shared" si="1"/>
        <v>0.86206896551724133</v>
      </c>
    </row>
    <row r="69" spans="1:22">
      <c r="A69" s="731" t="s">
        <v>390</v>
      </c>
      <c r="B69" s="732"/>
      <c r="C69" s="732"/>
      <c r="D69" s="733"/>
      <c r="E69" s="122">
        <f>E61+E68</f>
        <v>190</v>
      </c>
      <c r="F69" s="122">
        <f t="shared" ref="F69:T69" si="10">F61+F68</f>
        <v>170</v>
      </c>
      <c r="G69" s="122">
        <f t="shared" si="10"/>
        <v>173</v>
      </c>
      <c r="H69" s="122">
        <f t="shared" si="10"/>
        <v>157</v>
      </c>
      <c r="I69" s="122">
        <f t="shared" si="10"/>
        <v>8</v>
      </c>
      <c r="J69" s="122">
        <f t="shared" si="10"/>
        <v>6</v>
      </c>
      <c r="K69" s="122">
        <f t="shared" si="10"/>
        <v>1</v>
      </c>
      <c r="L69" s="122">
        <f t="shared" si="10"/>
        <v>1</v>
      </c>
      <c r="M69" s="122">
        <f t="shared" si="10"/>
        <v>1</v>
      </c>
      <c r="N69" s="122">
        <f t="shared" si="10"/>
        <v>0</v>
      </c>
      <c r="O69" s="122">
        <f t="shared" si="10"/>
        <v>0</v>
      </c>
      <c r="P69" s="122">
        <f t="shared" si="10"/>
        <v>0</v>
      </c>
      <c r="Q69" s="122">
        <f t="shared" si="10"/>
        <v>373</v>
      </c>
      <c r="R69" s="122">
        <f t="shared" si="10"/>
        <v>334</v>
      </c>
      <c r="S69" s="122">
        <f t="shared" si="10"/>
        <v>7</v>
      </c>
      <c r="T69" s="122">
        <f t="shared" si="10"/>
        <v>4</v>
      </c>
      <c r="U69" s="124">
        <f t="shared" si="1"/>
        <v>1.8766756032171581</v>
      </c>
      <c r="V69" s="124">
        <f t="shared" si="1"/>
        <v>1.1976047904191618</v>
      </c>
    </row>
    <row r="70" spans="1:22">
      <c r="A70" s="138" t="s">
        <v>13</v>
      </c>
      <c r="B70" s="138" t="s">
        <v>67</v>
      </c>
      <c r="C70" s="138" t="s">
        <v>157</v>
      </c>
      <c r="D70" s="110" t="s">
        <v>351</v>
      </c>
      <c r="E70" s="112">
        <v>0</v>
      </c>
      <c r="F70" s="112">
        <v>0</v>
      </c>
      <c r="G70" s="112">
        <v>2</v>
      </c>
      <c r="H70" s="112">
        <v>2</v>
      </c>
      <c r="I70" s="112">
        <v>1</v>
      </c>
      <c r="J70" s="112">
        <v>1</v>
      </c>
      <c r="K70" s="112">
        <v>0</v>
      </c>
      <c r="L70" s="112">
        <v>0</v>
      </c>
      <c r="M70" s="112">
        <v>0</v>
      </c>
      <c r="N70" s="112">
        <v>0</v>
      </c>
      <c r="O70" s="112">
        <v>0</v>
      </c>
      <c r="P70" s="112">
        <v>0</v>
      </c>
      <c r="Q70" s="113">
        <v>3</v>
      </c>
      <c r="R70" s="113">
        <v>3</v>
      </c>
      <c r="S70" s="119">
        <f t="shared" ref="S70:T74" si="11">K70+M70</f>
        <v>0</v>
      </c>
      <c r="T70" s="119">
        <f t="shared" si="11"/>
        <v>0</v>
      </c>
      <c r="U70" s="120">
        <f t="shared" si="1"/>
        <v>0</v>
      </c>
      <c r="V70" s="120">
        <f t="shared" si="1"/>
        <v>0</v>
      </c>
    </row>
    <row r="71" spans="1:22">
      <c r="A71" s="138" t="s">
        <v>13</v>
      </c>
      <c r="B71" s="138" t="s">
        <v>67</v>
      </c>
      <c r="C71" s="138" t="s">
        <v>157</v>
      </c>
      <c r="D71" s="110" t="s">
        <v>391</v>
      </c>
      <c r="E71" s="112">
        <v>1</v>
      </c>
      <c r="F71" s="112">
        <v>1</v>
      </c>
      <c r="G71" s="112">
        <v>0</v>
      </c>
      <c r="H71" s="112">
        <v>0</v>
      </c>
      <c r="I71" s="112">
        <v>1</v>
      </c>
      <c r="J71" s="112">
        <v>1</v>
      </c>
      <c r="K71" s="112">
        <v>0</v>
      </c>
      <c r="L71" s="112">
        <v>0</v>
      </c>
      <c r="M71" s="112">
        <v>0</v>
      </c>
      <c r="N71" s="112">
        <v>0</v>
      </c>
      <c r="O71" s="112">
        <v>0</v>
      </c>
      <c r="P71" s="112">
        <v>0</v>
      </c>
      <c r="Q71" s="113">
        <v>2</v>
      </c>
      <c r="R71" s="113">
        <v>2</v>
      </c>
      <c r="S71" s="119">
        <f t="shared" si="11"/>
        <v>0</v>
      </c>
      <c r="T71" s="119">
        <f t="shared" si="11"/>
        <v>0</v>
      </c>
      <c r="U71" s="120">
        <f t="shared" ref="U71:V82" si="12">S71/Q71*100</f>
        <v>0</v>
      </c>
      <c r="V71" s="120">
        <f t="shared" si="12"/>
        <v>0</v>
      </c>
    </row>
    <row r="72" spans="1:22" ht="25.5">
      <c r="A72" s="138" t="s">
        <v>13</v>
      </c>
      <c r="B72" s="138" t="s">
        <v>67</v>
      </c>
      <c r="C72" s="138" t="s">
        <v>157</v>
      </c>
      <c r="D72" s="111" t="s">
        <v>354</v>
      </c>
      <c r="E72" s="112">
        <v>2</v>
      </c>
      <c r="F72" s="112">
        <v>2</v>
      </c>
      <c r="G72" s="112">
        <v>0</v>
      </c>
      <c r="H72" s="112">
        <v>0</v>
      </c>
      <c r="I72" s="112">
        <v>1</v>
      </c>
      <c r="J72" s="112">
        <v>1</v>
      </c>
      <c r="K72" s="112">
        <v>1</v>
      </c>
      <c r="L72" s="112">
        <v>0</v>
      </c>
      <c r="M72" s="112">
        <v>0</v>
      </c>
      <c r="N72" s="112">
        <v>0</v>
      </c>
      <c r="O72" s="112">
        <v>0</v>
      </c>
      <c r="P72" s="112">
        <v>0</v>
      </c>
      <c r="Q72" s="113">
        <v>4</v>
      </c>
      <c r="R72" s="113">
        <v>3</v>
      </c>
      <c r="S72" s="135">
        <f t="shared" si="11"/>
        <v>1</v>
      </c>
      <c r="T72" s="135">
        <f t="shared" si="11"/>
        <v>0</v>
      </c>
      <c r="U72" s="115">
        <f t="shared" si="12"/>
        <v>25</v>
      </c>
      <c r="V72" s="115">
        <f t="shared" si="12"/>
        <v>0</v>
      </c>
    </row>
    <row r="73" spans="1:22">
      <c r="A73" s="138" t="s">
        <v>13</v>
      </c>
      <c r="B73" s="138" t="s">
        <v>67</v>
      </c>
      <c r="C73" s="138" t="s">
        <v>157</v>
      </c>
      <c r="D73" s="110" t="s">
        <v>355</v>
      </c>
      <c r="E73" s="112">
        <v>0</v>
      </c>
      <c r="F73" s="112">
        <v>0</v>
      </c>
      <c r="G73" s="112">
        <v>1</v>
      </c>
      <c r="H73" s="112">
        <v>0</v>
      </c>
      <c r="I73" s="112">
        <v>2</v>
      </c>
      <c r="J73" s="112">
        <v>2</v>
      </c>
      <c r="K73" s="112">
        <v>0</v>
      </c>
      <c r="L73" s="112">
        <v>0</v>
      </c>
      <c r="M73" s="112">
        <v>0</v>
      </c>
      <c r="N73" s="112">
        <v>0</v>
      </c>
      <c r="O73" s="112">
        <v>0</v>
      </c>
      <c r="P73" s="112">
        <v>0</v>
      </c>
      <c r="Q73" s="113">
        <v>3</v>
      </c>
      <c r="R73" s="113">
        <v>2</v>
      </c>
      <c r="S73" s="119">
        <f t="shared" si="11"/>
        <v>0</v>
      </c>
      <c r="T73" s="119">
        <f t="shared" si="11"/>
        <v>0</v>
      </c>
      <c r="U73" s="120">
        <f t="shared" si="12"/>
        <v>0</v>
      </c>
      <c r="V73" s="120">
        <f t="shared" si="12"/>
        <v>0</v>
      </c>
    </row>
    <row r="74" spans="1:22">
      <c r="A74" s="138" t="s">
        <v>13</v>
      </c>
      <c r="B74" s="138" t="s">
        <v>67</v>
      </c>
      <c r="C74" s="138" t="s">
        <v>157</v>
      </c>
      <c r="D74" s="110" t="s">
        <v>392</v>
      </c>
      <c r="E74" s="112">
        <v>0</v>
      </c>
      <c r="F74" s="112">
        <v>0</v>
      </c>
      <c r="G74" s="112">
        <v>0</v>
      </c>
      <c r="H74" s="112">
        <v>0</v>
      </c>
      <c r="I74" s="112">
        <v>0</v>
      </c>
      <c r="J74" s="112">
        <v>0</v>
      </c>
      <c r="K74" s="112">
        <v>0</v>
      </c>
      <c r="L74" s="112">
        <v>0</v>
      </c>
      <c r="M74" s="112">
        <v>1</v>
      </c>
      <c r="N74" s="112">
        <v>1</v>
      </c>
      <c r="O74" s="112">
        <v>0</v>
      </c>
      <c r="P74" s="112">
        <v>0</v>
      </c>
      <c r="Q74" s="113">
        <v>1</v>
      </c>
      <c r="R74" s="113">
        <v>1</v>
      </c>
      <c r="S74" s="119">
        <f t="shared" si="11"/>
        <v>1</v>
      </c>
      <c r="T74" s="119">
        <f t="shared" si="11"/>
        <v>1</v>
      </c>
      <c r="U74" s="120">
        <f t="shared" si="12"/>
        <v>100</v>
      </c>
      <c r="V74" s="120">
        <f t="shared" si="12"/>
        <v>100</v>
      </c>
    </row>
    <row r="75" spans="1:22">
      <c r="A75" s="728" t="s">
        <v>393</v>
      </c>
      <c r="B75" s="729"/>
      <c r="C75" s="729"/>
      <c r="D75" s="730"/>
      <c r="E75" s="116">
        <f>SUM(E70:E74)</f>
        <v>3</v>
      </c>
      <c r="F75" s="116">
        <f t="shared" ref="F75:T75" si="13">SUM(F70:F74)</f>
        <v>3</v>
      </c>
      <c r="G75" s="116">
        <f t="shared" si="13"/>
        <v>3</v>
      </c>
      <c r="H75" s="116">
        <f t="shared" si="13"/>
        <v>2</v>
      </c>
      <c r="I75" s="116">
        <f t="shared" si="13"/>
        <v>5</v>
      </c>
      <c r="J75" s="116">
        <f t="shared" si="13"/>
        <v>5</v>
      </c>
      <c r="K75" s="116">
        <f t="shared" si="13"/>
        <v>1</v>
      </c>
      <c r="L75" s="116">
        <f t="shared" si="13"/>
        <v>0</v>
      </c>
      <c r="M75" s="116">
        <f t="shared" si="13"/>
        <v>1</v>
      </c>
      <c r="N75" s="116">
        <f t="shared" si="13"/>
        <v>1</v>
      </c>
      <c r="O75" s="116">
        <f t="shared" si="13"/>
        <v>0</v>
      </c>
      <c r="P75" s="116">
        <f t="shared" si="13"/>
        <v>0</v>
      </c>
      <c r="Q75" s="116">
        <f t="shared" si="13"/>
        <v>13</v>
      </c>
      <c r="R75" s="116">
        <f t="shared" si="13"/>
        <v>11</v>
      </c>
      <c r="S75" s="116">
        <f t="shared" si="13"/>
        <v>2</v>
      </c>
      <c r="T75" s="116">
        <f t="shared" si="13"/>
        <v>1</v>
      </c>
      <c r="U75" s="118">
        <f t="shared" si="12"/>
        <v>15.384615384615385</v>
      </c>
      <c r="V75" s="118">
        <f t="shared" si="12"/>
        <v>9.0909090909090917</v>
      </c>
    </row>
    <row r="76" spans="1:22">
      <c r="A76" s="138" t="s">
        <v>13</v>
      </c>
      <c r="B76" s="138" t="s">
        <v>67</v>
      </c>
      <c r="C76" s="138" t="s">
        <v>166</v>
      </c>
      <c r="D76" s="110" t="s">
        <v>351</v>
      </c>
      <c r="E76" s="112">
        <v>0</v>
      </c>
      <c r="F76" s="112">
        <v>0</v>
      </c>
      <c r="G76" s="112">
        <v>1</v>
      </c>
      <c r="H76" s="112">
        <v>0</v>
      </c>
      <c r="I76" s="112">
        <v>0</v>
      </c>
      <c r="J76" s="112">
        <v>0</v>
      </c>
      <c r="K76" s="112">
        <v>1</v>
      </c>
      <c r="L76" s="112">
        <v>0</v>
      </c>
      <c r="M76" s="112">
        <v>0</v>
      </c>
      <c r="N76" s="112">
        <v>0</v>
      </c>
      <c r="O76" s="112">
        <v>0</v>
      </c>
      <c r="P76" s="112">
        <v>0</v>
      </c>
      <c r="Q76" s="113">
        <v>2</v>
      </c>
      <c r="R76" s="113">
        <v>0</v>
      </c>
      <c r="S76" s="135">
        <f t="shared" ref="S76:T79" si="14">M76+O76</f>
        <v>0</v>
      </c>
      <c r="T76" s="135">
        <f t="shared" si="14"/>
        <v>0</v>
      </c>
      <c r="U76" s="115">
        <f t="shared" si="12"/>
        <v>0</v>
      </c>
      <c r="V76" s="115">
        <v>0</v>
      </c>
    </row>
    <row r="77" spans="1:22">
      <c r="A77" s="138" t="s">
        <v>13</v>
      </c>
      <c r="B77" s="138" t="s">
        <v>67</v>
      </c>
      <c r="C77" s="138" t="s">
        <v>166</v>
      </c>
      <c r="D77" s="110" t="s">
        <v>391</v>
      </c>
      <c r="E77" s="112">
        <v>0</v>
      </c>
      <c r="F77" s="112">
        <v>0</v>
      </c>
      <c r="G77" s="112">
        <v>2</v>
      </c>
      <c r="H77" s="112">
        <v>2</v>
      </c>
      <c r="I77" s="112">
        <v>0</v>
      </c>
      <c r="J77" s="112">
        <v>0</v>
      </c>
      <c r="K77" s="112">
        <v>0</v>
      </c>
      <c r="L77" s="112">
        <v>0</v>
      </c>
      <c r="M77" s="112">
        <v>0</v>
      </c>
      <c r="N77" s="112">
        <v>0</v>
      </c>
      <c r="O77" s="112">
        <v>0</v>
      </c>
      <c r="P77" s="112">
        <v>0</v>
      </c>
      <c r="Q77" s="113">
        <v>2</v>
      </c>
      <c r="R77" s="113">
        <v>2</v>
      </c>
      <c r="S77" s="135">
        <f t="shared" si="14"/>
        <v>0</v>
      </c>
      <c r="T77" s="135">
        <f t="shared" si="14"/>
        <v>0</v>
      </c>
      <c r="U77" s="115">
        <f t="shared" si="12"/>
        <v>0</v>
      </c>
      <c r="V77" s="115">
        <f t="shared" si="12"/>
        <v>0</v>
      </c>
    </row>
    <row r="78" spans="1:22" ht="25.5">
      <c r="A78" s="138" t="s">
        <v>13</v>
      </c>
      <c r="B78" s="138" t="s">
        <v>67</v>
      </c>
      <c r="C78" s="138" t="s">
        <v>166</v>
      </c>
      <c r="D78" s="111" t="s">
        <v>354</v>
      </c>
      <c r="E78" s="112">
        <v>0</v>
      </c>
      <c r="F78" s="112">
        <v>0</v>
      </c>
      <c r="G78" s="112">
        <v>0</v>
      </c>
      <c r="H78" s="112">
        <v>0</v>
      </c>
      <c r="I78" s="112">
        <v>3</v>
      </c>
      <c r="J78" s="112">
        <v>3</v>
      </c>
      <c r="K78" s="112">
        <v>1</v>
      </c>
      <c r="L78" s="112">
        <v>1</v>
      </c>
      <c r="M78" s="112">
        <v>0</v>
      </c>
      <c r="N78" s="112">
        <v>0</v>
      </c>
      <c r="O78" s="112">
        <v>0</v>
      </c>
      <c r="P78" s="112">
        <v>0</v>
      </c>
      <c r="Q78" s="113">
        <v>4</v>
      </c>
      <c r="R78" s="113">
        <v>4</v>
      </c>
      <c r="S78" s="135">
        <f t="shared" si="14"/>
        <v>0</v>
      </c>
      <c r="T78" s="135">
        <f t="shared" si="14"/>
        <v>0</v>
      </c>
      <c r="U78" s="115">
        <f t="shared" si="12"/>
        <v>0</v>
      </c>
      <c r="V78" s="115">
        <f t="shared" si="12"/>
        <v>0</v>
      </c>
    </row>
    <row r="79" spans="1:22">
      <c r="A79" s="138" t="s">
        <v>13</v>
      </c>
      <c r="B79" s="138" t="s">
        <v>67</v>
      </c>
      <c r="C79" s="138" t="s">
        <v>166</v>
      </c>
      <c r="D79" s="110" t="s">
        <v>392</v>
      </c>
      <c r="E79" s="112">
        <v>1</v>
      </c>
      <c r="F79" s="112">
        <v>0</v>
      </c>
      <c r="G79" s="112">
        <v>1</v>
      </c>
      <c r="H79" s="112">
        <v>0</v>
      </c>
      <c r="I79" s="112">
        <v>3</v>
      </c>
      <c r="J79" s="112">
        <v>0</v>
      </c>
      <c r="K79" s="112">
        <v>0</v>
      </c>
      <c r="L79" s="112">
        <v>0</v>
      </c>
      <c r="M79" s="112">
        <v>1</v>
      </c>
      <c r="N79" s="112">
        <v>1</v>
      </c>
      <c r="O79" s="112">
        <v>0</v>
      </c>
      <c r="P79" s="112">
        <v>0</v>
      </c>
      <c r="Q79" s="113">
        <v>6</v>
      </c>
      <c r="R79" s="113">
        <v>1</v>
      </c>
      <c r="S79" s="135">
        <f t="shared" si="14"/>
        <v>1</v>
      </c>
      <c r="T79" s="135">
        <f t="shared" si="14"/>
        <v>1</v>
      </c>
      <c r="U79" s="115">
        <f t="shared" si="12"/>
        <v>16.666666666666664</v>
      </c>
      <c r="V79" s="115">
        <f t="shared" si="12"/>
        <v>100</v>
      </c>
    </row>
    <row r="80" spans="1:22">
      <c r="A80" s="728" t="s">
        <v>394</v>
      </c>
      <c r="B80" s="729"/>
      <c r="C80" s="729"/>
      <c r="D80" s="730"/>
      <c r="E80" s="116">
        <f>SUM(E76:E79)</f>
        <v>1</v>
      </c>
      <c r="F80" s="116">
        <f t="shared" ref="F80:T80" si="15">SUM(F76:F79)</f>
        <v>0</v>
      </c>
      <c r="G80" s="116">
        <f t="shared" si="15"/>
        <v>4</v>
      </c>
      <c r="H80" s="116">
        <f t="shared" si="15"/>
        <v>2</v>
      </c>
      <c r="I80" s="116">
        <f t="shared" si="15"/>
        <v>6</v>
      </c>
      <c r="J80" s="116">
        <f t="shared" si="15"/>
        <v>3</v>
      </c>
      <c r="K80" s="116">
        <f t="shared" si="15"/>
        <v>2</v>
      </c>
      <c r="L80" s="116">
        <f t="shared" si="15"/>
        <v>1</v>
      </c>
      <c r="M80" s="116">
        <f t="shared" si="15"/>
        <v>1</v>
      </c>
      <c r="N80" s="116">
        <f t="shared" si="15"/>
        <v>1</v>
      </c>
      <c r="O80" s="116">
        <f t="shared" si="15"/>
        <v>0</v>
      </c>
      <c r="P80" s="116">
        <f t="shared" si="15"/>
        <v>0</v>
      </c>
      <c r="Q80" s="116">
        <f t="shared" si="15"/>
        <v>14</v>
      </c>
      <c r="R80" s="116">
        <f t="shared" si="15"/>
        <v>7</v>
      </c>
      <c r="S80" s="116">
        <f t="shared" si="15"/>
        <v>1</v>
      </c>
      <c r="T80" s="116">
        <f t="shared" si="15"/>
        <v>1</v>
      </c>
      <c r="U80" s="118">
        <f t="shared" si="12"/>
        <v>7.1428571428571423</v>
      </c>
      <c r="V80" s="118">
        <f t="shared" si="12"/>
        <v>14.285714285714285</v>
      </c>
    </row>
    <row r="81" spans="1:22">
      <c r="A81" s="731" t="s">
        <v>395</v>
      </c>
      <c r="B81" s="732"/>
      <c r="C81" s="732"/>
      <c r="D81" s="733"/>
      <c r="E81" s="122">
        <f>E75+E80</f>
        <v>4</v>
      </c>
      <c r="F81" s="122">
        <f t="shared" ref="F81:T81" si="16">F75+F80</f>
        <v>3</v>
      </c>
      <c r="G81" s="122">
        <f t="shared" si="16"/>
        <v>7</v>
      </c>
      <c r="H81" s="122">
        <f t="shared" si="16"/>
        <v>4</v>
      </c>
      <c r="I81" s="122">
        <f t="shared" si="16"/>
        <v>11</v>
      </c>
      <c r="J81" s="122">
        <f t="shared" si="16"/>
        <v>8</v>
      </c>
      <c r="K81" s="122">
        <f t="shared" si="16"/>
        <v>3</v>
      </c>
      <c r="L81" s="122">
        <f t="shared" si="16"/>
        <v>1</v>
      </c>
      <c r="M81" s="122">
        <f t="shared" si="16"/>
        <v>2</v>
      </c>
      <c r="N81" s="122">
        <f t="shared" si="16"/>
        <v>2</v>
      </c>
      <c r="O81" s="122">
        <f t="shared" si="16"/>
        <v>0</v>
      </c>
      <c r="P81" s="122">
        <f t="shared" si="16"/>
        <v>0</v>
      </c>
      <c r="Q81" s="122">
        <f t="shared" si="16"/>
        <v>27</v>
      </c>
      <c r="R81" s="122">
        <f t="shared" si="16"/>
        <v>18</v>
      </c>
      <c r="S81" s="122">
        <f t="shared" si="16"/>
        <v>3</v>
      </c>
      <c r="T81" s="122">
        <f t="shared" si="16"/>
        <v>2</v>
      </c>
      <c r="U81" s="124">
        <f t="shared" si="12"/>
        <v>11.111111111111111</v>
      </c>
      <c r="V81" s="124">
        <f t="shared" si="12"/>
        <v>11.111111111111111</v>
      </c>
    </row>
    <row r="82" spans="1:22">
      <c r="A82" s="744" t="s">
        <v>396</v>
      </c>
      <c r="B82" s="745"/>
      <c r="C82" s="745"/>
      <c r="D82" s="746"/>
      <c r="E82" s="128">
        <f>E39+E69+E81</f>
        <v>431</v>
      </c>
      <c r="F82" s="128">
        <f t="shared" ref="F82:T82" si="17">F39+F69+F81</f>
        <v>378</v>
      </c>
      <c r="G82" s="128">
        <f t="shared" si="17"/>
        <v>417</v>
      </c>
      <c r="H82" s="128">
        <f t="shared" si="17"/>
        <v>377</v>
      </c>
      <c r="I82" s="128">
        <f t="shared" si="17"/>
        <v>247</v>
      </c>
      <c r="J82" s="128">
        <f t="shared" si="17"/>
        <v>224</v>
      </c>
      <c r="K82" s="128">
        <f t="shared" si="17"/>
        <v>44</v>
      </c>
      <c r="L82" s="128">
        <f t="shared" si="17"/>
        <v>40</v>
      </c>
      <c r="M82" s="128">
        <f t="shared" si="17"/>
        <v>10</v>
      </c>
      <c r="N82" s="128">
        <f t="shared" si="17"/>
        <v>9</v>
      </c>
      <c r="O82" s="128">
        <f t="shared" si="17"/>
        <v>1</v>
      </c>
      <c r="P82" s="128">
        <f t="shared" si="17"/>
        <v>1</v>
      </c>
      <c r="Q82" s="128">
        <f t="shared" si="17"/>
        <v>1150</v>
      </c>
      <c r="R82" s="128">
        <f t="shared" si="17"/>
        <v>1029</v>
      </c>
      <c r="S82" s="128">
        <f t="shared" si="17"/>
        <v>46</v>
      </c>
      <c r="T82" s="128">
        <f t="shared" si="17"/>
        <v>40</v>
      </c>
      <c r="U82" s="129">
        <f t="shared" si="12"/>
        <v>4</v>
      </c>
      <c r="V82" s="129">
        <f t="shared" si="12"/>
        <v>3.8872691933916426</v>
      </c>
    </row>
  </sheetData>
  <mergeCells count="26">
    <mergeCell ref="U5:V5"/>
    <mergeCell ref="A32:D32"/>
    <mergeCell ref="A81:D81"/>
    <mergeCell ref="A82:D82"/>
    <mergeCell ref="A39:D39"/>
    <mergeCell ref="A61:D61"/>
    <mergeCell ref="A68:D68"/>
    <mergeCell ref="A69:D69"/>
    <mergeCell ref="A75:D75"/>
    <mergeCell ref="A80:D80"/>
    <mergeCell ref="A1:V1"/>
    <mergeCell ref="A2:V2"/>
    <mergeCell ref="A38:D38"/>
    <mergeCell ref="A4:V4"/>
    <mergeCell ref="A5:A6"/>
    <mergeCell ref="B5:B6"/>
    <mergeCell ref="C5:C6"/>
    <mergeCell ref="D5:D6"/>
    <mergeCell ref="E5:F5"/>
    <mergeCell ref="G5:H5"/>
    <mergeCell ref="I5:J5"/>
    <mergeCell ref="K5:L5"/>
    <mergeCell ref="M5:N5"/>
    <mergeCell ref="O5:P5"/>
    <mergeCell ref="Q5:R5"/>
    <mergeCell ref="S5:T5"/>
  </mergeCells>
  <pageMargins left="0.7" right="0.7"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Y12" sqref="Y12"/>
    </sheetView>
  </sheetViews>
  <sheetFormatPr defaultRowHeight="15"/>
  <cols>
    <col min="1" max="1" width="3.85546875" style="139" customWidth="1"/>
    <col min="2" max="2" width="2.7109375" style="139" customWidth="1"/>
    <col min="3" max="3" width="6.140625" style="139" customWidth="1"/>
    <col min="4" max="4" width="23.28515625" style="139" customWidth="1"/>
    <col min="5" max="5" width="5.140625" style="139" customWidth="1"/>
    <col min="6" max="6" width="4.28515625" style="139" customWidth="1"/>
    <col min="7" max="7" width="5.42578125" style="139" customWidth="1"/>
    <col min="8" max="8" width="4.7109375" style="139" customWidth="1"/>
    <col min="9" max="9" width="5" style="139" customWidth="1"/>
    <col min="10" max="10" width="4.5703125" style="139" customWidth="1"/>
    <col min="11" max="11" width="5" style="139" customWidth="1"/>
    <col min="12" max="12" width="4.5703125" style="139" customWidth="1"/>
    <col min="13" max="13" width="4.85546875" style="139" customWidth="1"/>
    <col min="14" max="15" width="5" style="139" customWidth="1"/>
    <col min="16" max="16" width="5.140625" style="139" customWidth="1"/>
    <col min="17" max="17" width="5.42578125" style="139" customWidth="1"/>
    <col min="18" max="18" width="4.28515625" style="139" customWidth="1"/>
    <col min="19" max="19" width="5.140625" style="139" customWidth="1"/>
    <col min="20" max="20" width="5.42578125" style="139" customWidth="1"/>
    <col min="21" max="21" width="6.5703125" style="139" customWidth="1"/>
    <col min="22" max="22" width="7.5703125" style="139" customWidth="1"/>
    <col min="23" max="256" width="9.140625" style="139"/>
    <col min="257" max="257" width="3.85546875" style="139" customWidth="1"/>
    <col min="258" max="258" width="2.7109375" style="139" customWidth="1"/>
    <col min="259" max="259" width="6.140625" style="139" customWidth="1"/>
    <col min="260" max="260" width="23.28515625" style="139" customWidth="1"/>
    <col min="261" max="261" width="5.140625" style="139" customWidth="1"/>
    <col min="262" max="262" width="4.28515625" style="139" customWidth="1"/>
    <col min="263" max="263" width="5.42578125" style="139" customWidth="1"/>
    <col min="264" max="264" width="4.7109375" style="139" customWidth="1"/>
    <col min="265" max="266" width="4.5703125" style="139" customWidth="1"/>
    <col min="267" max="267" width="4.42578125" style="139" customWidth="1"/>
    <col min="268" max="268" width="4.5703125" style="139" customWidth="1"/>
    <col min="269" max="269" width="4.85546875" style="139" customWidth="1"/>
    <col min="270" max="271" width="5" style="139" customWidth="1"/>
    <col min="272" max="272" width="5.140625" style="139" customWidth="1"/>
    <col min="273" max="273" width="5" style="139" customWidth="1"/>
    <col min="274" max="274" width="4.28515625" style="139" customWidth="1"/>
    <col min="275" max="275" width="4.7109375" style="139" customWidth="1"/>
    <col min="276" max="276" width="5.42578125" style="139" customWidth="1"/>
    <col min="277" max="277" width="6.5703125" style="139" customWidth="1"/>
    <col min="278" max="278" width="7.5703125" style="139" customWidth="1"/>
    <col min="279" max="512" width="9.140625" style="139"/>
    <col min="513" max="513" width="3.85546875" style="139" customWidth="1"/>
    <col min="514" max="514" width="2.7109375" style="139" customWidth="1"/>
    <col min="515" max="515" width="6.140625" style="139" customWidth="1"/>
    <col min="516" max="516" width="23.28515625" style="139" customWidth="1"/>
    <col min="517" max="517" width="5.140625" style="139" customWidth="1"/>
    <col min="518" max="518" width="4.28515625" style="139" customWidth="1"/>
    <col min="519" max="519" width="5.42578125" style="139" customWidth="1"/>
    <col min="520" max="520" width="4.7109375" style="139" customWidth="1"/>
    <col min="521" max="522" width="4.5703125" style="139" customWidth="1"/>
    <col min="523" max="523" width="4.42578125" style="139" customWidth="1"/>
    <col min="524" max="524" width="4.5703125" style="139" customWidth="1"/>
    <col min="525" max="525" width="4.85546875" style="139" customWidth="1"/>
    <col min="526" max="527" width="5" style="139" customWidth="1"/>
    <col min="528" max="528" width="5.140625" style="139" customWidth="1"/>
    <col min="529" max="529" width="5" style="139" customWidth="1"/>
    <col min="530" max="530" width="4.28515625" style="139" customWidth="1"/>
    <col min="531" max="531" width="4.7109375" style="139" customWidth="1"/>
    <col min="532" max="532" width="5.42578125" style="139" customWidth="1"/>
    <col min="533" max="533" width="6.5703125" style="139" customWidth="1"/>
    <col min="534" max="534" width="7.5703125" style="139" customWidth="1"/>
    <col min="535" max="768" width="9.140625" style="139"/>
    <col min="769" max="769" width="3.85546875" style="139" customWidth="1"/>
    <col min="770" max="770" width="2.7109375" style="139" customWidth="1"/>
    <col min="771" max="771" width="6.140625" style="139" customWidth="1"/>
    <col min="772" max="772" width="23.28515625" style="139" customWidth="1"/>
    <col min="773" max="773" width="5.140625" style="139" customWidth="1"/>
    <col min="774" max="774" width="4.28515625" style="139" customWidth="1"/>
    <col min="775" max="775" width="5.42578125" style="139" customWidth="1"/>
    <col min="776" max="776" width="4.7109375" style="139" customWidth="1"/>
    <col min="777" max="778" width="4.5703125" style="139" customWidth="1"/>
    <col min="779" max="779" width="4.42578125" style="139" customWidth="1"/>
    <col min="780" max="780" width="4.5703125" style="139" customWidth="1"/>
    <col min="781" max="781" width="4.85546875" style="139" customWidth="1"/>
    <col min="782" max="783" width="5" style="139" customWidth="1"/>
    <col min="784" max="784" width="5.140625" style="139" customWidth="1"/>
    <col min="785" max="785" width="5" style="139" customWidth="1"/>
    <col min="786" max="786" width="4.28515625" style="139" customWidth="1"/>
    <col min="787" max="787" width="4.7109375" style="139" customWidth="1"/>
    <col min="788" max="788" width="5.42578125" style="139" customWidth="1"/>
    <col min="789" max="789" width="6.5703125" style="139" customWidth="1"/>
    <col min="790" max="790" width="7.5703125" style="139" customWidth="1"/>
    <col min="791" max="1024" width="9.140625" style="139"/>
    <col min="1025" max="1025" width="3.85546875" style="139" customWidth="1"/>
    <col min="1026" max="1026" width="2.7109375" style="139" customWidth="1"/>
    <col min="1027" max="1027" width="6.140625" style="139" customWidth="1"/>
    <col min="1028" max="1028" width="23.28515625" style="139" customWidth="1"/>
    <col min="1029" max="1029" width="5.140625" style="139" customWidth="1"/>
    <col min="1030" max="1030" width="4.28515625" style="139" customWidth="1"/>
    <col min="1031" max="1031" width="5.42578125" style="139" customWidth="1"/>
    <col min="1032" max="1032" width="4.7109375" style="139" customWidth="1"/>
    <col min="1033" max="1034" width="4.5703125" style="139" customWidth="1"/>
    <col min="1035" max="1035" width="4.42578125" style="139" customWidth="1"/>
    <col min="1036" max="1036" width="4.5703125" style="139" customWidth="1"/>
    <col min="1037" max="1037" width="4.85546875" style="139" customWidth="1"/>
    <col min="1038" max="1039" width="5" style="139" customWidth="1"/>
    <col min="1040" max="1040" width="5.140625" style="139" customWidth="1"/>
    <col min="1041" max="1041" width="5" style="139" customWidth="1"/>
    <col min="1042" max="1042" width="4.28515625" style="139" customWidth="1"/>
    <col min="1043" max="1043" width="4.7109375" style="139" customWidth="1"/>
    <col min="1044" max="1044" width="5.42578125" style="139" customWidth="1"/>
    <col min="1045" max="1045" width="6.5703125" style="139" customWidth="1"/>
    <col min="1046" max="1046" width="7.5703125" style="139" customWidth="1"/>
    <col min="1047" max="1280" width="9.140625" style="139"/>
    <col min="1281" max="1281" width="3.85546875" style="139" customWidth="1"/>
    <col min="1282" max="1282" width="2.7109375" style="139" customWidth="1"/>
    <col min="1283" max="1283" width="6.140625" style="139" customWidth="1"/>
    <col min="1284" max="1284" width="23.28515625" style="139" customWidth="1"/>
    <col min="1285" max="1285" width="5.140625" style="139" customWidth="1"/>
    <col min="1286" max="1286" width="4.28515625" style="139" customWidth="1"/>
    <col min="1287" max="1287" width="5.42578125" style="139" customWidth="1"/>
    <col min="1288" max="1288" width="4.7109375" style="139" customWidth="1"/>
    <col min="1289" max="1290" width="4.5703125" style="139" customWidth="1"/>
    <col min="1291" max="1291" width="4.42578125" style="139" customWidth="1"/>
    <col min="1292" max="1292" width="4.5703125" style="139" customWidth="1"/>
    <col min="1293" max="1293" width="4.85546875" style="139" customWidth="1"/>
    <col min="1294" max="1295" width="5" style="139" customWidth="1"/>
    <col min="1296" max="1296" width="5.140625" style="139" customWidth="1"/>
    <col min="1297" max="1297" width="5" style="139" customWidth="1"/>
    <col min="1298" max="1298" width="4.28515625" style="139" customWidth="1"/>
    <col min="1299" max="1299" width="4.7109375" style="139" customWidth="1"/>
    <col min="1300" max="1300" width="5.42578125" style="139" customWidth="1"/>
    <col min="1301" max="1301" width="6.5703125" style="139" customWidth="1"/>
    <col min="1302" max="1302" width="7.5703125" style="139" customWidth="1"/>
    <col min="1303" max="1536" width="9.140625" style="139"/>
    <col min="1537" max="1537" width="3.85546875" style="139" customWidth="1"/>
    <col min="1538" max="1538" width="2.7109375" style="139" customWidth="1"/>
    <col min="1539" max="1539" width="6.140625" style="139" customWidth="1"/>
    <col min="1540" max="1540" width="23.28515625" style="139" customWidth="1"/>
    <col min="1541" max="1541" width="5.140625" style="139" customWidth="1"/>
    <col min="1542" max="1542" width="4.28515625" style="139" customWidth="1"/>
    <col min="1543" max="1543" width="5.42578125" style="139" customWidth="1"/>
    <col min="1544" max="1544" width="4.7109375" style="139" customWidth="1"/>
    <col min="1545" max="1546" width="4.5703125" style="139" customWidth="1"/>
    <col min="1547" max="1547" width="4.42578125" style="139" customWidth="1"/>
    <col min="1548" max="1548" width="4.5703125" style="139" customWidth="1"/>
    <col min="1549" max="1549" width="4.85546875" style="139" customWidth="1"/>
    <col min="1550" max="1551" width="5" style="139" customWidth="1"/>
    <col min="1552" max="1552" width="5.140625" style="139" customWidth="1"/>
    <col min="1553" max="1553" width="5" style="139" customWidth="1"/>
    <col min="1554" max="1554" width="4.28515625" style="139" customWidth="1"/>
    <col min="1555" max="1555" width="4.7109375" style="139" customWidth="1"/>
    <col min="1556" max="1556" width="5.42578125" style="139" customWidth="1"/>
    <col min="1557" max="1557" width="6.5703125" style="139" customWidth="1"/>
    <col min="1558" max="1558" width="7.5703125" style="139" customWidth="1"/>
    <col min="1559" max="1792" width="9.140625" style="139"/>
    <col min="1793" max="1793" width="3.85546875" style="139" customWidth="1"/>
    <col min="1794" max="1794" width="2.7109375" style="139" customWidth="1"/>
    <col min="1795" max="1795" width="6.140625" style="139" customWidth="1"/>
    <col min="1796" max="1796" width="23.28515625" style="139" customWidth="1"/>
    <col min="1797" max="1797" width="5.140625" style="139" customWidth="1"/>
    <col min="1798" max="1798" width="4.28515625" style="139" customWidth="1"/>
    <col min="1799" max="1799" width="5.42578125" style="139" customWidth="1"/>
    <col min="1800" max="1800" width="4.7109375" style="139" customWidth="1"/>
    <col min="1801" max="1802" width="4.5703125" style="139" customWidth="1"/>
    <col min="1803" max="1803" width="4.42578125" style="139" customWidth="1"/>
    <col min="1804" max="1804" width="4.5703125" style="139" customWidth="1"/>
    <col min="1805" max="1805" width="4.85546875" style="139" customWidth="1"/>
    <col min="1806" max="1807" width="5" style="139" customWidth="1"/>
    <col min="1808" max="1808" width="5.140625" style="139" customWidth="1"/>
    <col min="1809" max="1809" width="5" style="139" customWidth="1"/>
    <col min="1810" max="1810" width="4.28515625" style="139" customWidth="1"/>
    <col min="1811" max="1811" width="4.7109375" style="139" customWidth="1"/>
    <col min="1812" max="1812" width="5.42578125" style="139" customWidth="1"/>
    <col min="1813" max="1813" width="6.5703125" style="139" customWidth="1"/>
    <col min="1814" max="1814" width="7.5703125" style="139" customWidth="1"/>
    <col min="1815" max="2048" width="9.140625" style="139"/>
    <col min="2049" max="2049" width="3.85546875" style="139" customWidth="1"/>
    <col min="2050" max="2050" width="2.7109375" style="139" customWidth="1"/>
    <col min="2051" max="2051" width="6.140625" style="139" customWidth="1"/>
    <col min="2052" max="2052" width="23.28515625" style="139" customWidth="1"/>
    <col min="2053" max="2053" width="5.140625" style="139" customWidth="1"/>
    <col min="2054" max="2054" width="4.28515625" style="139" customWidth="1"/>
    <col min="2055" max="2055" width="5.42578125" style="139" customWidth="1"/>
    <col min="2056" max="2056" width="4.7109375" style="139" customWidth="1"/>
    <col min="2057" max="2058" width="4.5703125" style="139" customWidth="1"/>
    <col min="2059" max="2059" width="4.42578125" style="139" customWidth="1"/>
    <col min="2060" max="2060" width="4.5703125" style="139" customWidth="1"/>
    <col min="2061" max="2061" width="4.85546875" style="139" customWidth="1"/>
    <col min="2062" max="2063" width="5" style="139" customWidth="1"/>
    <col min="2064" max="2064" width="5.140625" style="139" customWidth="1"/>
    <col min="2065" max="2065" width="5" style="139" customWidth="1"/>
    <col min="2066" max="2066" width="4.28515625" style="139" customWidth="1"/>
    <col min="2067" max="2067" width="4.7109375" style="139" customWidth="1"/>
    <col min="2068" max="2068" width="5.42578125" style="139" customWidth="1"/>
    <col min="2069" max="2069" width="6.5703125" style="139" customWidth="1"/>
    <col min="2070" max="2070" width="7.5703125" style="139" customWidth="1"/>
    <col min="2071" max="2304" width="9.140625" style="139"/>
    <col min="2305" max="2305" width="3.85546875" style="139" customWidth="1"/>
    <col min="2306" max="2306" width="2.7109375" style="139" customWidth="1"/>
    <col min="2307" max="2307" width="6.140625" style="139" customWidth="1"/>
    <col min="2308" max="2308" width="23.28515625" style="139" customWidth="1"/>
    <col min="2309" max="2309" width="5.140625" style="139" customWidth="1"/>
    <col min="2310" max="2310" width="4.28515625" style="139" customWidth="1"/>
    <col min="2311" max="2311" width="5.42578125" style="139" customWidth="1"/>
    <col min="2312" max="2312" width="4.7109375" style="139" customWidth="1"/>
    <col min="2313" max="2314" width="4.5703125" style="139" customWidth="1"/>
    <col min="2315" max="2315" width="4.42578125" style="139" customWidth="1"/>
    <col min="2316" max="2316" width="4.5703125" style="139" customWidth="1"/>
    <col min="2317" max="2317" width="4.85546875" style="139" customWidth="1"/>
    <col min="2318" max="2319" width="5" style="139" customWidth="1"/>
    <col min="2320" max="2320" width="5.140625" style="139" customWidth="1"/>
    <col min="2321" max="2321" width="5" style="139" customWidth="1"/>
    <col min="2322" max="2322" width="4.28515625" style="139" customWidth="1"/>
    <col min="2323" max="2323" width="4.7109375" style="139" customWidth="1"/>
    <col min="2324" max="2324" width="5.42578125" style="139" customWidth="1"/>
    <col min="2325" max="2325" width="6.5703125" style="139" customWidth="1"/>
    <col min="2326" max="2326" width="7.5703125" style="139" customWidth="1"/>
    <col min="2327" max="2560" width="9.140625" style="139"/>
    <col min="2561" max="2561" width="3.85546875" style="139" customWidth="1"/>
    <col min="2562" max="2562" width="2.7109375" style="139" customWidth="1"/>
    <col min="2563" max="2563" width="6.140625" style="139" customWidth="1"/>
    <col min="2564" max="2564" width="23.28515625" style="139" customWidth="1"/>
    <col min="2565" max="2565" width="5.140625" style="139" customWidth="1"/>
    <col min="2566" max="2566" width="4.28515625" style="139" customWidth="1"/>
    <col min="2567" max="2567" width="5.42578125" style="139" customWidth="1"/>
    <col min="2568" max="2568" width="4.7109375" style="139" customWidth="1"/>
    <col min="2569" max="2570" width="4.5703125" style="139" customWidth="1"/>
    <col min="2571" max="2571" width="4.42578125" style="139" customWidth="1"/>
    <col min="2572" max="2572" width="4.5703125" style="139" customWidth="1"/>
    <col min="2573" max="2573" width="4.85546875" style="139" customWidth="1"/>
    <col min="2574" max="2575" width="5" style="139" customWidth="1"/>
    <col min="2576" max="2576" width="5.140625" style="139" customWidth="1"/>
    <col min="2577" max="2577" width="5" style="139" customWidth="1"/>
    <col min="2578" max="2578" width="4.28515625" style="139" customWidth="1"/>
    <col min="2579" max="2579" width="4.7109375" style="139" customWidth="1"/>
    <col min="2580" max="2580" width="5.42578125" style="139" customWidth="1"/>
    <col min="2581" max="2581" width="6.5703125" style="139" customWidth="1"/>
    <col min="2582" max="2582" width="7.5703125" style="139" customWidth="1"/>
    <col min="2583" max="2816" width="9.140625" style="139"/>
    <col min="2817" max="2817" width="3.85546875" style="139" customWidth="1"/>
    <col min="2818" max="2818" width="2.7109375" style="139" customWidth="1"/>
    <col min="2819" max="2819" width="6.140625" style="139" customWidth="1"/>
    <col min="2820" max="2820" width="23.28515625" style="139" customWidth="1"/>
    <col min="2821" max="2821" width="5.140625" style="139" customWidth="1"/>
    <col min="2822" max="2822" width="4.28515625" style="139" customWidth="1"/>
    <col min="2823" max="2823" width="5.42578125" style="139" customWidth="1"/>
    <col min="2824" max="2824" width="4.7109375" style="139" customWidth="1"/>
    <col min="2825" max="2826" width="4.5703125" style="139" customWidth="1"/>
    <col min="2827" max="2827" width="4.42578125" style="139" customWidth="1"/>
    <col min="2828" max="2828" width="4.5703125" style="139" customWidth="1"/>
    <col min="2829" max="2829" width="4.85546875" style="139" customWidth="1"/>
    <col min="2830" max="2831" width="5" style="139" customWidth="1"/>
    <col min="2832" max="2832" width="5.140625" style="139" customWidth="1"/>
    <col min="2833" max="2833" width="5" style="139" customWidth="1"/>
    <col min="2834" max="2834" width="4.28515625" style="139" customWidth="1"/>
    <col min="2835" max="2835" width="4.7109375" style="139" customWidth="1"/>
    <col min="2836" max="2836" width="5.42578125" style="139" customWidth="1"/>
    <col min="2837" max="2837" width="6.5703125" style="139" customWidth="1"/>
    <col min="2838" max="2838" width="7.5703125" style="139" customWidth="1"/>
    <col min="2839" max="3072" width="9.140625" style="139"/>
    <col min="3073" max="3073" width="3.85546875" style="139" customWidth="1"/>
    <col min="3074" max="3074" width="2.7109375" style="139" customWidth="1"/>
    <col min="3075" max="3075" width="6.140625" style="139" customWidth="1"/>
    <col min="3076" max="3076" width="23.28515625" style="139" customWidth="1"/>
    <col min="3077" max="3077" width="5.140625" style="139" customWidth="1"/>
    <col min="3078" max="3078" width="4.28515625" style="139" customWidth="1"/>
    <col min="3079" max="3079" width="5.42578125" style="139" customWidth="1"/>
    <col min="3080" max="3080" width="4.7109375" style="139" customWidth="1"/>
    <col min="3081" max="3082" width="4.5703125" style="139" customWidth="1"/>
    <col min="3083" max="3083" width="4.42578125" style="139" customWidth="1"/>
    <col min="3084" max="3084" width="4.5703125" style="139" customWidth="1"/>
    <col min="3085" max="3085" width="4.85546875" style="139" customWidth="1"/>
    <col min="3086" max="3087" width="5" style="139" customWidth="1"/>
    <col min="3088" max="3088" width="5.140625" style="139" customWidth="1"/>
    <col min="3089" max="3089" width="5" style="139" customWidth="1"/>
    <col min="3090" max="3090" width="4.28515625" style="139" customWidth="1"/>
    <col min="3091" max="3091" width="4.7109375" style="139" customWidth="1"/>
    <col min="3092" max="3092" width="5.42578125" style="139" customWidth="1"/>
    <col min="3093" max="3093" width="6.5703125" style="139" customWidth="1"/>
    <col min="3094" max="3094" width="7.5703125" style="139" customWidth="1"/>
    <col min="3095" max="3328" width="9.140625" style="139"/>
    <col min="3329" max="3329" width="3.85546875" style="139" customWidth="1"/>
    <col min="3330" max="3330" width="2.7109375" style="139" customWidth="1"/>
    <col min="3331" max="3331" width="6.140625" style="139" customWidth="1"/>
    <col min="3332" max="3332" width="23.28515625" style="139" customWidth="1"/>
    <col min="3333" max="3333" width="5.140625" style="139" customWidth="1"/>
    <col min="3334" max="3334" width="4.28515625" style="139" customWidth="1"/>
    <col min="3335" max="3335" width="5.42578125" style="139" customWidth="1"/>
    <col min="3336" max="3336" width="4.7109375" style="139" customWidth="1"/>
    <col min="3337" max="3338" width="4.5703125" style="139" customWidth="1"/>
    <col min="3339" max="3339" width="4.42578125" style="139" customWidth="1"/>
    <col min="3340" max="3340" width="4.5703125" style="139" customWidth="1"/>
    <col min="3341" max="3341" width="4.85546875" style="139" customWidth="1"/>
    <col min="3342" max="3343" width="5" style="139" customWidth="1"/>
    <col min="3344" max="3344" width="5.140625" style="139" customWidth="1"/>
    <col min="3345" max="3345" width="5" style="139" customWidth="1"/>
    <col min="3346" max="3346" width="4.28515625" style="139" customWidth="1"/>
    <col min="3347" max="3347" width="4.7109375" style="139" customWidth="1"/>
    <col min="3348" max="3348" width="5.42578125" style="139" customWidth="1"/>
    <col min="3349" max="3349" width="6.5703125" style="139" customWidth="1"/>
    <col min="3350" max="3350" width="7.5703125" style="139" customWidth="1"/>
    <col min="3351" max="3584" width="9.140625" style="139"/>
    <col min="3585" max="3585" width="3.85546875" style="139" customWidth="1"/>
    <col min="3586" max="3586" width="2.7109375" style="139" customWidth="1"/>
    <col min="3587" max="3587" width="6.140625" style="139" customWidth="1"/>
    <col min="3588" max="3588" width="23.28515625" style="139" customWidth="1"/>
    <col min="3589" max="3589" width="5.140625" style="139" customWidth="1"/>
    <col min="3590" max="3590" width="4.28515625" style="139" customWidth="1"/>
    <col min="3591" max="3591" width="5.42578125" style="139" customWidth="1"/>
    <col min="3592" max="3592" width="4.7109375" style="139" customWidth="1"/>
    <col min="3593" max="3594" width="4.5703125" style="139" customWidth="1"/>
    <col min="3595" max="3595" width="4.42578125" style="139" customWidth="1"/>
    <col min="3596" max="3596" width="4.5703125" style="139" customWidth="1"/>
    <col min="3597" max="3597" width="4.85546875" style="139" customWidth="1"/>
    <col min="3598" max="3599" width="5" style="139" customWidth="1"/>
    <col min="3600" max="3600" width="5.140625" style="139" customWidth="1"/>
    <col min="3601" max="3601" width="5" style="139" customWidth="1"/>
    <col min="3602" max="3602" width="4.28515625" style="139" customWidth="1"/>
    <col min="3603" max="3603" width="4.7109375" style="139" customWidth="1"/>
    <col min="3604" max="3604" width="5.42578125" style="139" customWidth="1"/>
    <col min="3605" max="3605" width="6.5703125" style="139" customWidth="1"/>
    <col min="3606" max="3606" width="7.5703125" style="139" customWidth="1"/>
    <col min="3607" max="3840" width="9.140625" style="139"/>
    <col min="3841" max="3841" width="3.85546875" style="139" customWidth="1"/>
    <col min="3842" max="3842" width="2.7109375" style="139" customWidth="1"/>
    <col min="3843" max="3843" width="6.140625" style="139" customWidth="1"/>
    <col min="3844" max="3844" width="23.28515625" style="139" customWidth="1"/>
    <col min="3845" max="3845" width="5.140625" style="139" customWidth="1"/>
    <col min="3846" max="3846" width="4.28515625" style="139" customWidth="1"/>
    <col min="3847" max="3847" width="5.42578125" style="139" customWidth="1"/>
    <col min="3848" max="3848" width="4.7109375" style="139" customWidth="1"/>
    <col min="3849" max="3850" width="4.5703125" style="139" customWidth="1"/>
    <col min="3851" max="3851" width="4.42578125" style="139" customWidth="1"/>
    <col min="3852" max="3852" width="4.5703125" style="139" customWidth="1"/>
    <col min="3853" max="3853" width="4.85546875" style="139" customWidth="1"/>
    <col min="3854" max="3855" width="5" style="139" customWidth="1"/>
    <col min="3856" max="3856" width="5.140625" style="139" customWidth="1"/>
    <col min="3857" max="3857" width="5" style="139" customWidth="1"/>
    <col min="3858" max="3858" width="4.28515625" style="139" customWidth="1"/>
    <col min="3859" max="3859" width="4.7109375" style="139" customWidth="1"/>
    <col min="3860" max="3860" width="5.42578125" style="139" customWidth="1"/>
    <col min="3861" max="3861" width="6.5703125" style="139" customWidth="1"/>
    <col min="3862" max="3862" width="7.5703125" style="139" customWidth="1"/>
    <col min="3863" max="4096" width="9.140625" style="139"/>
    <col min="4097" max="4097" width="3.85546875" style="139" customWidth="1"/>
    <col min="4098" max="4098" width="2.7109375" style="139" customWidth="1"/>
    <col min="4099" max="4099" width="6.140625" style="139" customWidth="1"/>
    <col min="4100" max="4100" width="23.28515625" style="139" customWidth="1"/>
    <col min="4101" max="4101" width="5.140625" style="139" customWidth="1"/>
    <col min="4102" max="4102" width="4.28515625" style="139" customWidth="1"/>
    <col min="4103" max="4103" width="5.42578125" style="139" customWidth="1"/>
    <col min="4104" max="4104" width="4.7109375" style="139" customWidth="1"/>
    <col min="4105" max="4106" width="4.5703125" style="139" customWidth="1"/>
    <col min="4107" max="4107" width="4.42578125" style="139" customWidth="1"/>
    <col min="4108" max="4108" width="4.5703125" style="139" customWidth="1"/>
    <col min="4109" max="4109" width="4.85546875" style="139" customWidth="1"/>
    <col min="4110" max="4111" width="5" style="139" customWidth="1"/>
    <col min="4112" max="4112" width="5.140625" style="139" customWidth="1"/>
    <col min="4113" max="4113" width="5" style="139" customWidth="1"/>
    <col min="4114" max="4114" width="4.28515625" style="139" customWidth="1"/>
    <col min="4115" max="4115" width="4.7109375" style="139" customWidth="1"/>
    <col min="4116" max="4116" width="5.42578125" style="139" customWidth="1"/>
    <col min="4117" max="4117" width="6.5703125" style="139" customWidth="1"/>
    <col min="4118" max="4118" width="7.5703125" style="139" customWidth="1"/>
    <col min="4119" max="4352" width="9.140625" style="139"/>
    <col min="4353" max="4353" width="3.85546875" style="139" customWidth="1"/>
    <col min="4354" max="4354" width="2.7109375" style="139" customWidth="1"/>
    <col min="4355" max="4355" width="6.140625" style="139" customWidth="1"/>
    <col min="4356" max="4356" width="23.28515625" style="139" customWidth="1"/>
    <col min="4357" max="4357" width="5.140625" style="139" customWidth="1"/>
    <col min="4358" max="4358" width="4.28515625" style="139" customWidth="1"/>
    <col min="4359" max="4359" width="5.42578125" style="139" customWidth="1"/>
    <col min="4360" max="4360" width="4.7109375" style="139" customWidth="1"/>
    <col min="4361" max="4362" width="4.5703125" style="139" customWidth="1"/>
    <col min="4363" max="4363" width="4.42578125" style="139" customWidth="1"/>
    <col min="4364" max="4364" width="4.5703125" style="139" customWidth="1"/>
    <col min="4365" max="4365" width="4.85546875" style="139" customWidth="1"/>
    <col min="4366" max="4367" width="5" style="139" customWidth="1"/>
    <col min="4368" max="4368" width="5.140625" style="139" customWidth="1"/>
    <col min="4369" max="4369" width="5" style="139" customWidth="1"/>
    <col min="4370" max="4370" width="4.28515625" style="139" customWidth="1"/>
    <col min="4371" max="4371" width="4.7109375" style="139" customWidth="1"/>
    <col min="4372" max="4372" width="5.42578125" style="139" customWidth="1"/>
    <col min="4373" max="4373" width="6.5703125" style="139" customWidth="1"/>
    <col min="4374" max="4374" width="7.5703125" style="139" customWidth="1"/>
    <col min="4375" max="4608" width="9.140625" style="139"/>
    <col min="4609" max="4609" width="3.85546875" style="139" customWidth="1"/>
    <col min="4610" max="4610" width="2.7109375" style="139" customWidth="1"/>
    <col min="4611" max="4611" width="6.140625" style="139" customWidth="1"/>
    <col min="4612" max="4612" width="23.28515625" style="139" customWidth="1"/>
    <col min="4613" max="4613" width="5.140625" style="139" customWidth="1"/>
    <col min="4614" max="4614" width="4.28515625" style="139" customWidth="1"/>
    <col min="4615" max="4615" width="5.42578125" style="139" customWidth="1"/>
    <col min="4616" max="4616" width="4.7109375" style="139" customWidth="1"/>
    <col min="4617" max="4618" width="4.5703125" style="139" customWidth="1"/>
    <col min="4619" max="4619" width="4.42578125" style="139" customWidth="1"/>
    <col min="4620" max="4620" width="4.5703125" style="139" customWidth="1"/>
    <col min="4621" max="4621" width="4.85546875" style="139" customWidth="1"/>
    <col min="4622" max="4623" width="5" style="139" customWidth="1"/>
    <col min="4624" max="4624" width="5.140625" style="139" customWidth="1"/>
    <col min="4625" max="4625" width="5" style="139" customWidth="1"/>
    <col min="4626" max="4626" width="4.28515625" style="139" customWidth="1"/>
    <col min="4627" max="4627" width="4.7109375" style="139" customWidth="1"/>
    <col min="4628" max="4628" width="5.42578125" style="139" customWidth="1"/>
    <col min="4629" max="4629" width="6.5703125" style="139" customWidth="1"/>
    <col min="4630" max="4630" width="7.5703125" style="139" customWidth="1"/>
    <col min="4631" max="4864" width="9.140625" style="139"/>
    <col min="4865" max="4865" width="3.85546875" style="139" customWidth="1"/>
    <col min="4866" max="4866" width="2.7109375" style="139" customWidth="1"/>
    <col min="4867" max="4867" width="6.140625" style="139" customWidth="1"/>
    <col min="4868" max="4868" width="23.28515625" style="139" customWidth="1"/>
    <col min="4869" max="4869" width="5.140625" style="139" customWidth="1"/>
    <col min="4870" max="4870" width="4.28515625" style="139" customWidth="1"/>
    <col min="4871" max="4871" width="5.42578125" style="139" customWidth="1"/>
    <col min="4872" max="4872" width="4.7109375" style="139" customWidth="1"/>
    <col min="4873" max="4874" width="4.5703125" style="139" customWidth="1"/>
    <col min="4875" max="4875" width="4.42578125" style="139" customWidth="1"/>
    <col min="4876" max="4876" width="4.5703125" style="139" customWidth="1"/>
    <col min="4877" max="4877" width="4.85546875" style="139" customWidth="1"/>
    <col min="4878" max="4879" width="5" style="139" customWidth="1"/>
    <col min="4880" max="4880" width="5.140625" style="139" customWidth="1"/>
    <col min="4881" max="4881" width="5" style="139" customWidth="1"/>
    <col min="4882" max="4882" width="4.28515625" style="139" customWidth="1"/>
    <col min="4883" max="4883" width="4.7109375" style="139" customWidth="1"/>
    <col min="4884" max="4884" width="5.42578125" style="139" customWidth="1"/>
    <col min="4885" max="4885" width="6.5703125" style="139" customWidth="1"/>
    <col min="4886" max="4886" width="7.5703125" style="139" customWidth="1"/>
    <col min="4887" max="5120" width="9.140625" style="139"/>
    <col min="5121" max="5121" width="3.85546875" style="139" customWidth="1"/>
    <col min="5122" max="5122" width="2.7109375" style="139" customWidth="1"/>
    <col min="5123" max="5123" width="6.140625" style="139" customWidth="1"/>
    <col min="5124" max="5124" width="23.28515625" style="139" customWidth="1"/>
    <col min="5125" max="5125" width="5.140625" style="139" customWidth="1"/>
    <col min="5126" max="5126" width="4.28515625" style="139" customWidth="1"/>
    <col min="5127" max="5127" width="5.42578125" style="139" customWidth="1"/>
    <col min="5128" max="5128" width="4.7109375" style="139" customWidth="1"/>
    <col min="5129" max="5130" width="4.5703125" style="139" customWidth="1"/>
    <col min="5131" max="5131" width="4.42578125" style="139" customWidth="1"/>
    <col min="5132" max="5132" width="4.5703125" style="139" customWidth="1"/>
    <col min="5133" max="5133" width="4.85546875" style="139" customWidth="1"/>
    <col min="5134" max="5135" width="5" style="139" customWidth="1"/>
    <col min="5136" max="5136" width="5.140625" style="139" customWidth="1"/>
    <col min="5137" max="5137" width="5" style="139" customWidth="1"/>
    <col min="5138" max="5138" width="4.28515625" style="139" customWidth="1"/>
    <col min="5139" max="5139" width="4.7109375" style="139" customWidth="1"/>
    <col min="5140" max="5140" width="5.42578125" style="139" customWidth="1"/>
    <col min="5141" max="5141" width="6.5703125" style="139" customWidth="1"/>
    <col min="5142" max="5142" width="7.5703125" style="139" customWidth="1"/>
    <col min="5143" max="5376" width="9.140625" style="139"/>
    <col min="5377" max="5377" width="3.85546875" style="139" customWidth="1"/>
    <col min="5378" max="5378" width="2.7109375" style="139" customWidth="1"/>
    <col min="5379" max="5379" width="6.140625" style="139" customWidth="1"/>
    <col min="5380" max="5380" width="23.28515625" style="139" customWidth="1"/>
    <col min="5381" max="5381" width="5.140625" style="139" customWidth="1"/>
    <col min="5382" max="5382" width="4.28515625" style="139" customWidth="1"/>
    <col min="5383" max="5383" width="5.42578125" style="139" customWidth="1"/>
    <col min="5384" max="5384" width="4.7109375" style="139" customWidth="1"/>
    <col min="5385" max="5386" width="4.5703125" style="139" customWidth="1"/>
    <col min="5387" max="5387" width="4.42578125" style="139" customWidth="1"/>
    <col min="5388" max="5388" width="4.5703125" style="139" customWidth="1"/>
    <col min="5389" max="5389" width="4.85546875" style="139" customWidth="1"/>
    <col min="5390" max="5391" width="5" style="139" customWidth="1"/>
    <col min="5392" max="5392" width="5.140625" style="139" customWidth="1"/>
    <col min="5393" max="5393" width="5" style="139" customWidth="1"/>
    <col min="5394" max="5394" width="4.28515625" style="139" customWidth="1"/>
    <col min="5395" max="5395" width="4.7109375" style="139" customWidth="1"/>
    <col min="5396" max="5396" width="5.42578125" style="139" customWidth="1"/>
    <col min="5397" max="5397" width="6.5703125" style="139" customWidth="1"/>
    <col min="5398" max="5398" width="7.5703125" style="139" customWidth="1"/>
    <col min="5399" max="5632" width="9.140625" style="139"/>
    <col min="5633" max="5633" width="3.85546875" style="139" customWidth="1"/>
    <col min="5634" max="5634" width="2.7109375" style="139" customWidth="1"/>
    <col min="5635" max="5635" width="6.140625" style="139" customWidth="1"/>
    <col min="5636" max="5636" width="23.28515625" style="139" customWidth="1"/>
    <col min="5637" max="5637" width="5.140625" style="139" customWidth="1"/>
    <col min="5638" max="5638" width="4.28515625" style="139" customWidth="1"/>
    <col min="5639" max="5639" width="5.42578125" style="139" customWidth="1"/>
    <col min="5640" max="5640" width="4.7109375" style="139" customWidth="1"/>
    <col min="5641" max="5642" width="4.5703125" style="139" customWidth="1"/>
    <col min="5643" max="5643" width="4.42578125" style="139" customWidth="1"/>
    <col min="5644" max="5644" width="4.5703125" style="139" customWidth="1"/>
    <col min="5645" max="5645" width="4.85546875" style="139" customWidth="1"/>
    <col min="5646" max="5647" width="5" style="139" customWidth="1"/>
    <col min="5648" max="5648" width="5.140625" style="139" customWidth="1"/>
    <col min="5649" max="5649" width="5" style="139" customWidth="1"/>
    <col min="5650" max="5650" width="4.28515625" style="139" customWidth="1"/>
    <col min="5651" max="5651" width="4.7109375" style="139" customWidth="1"/>
    <col min="5652" max="5652" width="5.42578125" style="139" customWidth="1"/>
    <col min="5653" max="5653" width="6.5703125" style="139" customWidth="1"/>
    <col min="5654" max="5654" width="7.5703125" style="139" customWidth="1"/>
    <col min="5655" max="5888" width="9.140625" style="139"/>
    <col min="5889" max="5889" width="3.85546875" style="139" customWidth="1"/>
    <col min="5890" max="5890" width="2.7109375" style="139" customWidth="1"/>
    <col min="5891" max="5891" width="6.140625" style="139" customWidth="1"/>
    <col min="5892" max="5892" width="23.28515625" style="139" customWidth="1"/>
    <col min="5893" max="5893" width="5.140625" style="139" customWidth="1"/>
    <col min="5894" max="5894" width="4.28515625" style="139" customWidth="1"/>
    <col min="5895" max="5895" width="5.42578125" style="139" customWidth="1"/>
    <col min="5896" max="5896" width="4.7109375" style="139" customWidth="1"/>
    <col min="5897" max="5898" width="4.5703125" style="139" customWidth="1"/>
    <col min="5899" max="5899" width="4.42578125" style="139" customWidth="1"/>
    <col min="5900" max="5900" width="4.5703125" style="139" customWidth="1"/>
    <col min="5901" max="5901" width="4.85546875" style="139" customWidth="1"/>
    <col min="5902" max="5903" width="5" style="139" customWidth="1"/>
    <col min="5904" max="5904" width="5.140625" style="139" customWidth="1"/>
    <col min="5905" max="5905" width="5" style="139" customWidth="1"/>
    <col min="5906" max="5906" width="4.28515625" style="139" customWidth="1"/>
    <col min="5907" max="5907" width="4.7109375" style="139" customWidth="1"/>
    <col min="5908" max="5908" width="5.42578125" style="139" customWidth="1"/>
    <col min="5909" max="5909" width="6.5703125" style="139" customWidth="1"/>
    <col min="5910" max="5910" width="7.5703125" style="139" customWidth="1"/>
    <col min="5911" max="6144" width="9.140625" style="139"/>
    <col min="6145" max="6145" width="3.85546875" style="139" customWidth="1"/>
    <col min="6146" max="6146" width="2.7109375" style="139" customWidth="1"/>
    <col min="6147" max="6147" width="6.140625" style="139" customWidth="1"/>
    <col min="6148" max="6148" width="23.28515625" style="139" customWidth="1"/>
    <col min="6149" max="6149" width="5.140625" style="139" customWidth="1"/>
    <col min="6150" max="6150" width="4.28515625" style="139" customWidth="1"/>
    <col min="6151" max="6151" width="5.42578125" style="139" customWidth="1"/>
    <col min="6152" max="6152" width="4.7109375" style="139" customWidth="1"/>
    <col min="6153" max="6154" width="4.5703125" style="139" customWidth="1"/>
    <col min="6155" max="6155" width="4.42578125" style="139" customWidth="1"/>
    <col min="6156" max="6156" width="4.5703125" style="139" customWidth="1"/>
    <col min="6157" max="6157" width="4.85546875" style="139" customWidth="1"/>
    <col min="6158" max="6159" width="5" style="139" customWidth="1"/>
    <col min="6160" max="6160" width="5.140625" style="139" customWidth="1"/>
    <col min="6161" max="6161" width="5" style="139" customWidth="1"/>
    <col min="6162" max="6162" width="4.28515625" style="139" customWidth="1"/>
    <col min="6163" max="6163" width="4.7109375" style="139" customWidth="1"/>
    <col min="6164" max="6164" width="5.42578125" style="139" customWidth="1"/>
    <col min="6165" max="6165" width="6.5703125" style="139" customWidth="1"/>
    <col min="6166" max="6166" width="7.5703125" style="139" customWidth="1"/>
    <col min="6167" max="6400" width="9.140625" style="139"/>
    <col min="6401" max="6401" width="3.85546875" style="139" customWidth="1"/>
    <col min="6402" max="6402" width="2.7109375" style="139" customWidth="1"/>
    <col min="6403" max="6403" width="6.140625" style="139" customWidth="1"/>
    <col min="6404" max="6404" width="23.28515625" style="139" customWidth="1"/>
    <col min="6405" max="6405" width="5.140625" style="139" customWidth="1"/>
    <col min="6406" max="6406" width="4.28515625" style="139" customWidth="1"/>
    <col min="6407" max="6407" width="5.42578125" style="139" customWidth="1"/>
    <col min="6408" max="6408" width="4.7109375" style="139" customWidth="1"/>
    <col min="6409" max="6410" width="4.5703125" style="139" customWidth="1"/>
    <col min="6411" max="6411" width="4.42578125" style="139" customWidth="1"/>
    <col min="6412" max="6412" width="4.5703125" style="139" customWidth="1"/>
    <col min="6413" max="6413" width="4.85546875" style="139" customWidth="1"/>
    <col min="6414" max="6415" width="5" style="139" customWidth="1"/>
    <col min="6416" max="6416" width="5.140625" style="139" customWidth="1"/>
    <col min="6417" max="6417" width="5" style="139" customWidth="1"/>
    <col min="6418" max="6418" width="4.28515625" style="139" customWidth="1"/>
    <col min="6419" max="6419" width="4.7109375" style="139" customWidth="1"/>
    <col min="6420" max="6420" width="5.42578125" style="139" customWidth="1"/>
    <col min="6421" max="6421" width="6.5703125" style="139" customWidth="1"/>
    <col min="6422" max="6422" width="7.5703125" style="139" customWidth="1"/>
    <col min="6423" max="6656" width="9.140625" style="139"/>
    <col min="6657" max="6657" width="3.85546875" style="139" customWidth="1"/>
    <col min="6658" max="6658" width="2.7109375" style="139" customWidth="1"/>
    <col min="6659" max="6659" width="6.140625" style="139" customWidth="1"/>
    <col min="6660" max="6660" width="23.28515625" style="139" customWidth="1"/>
    <col min="6661" max="6661" width="5.140625" style="139" customWidth="1"/>
    <col min="6662" max="6662" width="4.28515625" style="139" customWidth="1"/>
    <col min="6663" max="6663" width="5.42578125" style="139" customWidth="1"/>
    <col min="6664" max="6664" width="4.7109375" style="139" customWidth="1"/>
    <col min="6665" max="6666" width="4.5703125" style="139" customWidth="1"/>
    <col min="6667" max="6667" width="4.42578125" style="139" customWidth="1"/>
    <col min="6668" max="6668" width="4.5703125" style="139" customWidth="1"/>
    <col min="6669" max="6669" width="4.85546875" style="139" customWidth="1"/>
    <col min="6670" max="6671" width="5" style="139" customWidth="1"/>
    <col min="6672" max="6672" width="5.140625" style="139" customWidth="1"/>
    <col min="6673" max="6673" width="5" style="139" customWidth="1"/>
    <col min="6674" max="6674" width="4.28515625" style="139" customWidth="1"/>
    <col min="6675" max="6675" width="4.7109375" style="139" customWidth="1"/>
    <col min="6676" max="6676" width="5.42578125" style="139" customWidth="1"/>
    <col min="6677" max="6677" width="6.5703125" style="139" customWidth="1"/>
    <col min="6678" max="6678" width="7.5703125" style="139" customWidth="1"/>
    <col min="6679" max="6912" width="9.140625" style="139"/>
    <col min="6913" max="6913" width="3.85546875" style="139" customWidth="1"/>
    <col min="6914" max="6914" width="2.7109375" style="139" customWidth="1"/>
    <col min="6915" max="6915" width="6.140625" style="139" customWidth="1"/>
    <col min="6916" max="6916" width="23.28515625" style="139" customWidth="1"/>
    <col min="6917" max="6917" width="5.140625" style="139" customWidth="1"/>
    <col min="6918" max="6918" width="4.28515625" style="139" customWidth="1"/>
    <col min="6919" max="6919" width="5.42578125" style="139" customWidth="1"/>
    <col min="6920" max="6920" width="4.7109375" style="139" customWidth="1"/>
    <col min="6921" max="6922" width="4.5703125" style="139" customWidth="1"/>
    <col min="6923" max="6923" width="4.42578125" style="139" customWidth="1"/>
    <col min="6924" max="6924" width="4.5703125" style="139" customWidth="1"/>
    <col min="6925" max="6925" width="4.85546875" style="139" customWidth="1"/>
    <col min="6926" max="6927" width="5" style="139" customWidth="1"/>
    <col min="6928" max="6928" width="5.140625" style="139" customWidth="1"/>
    <col min="6929" max="6929" width="5" style="139" customWidth="1"/>
    <col min="6930" max="6930" width="4.28515625" style="139" customWidth="1"/>
    <col min="6931" max="6931" width="4.7109375" style="139" customWidth="1"/>
    <col min="6932" max="6932" width="5.42578125" style="139" customWidth="1"/>
    <col min="6933" max="6933" width="6.5703125" style="139" customWidth="1"/>
    <col min="6934" max="6934" width="7.5703125" style="139" customWidth="1"/>
    <col min="6935" max="7168" width="9.140625" style="139"/>
    <col min="7169" max="7169" width="3.85546875" style="139" customWidth="1"/>
    <col min="7170" max="7170" width="2.7109375" style="139" customWidth="1"/>
    <col min="7171" max="7171" width="6.140625" style="139" customWidth="1"/>
    <col min="7172" max="7172" width="23.28515625" style="139" customWidth="1"/>
    <col min="7173" max="7173" width="5.140625" style="139" customWidth="1"/>
    <col min="7174" max="7174" width="4.28515625" style="139" customWidth="1"/>
    <col min="7175" max="7175" width="5.42578125" style="139" customWidth="1"/>
    <col min="7176" max="7176" width="4.7109375" style="139" customWidth="1"/>
    <col min="7177" max="7178" width="4.5703125" style="139" customWidth="1"/>
    <col min="7179" max="7179" width="4.42578125" style="139" customWidth="1"/>
    <col min="7180" max="7180" width="4.5703125" style="139" customWidth="1"/>
    <col min="7181" max="7181" width="4.85546875" style="139" customWidth="1"/>
    <col min="7182" max="7183" width="5" style="139" customWidth="1"/>
    <col min="7184" max="7184" width="5.140625" style="139" customWidth="1"/>
    <col min="7185" max="7185" width="5" style="139" customWidth="1"/>
    <col min="7186" max="7186" width="4.28515625" style="139" customWidth="1"/>
    <col min="7187" max="7187" width="4.7109375" style="139" customWidth="1"/>
    <col min="7188" max="7188" width="5.42578125" style="139" customWidth="1"/>
    <col min="7189" max="7189" width="6.5703125" style="139" customWidth="1"/>
    <col min="7190" max="7190" width="7.5703125" style="139" customWidth="1"/>
    <col min="7191" max="7424" width="9.140625" style="139"/>
    <col min="7425" max="7425" width="3.85546875" style="139" customWidth="1"/>
    <col min="7426" max="7426" width="2.7109375" style="139" customWidth="1"/>
    <col min="7427" max="7427" width="6.140625" style="139" customWidth="1"/>
    <col min="7428" max="7428" width="23.28515625" style="139" customWidth="1"/>
    <col min="7429" max="7429" width="5.140625" style="139" customWidth="1"/>
    <col min="7430" max="7430" width="4.28515625" style="139" customWidth="1"/>
    <col min="7431" max="7431" width="5.42578125" style="139" customWidth="1"/>
    <col min="7432" max="7432" width="4.7109375" style="139" customWidth="1"/>
    <col min="7433" max="7434" width="4.5703125" style="139" customWidth="1"/>
    <col min="7435" max="7435" width="4.42578125" style="139" customWidth="1"/>
    <col min="7436" max="7436" width="4.5703125" style="139" customWidth="1"/>
    <col min="7437" max="7437" width="4.85546875" style="139" customWidth="1"/>
    <col min="7438" max="7439" width="5" style="139" customWidth="1"/>
    <col min="7440" max="7440" width="5.140625" style="139" customWidth="1"/>
    <col min="7441" max="7441" width="5" style="139" customWidth="1"/>
    <col min="7442" max="7442" width="4.28515625" style="139" customWidth="1"/>
    <col min="7443" max="7443" width="4.7109375" style="139" customWidth="1"/>
    <col min="7444" max="7444" width="5.42578125" style="139" customWidth="1"/>
    <col min="7445" max="7445" width="6.5703125" style="139" customWidth="1"/>
    <col min="7446" max="7446" width="7.5703125" style="139" customWidth="1"/>
    <col min="7447" max="7680" width="9.140625" style="139"/>
    <col min="7681" max="7681" width="3.85546875" style="139" customWidth="1"/>
    <col min="7682" max="7682" width="2.7109375" style="139" customWidth="1"/>
    <col min="7683" max="7683" width="6.140625" style="139" customWidth="1"/>
    <col min="7684" max="7684" width="23.28515625" style="139" customWidth="1"/>
    <col min="7685" max="7685" width="5.140625" style="139" customWidth="1"/>
    <col min="7686" max="7686" width="4.28515625" style="139" customWidth="1"/>
    <col min="7687" max="7687" width="5.42578125" style="139" customWidth="1"/>
    <col min="7688" max="7688" width="4.7109375" style="139" customWidth="1"/>
    <col min="7689" max="7690" width="4.5703125" style="139" customWidth="1"/>
    <col min="7691" max="7691" width="4.42578125" style="139" customWidth="1"/>
    <col min="7692" max="7692" width="4.5703125" style="139" customWidth="1"/>
    <col min="7693" max="7693" width="4.85546875" style="139" customWidth="1"/>
    <col min="7694" max="7695" width="5" style="139" customWidth="1"/>
    <col min="7696" max="7696" width="5.140625" style="139" customWidth="1"/>
    <col min="7697" max="7697" width="5" style="139" customWidth="1"/>
    <col min="7698" max="7698" width="4.28515625" style="139" customWidth="1"/>
    <col min="7699" max="7699" width="4.7109375" style="139" customWidth="1"/>
    <col min="7700" max="7700" width="5.42578125" style="139" customWidth="1"/>
    <col min="7701" max="7701" width="6.5703125" style="139" customWidth="1"/>
    <col min="7702" max="7702" width="7.5703125" style="139" customWidth="1"/>
    <col min="7703" max="7936" width="9.140625" style="139"/>
    <col min="7937" max="7937" width="3.85546875" style="139" customWidth="1"/>
    <col min="7938" max="7938" width="2.7109375" style="139" customWidth="1"/>
    <col min="7939" max="7939" width="6.140625" style="139" customWidth="1"/>
    <col min="7940" max="7940" width="23.28515625" style="139" customWidth="1"/>
    <col min="7941" max="7941" width="5.140625" style="139" customWidth="1"/>
    <col min="7942" max="7942" width="4.28515625" style="139" customWidth="1"/>
    <col min="7943" max="7943" width="5.42578125" style="139" customWidth="1"/>
    <col min="7944" max="7944" width="4.7109375" style="139" customWidth="1"/>
    <col min="7945" max="7946" width="4.5703125" style="139" customWidth="1"/>
    <col min="7947" max="7947" width="4.42578125" style="139" customWidth="1"/>
    <col min="7948" max="7948" width="4.5703125" style="139" customWidth="1"/>
    <col min="7949" max="7949" width="4.85546875" style="139" customWidth="1"/>
    <col min="7950" max="7951" width="5" style="139" customWidth="1"/>
    <col min="7952" max="7952" width="5.140625" style="139" customWidth="1"/>
    <col min="7953" max="7953" width="5" style="139" customWidth="1"/>
    <col min="7954" max="7954" width="4.28515625" style="139" customWidth="1"/>
    <col min="7955" max="7955" width="4.7109375" style="139" customWidth="1"/>
    <col min="7956" max="7956" width="5.42578125" style="139" customWidth="1"/>
    <col min="7957" max="7957" width="6.5703125" style="139" customWidth="1"/>
    <col min="7958" max="7958" width="7.5703125" style="139" customWidth="1"/>
    <col min="7959" max="8192" width="9.140625" style="139"/>
    <col min="8193" max="8193" width="3.85546875" style="139" customWidth="1"/>
    <col min="8194" max="8194" width="2.7109375" style="139" customWidth="1"/>
    <col min="8195" max="8195" width="6.140625" style="139" customWidth="1"/>
    <col min="8196" max="8196" width="23.28515625" style="139" customWidth="1"/>
    <col min="8197" max="8197" width="5.140625" style="139" customWidth="1"/>
    <col min="8198" max="8198" width="4.28515625" style="139" customWidth="1"/>
    <col min="8199" max="8199" width="5.42578125" style="139" customWidth="1"/>
    <col min="8200" max="8200" width="4.7109375" style="139" customWidth="1"/>
    <col min="8201" max="8202" width="4.5703125" style="139" customWidth="1"/>
    <col min="8203" max="8203" width="4.42578125" style="139" customWidth="1"/>
    <col min="8204" max="8204" width="4.5703125" style="139" customWidth="1"/>
    <col min="8205" max="8205" width="4.85546875" style="139" customWidth="1"/>
    <col min="8206" max="8207" width="5" style="139" customWidth="1"/>
    <col min="8208" max="8208" width="5.140625" style="139" customWidth="1"/>
    <col min="8209" max="8209" width="5" style="139" customWidth="1"/>
    <col min="8210" max="8210" width="4.28515625" style="139" customWidth="1"/>
    <col min="8211" max="8211" width="4.7109375" style="139" customWidth="1"/>
    <col min="8212" max="8212" width="5.42578125" style="139" customWidth="1"/>
    <col min="8213" max="8213" width="6.5703125" style="139" customWidth="1"/>
    <col min="8214" max="8214" width="7.5703125" style="139" customWidth="1"/>
    <col min="8215" max="8448" width="9.140625" style="139"/>
    <col min="8449" max="8449" width="3.85546875" style="139" customWidth="1"/>
    <col min="8450" max="8450" width="2.7109375" style="139" customWidth="1"/>
    <col min="8451" max="8451" width="6.140625" style="139" customWidth="1"/>
    <col min="8452" max="8452" width="23.28515625" style="139" customWidth="1"/>
    <col min="8453" max="8453" width="5.140625" style="139" customWidth="1"/>
    <col min="8454" max="8454" width="4.28515625" style="139" customWidth="1"/>
    <col min="8455" max="8455" width="5.42578125" style="139" customWidth="1"/>
    <col min="8456" max="8456" width="4.7109375" style="139" customWidth="1"/>
    <col min="8457" max="8458" width="4.5703125" style="139" customWidth="1"/>
    <col min="8459" max="8459" width="4.42578125" style="139" customWidth="1"/>
    <col min="8460" max="8460" width="4.5703125" style="139" customWidth="1"/>
    <col min="8461" max="8461" width="4.85546875" style="139" customWidth="1"/>
    <col min="8462" max="8463" width="5" style="139" customWidth="1"/>
    <col min="8464" max="8464" width="5.140625" style="139" customWidth="1"/>
    <col min="8465" max="8465" width="5" style="139" customWidth="1"/>
    <col min="8466" max="8466" width="4.28515625" style="139" customWidth="1"/>
    <col min="8467" max="8467" width="4.7109375" style="139" customWidth="1"/>
    <col min="8468" max="8468" width="5.42578125" style="139" customWidth="1"/>
    <col min="8469" max="8469" width="6.5703125" style="139" customWidth="1"/>
    <col min="8470" max="8470" width="7.5703125" style="139" customWidth="1"/>
    <col min="8471" max="8704" width="9.140625" style="139"/>
    <col min="8705" max="8705" width="3.85546875" style="139" customWidth="1"/>
    <col min="8706" max="8706" width="2.7109375" style="139" customWidth="1"/>
    <col min="8707" max="8707" width="6.140625" style="139" customWidth="1"/>
    <col min="8708" max="8708" width="23.28515625" style="139" customWidth="1"/>
    <col min="8709" max="8709" width="5.140625" style="139" customWidth="1"/>
    <col min="8710" max="8710" width="4.28515625" style="139" customWidth="1"/>
    <col min="8711" max="8711" width="5.42578125" style="139" customWidth="1"/>
    <col min="8712" max="8712" width="4.7109375" style="139" customWidth="1"/>
    <col min="8713" max="8714" width="4.5703125" style="139" customWidth="1"/>
    <col min="8715" max="8715" width="4.42578125" style="139" customWidth="1"/>
    <col min="8716" max="8716" width="4.5703125" style="139" customWidth="1"/>
    <col min="8717" max="8717" width="4.85546875" style="139" customWidth="1"/>
    <col min="8718" max="8719" width="5" style="139" customWidth="1"/>
    <col min="8720" max="8720" width="5.140625" style="139" customWidth="1"/>
    <col min="8721" max="8721" width="5" style="139" customWidth="1"/>
    <col min="8722" max="8722" width="4.28515625" style="139" customWidth="1"/>
    <col min="8723" max="8723" width="4.7109375" style="139" customWidth="1"/>
    <col min="8724" max="8724" width="5.42578125" style="139" customWidth="1"/>
    <col min="8725" max="8725" width="6.5703125" style="139" customWidth="1"/>
    <col min="8726" max="8726" width="7.5703125" style="139" customWidth="1"/>
    <col min="8727" max="8960" width="9.140625" style="139"/>
    <col min="8961" max="8961" width="3.85546875" style="139" customWidth="1"/>
    <col min="8962" max="8962" width="2.7109375" style="139" customWidth="1"/>
    <col min="8963" max="8963" width="6.140625" style="139" customWidth="1"/>
    <col min="8964" max="8964" width="23.28515625" style="139" customWidth="1"/>
    <col min="8965" max="8965" width="5.140625" style="139" customWidth="1"/>
    <col min="8966" max="8966" width="4.28515625" style="139" customWidth="1"/>
    <col min="8967" max="8967" width="5.42578125" style="139" customWidth="1"/>
    <col min="8968" max="8968" width="4.7109375" style="139" customWidth="1"/>
    <col min="8969" max="8970" width="4.5703125" style="139" customWidth="1"/>
    <col min="8971" max="8971" width="4.42578125" style="139" customWidth="1"/>
    <col min="8972" max="8972" width="4.5703125" style="139" customWidth="1"/>
    <col min="8973" max="8973" width="4.85546875" style="139" customWidth="1"/>
    <col min="8974" max="8975" width="5" style="139" customWidth="1"/>
    <col min="8976" max="8976" width="5.140625" style="139" customWidth="1"/>
    <col min="8977" max="8977" width="5" style="139" customWidth="1"/>
    <col min="8978" max="8978" width="4.28515625" style="139" customWidth="1"/>
    <col min="8979" max="8979" width="4.7109375" style="139" customWidth="1"/>
    <col min="8980" max="8980" width="5.42578125" style="139" customWidth="1"/>
    <col min="8981" max="8981" width="6.5703125" style="139" customWidth="1"/>
    <col min="8982" max="8982" width="7.5703125" style="139" customWidth="1"/>
    <col min="8983" max="9216" width="9.140625" style="139"/>
    <col min="9217" max="9217" width="3.85546875" style="139" customWidth="1"/>
    <col min="9218" max="9218" width="2.7109375" style="139" customWidth="1"/>
    <col min="9219" max="9219" width="6.140625" style="139" customWidth="1"/>
    <col min="9220" max="9220" width="23.28515625" style="139" customWidth="1"/>
    <col min="9221" max="9221" width="5.140625" style="139" customWidth="1"/>
    <col min="9222" max="9222" width="4.28515625" style="139" customWidth="1"/>
    <col min="9223" max="9223" width="5.42578125" style="139" customWidth="1"/>
    <col min="9224" max="9224" width="4.7109375" style="139" customWidth="1"/>
    <col min="9225" max="9226" width="4.5703125" style="139" customWidth="1"/>
    <col min="9227" max="9227" width="4.42578125" style="139" customWidth="1"/>
    <col min="9228" max="9228" width="4.5703125" style="139" customWidth="1"/>
    <col min="9229" max="9229" width="4.85546875" style="139" customWidth="1"/>
    <col min="9230" max="9231" width="5" style="139" customWidth="1"/>
    <col min="9232" max="9232" width="5.140625" style="139" customWidth="1"/>
    <col min="9233" max="9233" width="5" style="139" customWidth="1"/>
    <col min="9234" max="9234" width="4.28515625" style="139" customWidth="1"/>
    <col min="9235" max="9235" width="4.7109375" style="139" customWidth="1"/>
    <col min="9236" max="9236" width="5.42578125" style="139" customWidth="1"/>
    <col min="9237" max="9237" width="6.5703125" style="139" customWidth="1"/>
    <col min="9238" max="9238" width="7.5703125" style="139" customWidth="1"/>
    <col min="9239" max="9472" width="9.140625" style="139"/>
    <col min="9473" max="9473" width="3.85546875" style="139" customWidth="1"/>
    <col min="9474" max="9474" width="2.7109375" style="139" customWidth="1"/>
    <col min="9475" max="9475" width="6.140625" style="139" customWidth="1"/>
    <col min="9476" max="9476" width="23.28515625" style="139" customWidth="1"/>
    <col min="9477" max="9477" width="5.140625" style="139" customWidth="1"/>
    <col min="9478" max="9478" width="4.28515625" style="139" customWidth="1"/>
    <col min="9479" max="9479" width="5.42578125" style="139" customWidth="1"/>
    <col min="9480" max="9480" width="4.7109375" style="139" customWidth="1"/>
    <col min="9481" max="9482" width="4.5703125" style="139" customWidth="1"/>
    <col min="9483" max="9483" width="4.42578125" style="139" customWidth="1"/>
    <col min="9484" max="9484" width="4.5703125" style="139" customWidth="1"/>
    <col min="9485" max="9485" width="4.85546875" style="139" customWidth="1"/>
    <col min="9486" max="9487" width="5" style="139" customWidth="1"/>
    <col min="9488" max="9488" width="5.140625" style="139" customWidth="1"/>
    <col min="9489" max="9489" width="5" style="139" customWidth="1"/>
    <col min="9490" max="9490" width="4.28515625" style="139" customWidth="1"/>
    <col min="9491" max="9491" width="4.7109375" style="139" customWidth="1"/>
    <col min="9492" max="9492" width="5.42578125" style="139" customWidth="1"/>
    <col min="9493" max="9493" width="6.5703125" style="139" customWidth="1"/>
    <col min="9494" max="9494" width="7.5703125" style="139" customWidth="1"/>
    <col min="9495" max="9728" width="9.140625" style="139"/>
    <col min="9729" max="9729" width="3.85546875" style="139" customWidth="1"/>
    <col min="9730" max="9730" width="2.7109375" style="139" customWidth="1"/>
    <col min="9731" max="9731" width="6.140625" style="139" customWidth="1"/>
    <col min="9732" max="9732" width="23.28515625" style="139" customWidth="1"/>
    <col min="9733" max="9733" width="5.140625" style="139" customWidth="1"/>
    <col min="9734" max="9734" width="4.28515625" style="139" customWidth="1"/>
    <col min="9735" max="9735" width="5.42578125" style="139" customWidth="1"/>
    <col min="9736" max="9736" width="4.7109375" style="139" customWidth="1"/>
    <col min="9737" max="9738" width="4.5703125" style="139" customWidth="1"/>
    <col min="9739" max="9739" width="4.42578125" style="139" customWidth="1"/>
    <col min="9740" max="9740" width="4.5703125" style="139" customWidth="1"/>
    <col min="9741" max="9741" width="4.85546875" style="139" customWidth="1"/>
    <col min="9742" max="9743" width="5" style="139" customWidth="1"/>
    <col min="9744" max="9744" width="5.140625" style="139" customWidth="1"/>
    <col min="9745" max="9745" width="5" style="139" customWidth="1"/>
    <col min="9746" max="9746" width="4.28515625" style="139" customWidth="1"/>
    <col min="9747" max="9747" width="4.7109375" style="139" customWidth="1"/>
    <col min="9748" max="9748" width="5.42578125" style="139" customWidth="1"/>
    <col min="9749" max="9749" width="6.5703125" style="139" customWidth="1"/>
    <col min="9750" max="9750" width="7.5703125" style="139" customWidth="1"/>
    <col min="9751" max="9984" width="9.140625" style="139"/>
    <col min="9985" max="9985" width="3.85546875" style="139" customWidth="1"/>
    <col min="9986" max="9986" width="2.7109375" style="139" customWidth="1"/>
    <col min="9987" max="9987" width="6.140625" style="139" customWidth="1"/>
    <col min="9988" max="9988" width="23.28515625" style="139" customWidth="1"/>
    <col min="9989" max="9989" width="5.140625" style="139" customWidth="1"/>
    <col min="9990" max="9990" width="4.28515625" style="139" customWidth="1"/>
    <col min="9991" max="9991" width="5.42578125" style="139" customWidth="1"/>
    <col min="9992" max="9992" width="4.7109375" style="139" customWidth="1"/>
    <col min="9993" max="9994" width="4.5703125" style="139" customWidth="1"/>
    <col min="9995" max="9995" width="4.42578125" style="139" customWidth="1"/>
    <col min="9996" max="9996" width="4.5703125" style="139" customWidth="1"/>
    <col min="9997" max="9997" width="4.85546875" style="139" customWidth="1"/>
    <col min="9998" max="9999" width="5" style="139" customWidth="1"/>
    <col min="10000" max="10000" width="5.140625" style="139" customWidth="1"/>
    <col min="10001" max="10001" width="5" style="139" customWidth="1"/>
    <col min="10002" max="10002" width="4.28515625" style="139" customWidth="1"/>
    <col min="10003" max="10003" width="4.7109375" style="139" customWidth="1"/>
    <col min="10004" max="10004" width="5.42578125" style="139" customWidth="1"/>
    <col min="10005" max="10005" width="6.5703125" style="139" customWidth="1"/>
    <col min="10006" max="10006" width="7.5703125" style="139" customWidth="1"/>
    <col min="10007" max="10240" width="9.140625" style="139"/>
    <col min="10241" max="10241" width="3.85546875" style="139" customWidth="1"/>
    <col min="10242" max="10242" width="2.7109375" style="139" customWidth="1"/>
    <col min="10243" max="10243" width="6.140625" style="139" customWidth="1"/>
    <col min="10244" max="10244" width="23.28515625" style="139" customWidth="1"/>
    <col min="10245" max="10245" width="5.140625" style="139" customWidth="1"/>
    <col min="10246" max="10246" width="4.28515625" style="139" customWidth="1"/>
    <col min="10247" max="10247" width="5.42578125" style="139" customWidth="1"/>
    <col min="10248" max="10248" width="4.7109375" style="139" customWidth="1"/>
    <col min="10249" max="10250" width="4.5703125" style="139" customWidth="1"/>
    <col min="10251" max="10251" width="4.42578125" style="139" customWidth="1"/>
    <col min="10252" max="10252" width="4.5703125" style="139" customWidth="1"/>
    <col min="10253" max="10253" width="4.85546875" style="139" customWidth="1"/>
    <col min="10254" max="10255" width="5" style="139" customWidth="1"/>
    <col min="10256" max="10256" width="5.140625" style="139" customWidth="1"/>
    <col min="10257" max="10257" width="5" style="139" customWidth="1"/>
    <col min="10258" max="10258" width="4.28515625" style="139" customWidth="1"/>
    <col min="10259" max="10259" width="4.7109375" style="139" customWidth="1"/>
    <col min="10260" max="10260" width="5.42578125" style="139" customWidth="1"/>
    <col min="10261" max="10261" width="6.5703125" style="139" customWidth="1"/>
    <col min="10262" max="10262" width="7.5703125" style="139" customWidth="1"/>
    <col min="10263" max="10496" width="9.140625" style="139"/>
    <col min="10497" max="10497" width="3.85546875" style="139" customWidth="1"/>
    <col min="10498" max="10498" width="2.7109375" style="139" customWidth="1"/>
    <col min="10499" max="10499" width="6.140625" style="139" customWidth="1"/>
    <col min="10500" max="10500" width="23.28515625" style="139" customWidth="1"/>
    <col min="10501" max="10501" width="5.140625" style="139" customWidth="1"/>
    <col min="10502" max="10502" width="4.28515625" style="139" customWidth="1"/>
    <col min="10503" max="10503" width="5.42578125" style="139" customWidth="1"/>
    <col min="10504" max="10504" width="4.7109375" style="139" customWidth="1"/>
    <col min="10505" max="10506" width="4.5703125" style="139" customWidth="1"/>
    <col min="10507" max="10507" width="4.42578125" style="139" customWidth="1"/>
    <col min="10508" max="10508" width="4.5703125" style="139" customWidth="1"/>
    <col min="10509" max="10509" width="4.85546875" style="139" customWidth="1"/>
    <col min="10510" max="10511" width="5" style="139" customWidth="1"/>
    <col min="10512" max="10512" width="5.140625" style="139" customWidth="1"/>
    <col min="10513" max="10513" width="5" style="139" customWidth="1"/>
    <col min="10514" max="10514" width="4.28515625" style="139" customWidth="1"/>
    <col min="10515" max="10515" width="4.7109375" style="139" customWidth="1"/>
    <col min="10516" max="10516" width="5.42578125" style="139" customWidth="1"/>
    <col min="10517" max="10517" width="6.5703125" style="139" customWidth="1"/>
    <col min="10518" max="10518" width="7.5703125" style="139" customWidth="1"/>
    <col min="10519" max="10752" width="9.140625" style="139"/>
    <col min="10753" max="10753" width="3.85546875" style="139" customWidth="1"/>
    <col min="10754" max="10754" width="2.7109375" style="139" customWidth="1"/>
    <col min="10755" max="10755" width="6.140625" style="139" customWidth="1"/>
    <col min="10756" max="10756" width="23.28515625" style="139" customWidth="1"/>
    <col min="10757" max="10757" width="5.140625" style="139" customWidth="1"/>
    <col min="10758" max="10758" width="4.28515625" style="139" customWidth="1"/>
    <col min="10759" max="10759" width="5.42578125" style="139" customWidth="1"/>
    <col min="10760" max="10760" width="4.7109375" style="139" customWidth="1"/>
    <col min="10761" max="10762" width="4.5703125" style="139" customWidth="1"/>
    <col min="10763" max="10763" width="4.42578125" style="139" customWidth="1"/>
    <col min="10764" max="10764" width="4.5703125" style="139" customWidth="1"/>
    <col min="10765" max="10765" width="4.85546875" style="139" customWidth="1"/>
    <col min="10766" max="10767" width="5" style="139" customWidth="1"/>
    <col min="10768" max="10768" width="5.140625" style="139" customWidth="1"/>
    <col min="10769" max="10769" width="5" style="139" customWidth="1"/>
    <col min="10770" max="10770" width="4.28515625" style="139" customWidth="1"/>
    <col min="10771" max="10771" width="4.7109375" style="139" customWidth="1"/>
    <col min="10772" max="10772" width="5.42578125" style="139" customWidth="1"/>
    <col min="10773" max="10773" width="6.5703125" style="139" customWidth="1"/>
    <col min="10774" max="10774" width="7.5703125" style="139" customWidth="1"/>
    <col min="10775" max="11008" width="9.140625" style="139"/>
    <col min="11009" max="11009" width="3.85546875" style="139" customWidth="1"/>
    <col min="11010" max="11010" width="2.7109375" style="139" customWidth="1"/>
    <col min="11011" max="11011" width="6.140625" style="139" customWidth="1"/>
    <col min="11012" max="11012" width="23.28515625" style="139" customWidth="1"/>
    <col min="11013" max="11013" width="5.140625" style="139" customWidth="1"/>
    <col min="11014" max="11014" width="4.28515625" style="139" customWidth="1"/>
    <col min="11015" max="11015" width="5.42578125" style="139" customWidth="1"/>
    <col min="11016" max="11016" width="4.7109375" style="139" customWidth="1"/>
    <col min="11017" max="11018" width="4.5703125" style="139" customWidth="1"/>
    <col min="11019" max="11019" width="4.42578125" style="139" customWidth="1"/>
    <col min="11020" max="11020" width="4.5703125" style="139" customWidth="1"/>
    <col min="11021" max="11021" width="4.85546875" style="139" customWidth="1"/>
    <col min="11022" max="11023" width="5" style="139" customWidth="1"/>
    <col min="11024" max="11024" width="5.140625" style="139" customWidth="1"/>
    <col min="11025" max="11025" width="5" style="139" customWidth="1"/>
    <col min="11026" max="11026" width="4.28515625" style="139" customWidth="1"/>
    <col min="11027" max="11027" width="4.7109375" style="139" customWidth="1"/>
    <col min="11028" max="11028" width="5.42578125" style="139" customWidth="1"/>
    <col min="11029" max="11029" width="6.5703125" style="139" customWidth="1"/>
    <col min="11030" max="11030" width="7.5703125" style="139" customWidth="1"/>
    <col min="11031" max="11264" width="9.140625" style="139"/>
    <col min="11265" max="11265" width="3.85546875" style="139" customWidth="1"/>
    <col min="11266" max="11266" width="2.7109375" style="139" customWidth="1"/>
    <col min="11267" max="11267" width="6.140625" style="139" customWidth="1"/>
    <col min="11268" max="11268" width="23.28515625" style="139" customWidth="1"/>
    <col min="11269" max="11269" width="5.140625" style="139" customWidth="1"/>
    <col min="11270" max="11270" width="4.28515625" style="139" customWidth="1"/>
    <col min="11271" max="11271" width="5.42578125" style="139" customWidth="1"/>
    <col min="11272" max="11272" width="4.7109375" style="139" customWidth="1"/>
    <col min="11273" max="11274" width="4.5703125" style="139" customWidth="1"/>
    <col min="11275" max="11275" width="4.42578125" style="139" customWidth="1"/>
    <col min="11276" max="11276" width="4.5703125" style="139" customWidth="1"/>
    <col min="11277" max="11277" width="4.85546875" style="139" customWidth="1"/>
    <col min="11278" max="11279" width="5" style="139" customWidth="1"/>
    <col min="11280" max="11280" width="5.140625" style="139" customWidth="1"/>
    <col min="11281" max="11281" width="5" style="139" customWidth="1"/>
    <col min="11282" max="11282" width="4.28515625" style="139" customWidth="1"/>
    <col min="11283" max="11283" width="4.7109375" style="139" customWidth="1"/>
    <col min="11284" max="11284" width="5.42578125" style="139" customWidth="1"/>
    <col min="11285" max="11285" width="6.5703125" style="139" customWidth="1"/>
    <col min="11286" max="11286" width="7.5703125" style="139" customWidth="1"/>
    <col min="11287" max="11520" width="9.140625" style="139"/>
    <col min="11521" max="11521" width="3.85546875" style="139" customWidth="1"/>
    <col min="11522" max="11522" width="2.7109375" style="139" customWidth="1"/>
    <col min="11523" max="11523" width="6.140625" style="139" customWidth="1"/>
    <col min="11524" max="11524" width="23.28515625" style="139" customWidth="1"/>
    <col min="11525" max="11525" width="5.140625" style="139" customWidth="1"/>
    <col min="11526" max="11526" width="4.28515625" style="139" customWidth="1"/>
    <col min="11527" max="11527" width="5.42578125" style="139" customWidth="1"/>
    <col min="11528" max="11528" width="4.7109375" style="139" customWidth="1"/>
    <col min="11529" max="11530" width="4.5703125" style="139" customWidth="1"/>
    <col min="11531" max="11531" width="4.42578125" style="139" customWidth="1"/>
    <col min="11532" max="11532" width="4.5703125" style="139" customWidth="1"/>
    <col min="11533" max="11533" width="4.85546875" style="139" customWidth="1"/>
    <col min="11534" max="11535" width="5" style="139" customWidth="1"/>
    <col min="11536" max="11536" width="5.140625" style="139" customWidth="1"/>
    <col min="11537" max="11537" width="5" style="139" customWidth="1"/>
    <col min="11538" max="11538" width="4.28515625" style="139" customWidth="1"/>
    <col min="11539" max="11539" width="4.7109375" style="139" customWidth="1"/>
    <col min="11540" max="11540" width="5.42578125" style="139" customWidth="1"/>
    <col min="11541" max="11541" width="6.5703125" style="139" customWidth="1"/>
    <col min="11542" max="11542" width="7.5703125" style="139" customWidth="1"/>
    <col min="11543" max="11776" width="9.140625" style="139"/>
    <col min="11777" max="11777" width="3.85546875" style="139" customWidth="1"/>
    <col min="11778" max="11778" width="2.7109375" style="139" customWidth="1"/>
    <col min="11779" max="11779" width="6.140625" style="139" customWidth="1"/>
    <col min="11780" max="11780" width="23.28515625" style="139" customWidth="1"/>
    <col min="11781" max="11781" width="5.140625" style="139" customWidth="1"/>
    <col min="11782" max="11782" width="4.28515625" style="139" customWidth="1"/>
    <col min="11783" max="11783" width="5.42578125" style="139" customWidth="1"/>
    <col min="11784" max="11784" width="4.7109375" style="139" customWidth="1"/>
    <col min="11785" max="11786" width="4.5703125" style="139" customWidth="1"/>
    <col min="11787" max="11787" width="4.42578125" style="139" customWidth="1"/>
    <col min="11788" max="11788" width="4.5703125" style="139" customWidth="1"/>
    <col min="11789" max="11789" width="4.85546875" style="139" customWidth="1"/>
    <col min="11790" max="11791" width="5" style="139" customWidth="1"/>
    <col min="11792" max="11792" width="5.140625" style="139" customWidth="1"/>
    <col min="11793" max="11793" width="5" style="139" customWidth="1"/>
    <col min="11794" max="11794" width="4.28515625" style="139" customWidth="1"/>
    <col min="11795" max="11795" width="4.7109375" style="139" customWidth="1"/>
    <col min="11796" max="11796" width="5.42578125" style="139" customWidth="1"/>
    <col min="11797" max="11797" width="6.5703125" style="139" customWidth="1"/>
    <col min="11798" max="11798" width="7.5703125" style="139" customWidth="1"/>
    <col min="11799" max="12032" width="9.140625" style="139"/>
    <col min="12033" max="12033" width="3.85546875" style="139" customWidth="1"/>
    <col min="12034" max="12034" width="2.7109375" style="139" customWidth="1"/>
    <col min="12035" max="12035" width="6.140625" style="139" customWidth="1"/>
    <col min="12036" max="12036" width="23.28515625" style="139" customWidth="1"/>
    <col min="12037" max="12037" width="5.140625" style="139" customWidth="1"/>
    <col min="12038" max="12038" width="4.28515625" style="139" customWidth="1"/>
    <col min="12039" max="12039" width="5.42578125" style="139" customWidth="1"/>
    <col min="12040" max="12040" width="4.7109375" style="139" customWidth="1"/>
    <col min="12041" max="12042" width="4.5703125" style="139" customWidth="1"/>
    <col min="12043" max="12043" width="4.42578125" style="139" customWidth="1"/>
    <col min="12044" max="12044" width="4.5703125" style="139" customWidth="1"/>
    <col min="12045" max="12045" width="4.85546875" style="139" customWidth="1"/>
    <col min="12046" max="12047" width="5" style="139" customWidth="1"/>
    <col min="12048" max="12048" width="5.140625" style="139" customWidth="1"/>
    <col min="12049" max="12049" width="5" style="139" customWidth="1"/>
    <col min="12050" max="12050" width="4.28515625" style="139" customWidth="1"/>
    <col min="12051" max="12051" width="4.7109375" style="139" customWidth="1"/>
    <col min="12052" max="12052" width="5.42578125" style="139" customWidth="1"/>
    <col min="12053" max="12053" width="6.5703125" style="139" customWidth="1"/>
    <col min="12054" max="12054" width="7.5703125" style="139" customWidth="1"/>
    <col min="12055" max="12288" width="9.140625" style="139"/>
    <col min="12289" max="12289" width="3.85546875" style="139" customWidth="1"/>
    <col min="12290" max="12290" width="2.7109375" style="139" customWidth="1"/>
    <col min="12291" max="12291" width="6.140625" style="139" customWidth="1"/>
    <col min="12292" max="12292" width="23.28515625" style="139" customWidth="1"/>
    <col min="12293" max="12293" width="5.140625" style="139" customWidth="1"/>
    <col min="12294" max="12294" width="4.28515625" style="139" customWidth="1"/>
    <col min="12295" max="12295" width="5.42578125" style="139" customWidth="1"/>
    <col min="12296" max="12296" width="4.7109375" style="139" customWidth="1"/>
    <col min="12297" max="12298" width="4.5703125" style="139" customWidth="1"/>
    <col min="12299" max="12299" width="4.42578125" style="139" customWidth="1"/>
    <col min="12300" max="12300" width="4.5703125" style="139" customWidth="1"/>
    <col min="12301" max="12301" width="4.85546875" style="139" customWidth="1"/>
    <col min="12302" max="12303" width="5" style="139" customWidth="1"/>
    <col min="12304" max="12304" width="5.140625" style="139" customWidth="1"/>
    <col min="12305" max="12305" width="5" style="139" customWidth="1"/>
    <col min="12306" max="12306" width="4.28515625" style="139" customWidth="1"/>
    <col min="12307" max="12307" width="4.7109375" style="139" customWidth="1"/>
    <col min="12308" max="12308" width="5.42578125" style="139" customWidth="1"/>
    <col min="12309" max="12309" width="6.5703125" style="139" customWidth="1"/>
    <col min="12310" max="12310" width="7.5703125" style="139" customWidth="1"/>
    <col min="12311" max="12544" width="9.140625" style="139"/>
    <col min="12545" max="12545" width="3.85546875" style="139" customWidth="1"/>
    <col min="12546" max="12546" width="2.7109375" style="139" customWidth="1"/>
    <col min="12547" max="12547" width="6.140625" style="139" customWidth="1"/>
    <col min="12548" max="12548" width="23.28515625" style="139" customWidth="1"/>
    <col min="12549" max="12549" width="5.140625" style="139" customWidth="1"/>
    <col min="12550" max="12550" width="4.28515625" style="139" customWidth="1"/>
    <col min="12551" max="12551" width="5.42578125" style="139" customWidth="1"/>
    <col min="12552" max="12552" width="4.7109375" style="139" customWidth="1"/>
    <col min="12553" max="12554" width="4.5703125" style="139" customWidth="1"/>
    <col min="12555" max="12555" width="4.42578125" style="139" customWidth="1"/>
    <col min="12556" max="12556" width="4.5703125" style="139" customWidth="1"/>
    <col min="12557" max="12557" width="4.85546875" style="139" customWidth="1"/>
    <col min="12558" max="12559" width="5" style="139" customWidth="1"/>
    <col min="12560" max="12560" width="5.140625" style="139" customWidth="1"/>
    <col min="12561" max="12561" width="5" style="139" customWidth="1"/>
    <col min="12562" max="12562" width="4.28515625" style="139" customWidth="1"/>
    <col min="12563" max="12563" width="4.7109375" style="139" customWidth="1"/>
    <col min="12564" max="12564" width="5.42578125" style="139" customWidth="1"/>
    <col min="12565" max="12565" width="6.5703125" style="139" customWidth="1"/>
    <col min="12566" max="12566" width="7.5703125" style="139" customWidth="1"/>
    <col min="12567" max="12800" width="9.140625" style="139"/>
    <col min="12801" max="12801" width="3.85546875" style="139" customWidth="1"/>
    <col min="12802" max="12802" width="2.7109375" style="139" customWidth="1"/>
    <col min="12803" max="12803" width="6.140625" style="139" customWidth="1"/>
    <col min="12804" max="12804" width="23.28515625" style="139" customWidth="1"/>
    <col min="12805" max="12805" width="5.140625" style="139" customWidth="1"/>
    <col min="12806" max="12806" width="4.28515625" style="139" customWidth="1"/>
    <col min="12807" max="12807" width="5.42578125" style="139" customWidth="1"/>
    <col min="12808" max="12808" width="4.7109375" style="139" customWidth="1"/>
    <col min="12809" max="12810" width="4.5703125" style="139" customWidth="1"/>
    <col min="12811" max="12811" width="4.42578125" style="139" customWidth="1"/>
    <col min="12812" max="12812" width="4.5703125" style="139" customWidth="1"/>
    <col min="12813" max="12813" width="4.85546875" style="139" customWidth="1"/>
    <col min="12814" max="12815" width="5" style="139" customWidth="1"/>
    <col min="12816" max="12816" width="5.140625" style="139" customWidth="1"/>
    <col min="12817" max="12817" width="5" style="139" customWidth="1"/>
    <col min="12818" max="12818" width="4.28515625" style="139" customWidth="1"/>
    <col min="12819" max="12819" width="4.7109375" style="139" customWidth="1"/>
    <col min="12820" max="12820" width="5.42578125" style="139" customWidth="1"/>
    <col min="12821" max="12821" width="6.5703125" style="139" customWidth="1"/>
    <col min="12822" max="12822" width="7.5703125" style="139" customWidth="1"/>
    <col min="12823" max="13056" width="9.140625" style="139"/>
    <col min="13057" max="13057" width="3.85546875" style="139" customWidth="1"/>
    <col min="13058" max="13058" width="2.7109375" style="139" customWidth="1"/>
    <col min="13059" max="13059" width="6.140625" style="139" customWidth="1"/>
    <col min="13060" max="13060" width="23.28515625" style="139" customWidth="1"/>
    <col min="13061" max="13061" width="5.140625" style="139" customWidth="1"/>
    <col min="13062" max="13062" width="4.28515625" style="139" customWidth="1"/>
    <col min="13063" max="13063" width="5.42578125" style="139" customWidth="1"/>
    <col min="13064" max="13064" width="4.7109375" style="139" customWidth="1"/>
    <col min="13065" max="13066" width="4.5703125" style="139" customWidth="1"/>
    <col min="13067" max="13067" width="4.42578125" style="139" customWidth="1"/>
    <col min="13068" max="13068" width="4.5703125" style="139" customWidth="1"/>
    <col min="13069" max="13069" width="4.85546875" style="139" customWidth="1"/>
    <col min="13070" max="13071" width="5" style="139" customWidth="1"/>
    <col min="13072" max="13072" width="5.140625" style="139" customWidth="1"/>
    <col min="13073" max="13073" width="5" style="139" customWidth="1"/>
    <col min="13074" max="13074" width="4.28515625" style="139" customWidth="1"/>
    <col min="13075" max="13075" width="4.7109375" style="139" customWidth="1"/>
    <col min="13076" max="13076" width="5.42578125" style="139" customWidth="1"/>
    <col min="13077" max="13077" width="6.5703125" style="139" customWidth="1"/>
    <col min="13078" max="13078" width="7.5703125" style="139" customWidth="1"/>
    <col min="13079" max="13312" width="9.140625" style="139"/>
    <col min="13313" max="13313" width="3.85546875" style="139" customWidth="1"/>
    <col min="13314" max="13314" width="2.7109375" style="139" customWidth="1"/>
    <col min="13315" max="13315" width="6.140625" style="139" customWidth="1"/>
    <col min="13316" max="13316" width="23.28515625" style="139" customWidth="1"/>
    <col min="13317" max="13317" width="5.140625" style="139" customWidth="1"/>
    <col min="13318" max="13318" width="4.28515625" style="139" customWidth="1"/>
    <col min="13319" max="13319" width="5.42578125" style="139" customWidth="1"/>
    <col min="13320" max="13320" width="4.7109375" style="139" customWidth="1"/>
    <col min="13321" max="13322" width="4.5703125" style="139" customWidth="1"/>
    <col min="13323" max="13323" width="4.42578125" style="139" customWidth="1"/>
    <col min="13324" max="13324" width="4.5703125" style="139" customWidth="1"/>
    <col min="13325" max="13325" width="4.85546875" style="139" customWidth="1"/>
    <col min="13326" max="13327" width="5" style="139" customWidth="1"/>
    <col min="13328" max="13328" width="5.140625" style="139" customWidth="1"/>
    <col min="13329" max="13329" width="5" style="139" customWidth="1"/>
    <col min="13330" max="13330" width="4.28515625" style="139" customWidth="1"/>
    <col min="13331" max="13331" width="4.7109375" style="139" customWidth="1"/>
    <col min="13332" max="13332" width="5.42578125" style="139" customWidth="1"/>
    <col min="13333" max="13333" width="6.5703125" style="139" customWidth="1"/>
    <col min="13334" max="13334" width="7.5703125" style="139" customWidth="1"/>
    <col min="13335" max="13568" width="9.140625" style="139"/>
    <col min="13569" max="13569" width="3.85546875" style="139" customWidth="1"/>
    <col min="13570" max="13570" width="2.7109375" style="139" customWidth="1"/>
    <col min="13571" max="13571" width="6.140625" style="139" customWidth="1"/>
    <col min="13572" max="13572" width="23.28515625" style="139" customWidth="1"/>
    <col min="13573" max="13573" width="5.140625" style="139" customWidth="1"/>
    <col min="13574" max="13574" width="4.28515625" style="139" customWidth="1"/>
    <col min="13575" max="13575" width="5.42578125" style="139" customWidth="1"/>
    <col min="13576" max="13576" width="4.7109375" style="139" customWidth="1"/>
    <col min="13577" max="13578" width="4.5703125" style="139" customWidth="1"/>
    <col min="13579" max="13579" width="4.42578125" style="139" customWidth="1"/>
    <col min="13580" max="13580" width="4.5703125" style="139" customWidth="1"/>
    <col min="13581" max="13581" width="4.85546875" style="139" customWidth="1"/>
    <col min="13582" max="13583" width="5" style="139" customWidth="1"/>
    <col min="13584" max="13584" width="5.140625" style="139" customWidth="1"/>
    <col min="13585" max="13585" width="5" style="139" customWidth="1"/>
    <col min="13586" max="13586" width="4.28515625" style="139" customWidth="1"/>
    <col min="13587" max="13587" width="4.7109375" style="139" customWidth="1"/>
    <col min="13588" max="13588" width="5.42578125" style="139" customWidth="1"/>
    <col min="13589" max="13589" width="6.5703125" style="139" customWidth="1"/>
    <col min="13590" max="13590" width="7.5703125" style="139" customWidth="1"/>
    <col min="13591" max="13824" width="9.140625" style="139"/>
    <col min="13825" max="13825" width="3.85546875" style="139" customWidth="1"/>
    <col min="13826" max="13826" width="2.7109375" style="139" customWidth="1"/>
    <col min="13827" max="13827" width="6.140625" style="139" customWidth="1"/>
    <col min="13828" max="13828" width="23.28515625" style="139" customWidth="1"/>
    <col min="13829" max="13829" width="5.140625" style="139" customWidth="1"/>
    <col min="13830" max="13830" width="4.28515625" style="139" customWidth="1"/>
    <col min="13831" max="13831" width="5.42578125" style="139" customWidth="1"/>
    <col min="13832" max="13832" width="4.7109375" style="139" customWidth="1"/>
    <col min="13833" max="13834" width="4.5703125" style="139" customWidth="1"/>
    <col min="13835" max="13835" width="4.42578125" style="139" customWidth="1"/>
    <col min="13836" max="13836" width="4.5703125" style="139" customWidth="1"/>
    <col min="13837" max="13837" width="4.85546875" style="139" customWidth="1"/>
    <col min="13838" max="13839" width="5" style="139" customWidth="1"/>
    <col min="13840" max="13840" width="5.140625" style="139" customWidth="1"/>
    <col min="13841" max="13841" width="5" style="139" customWidth="1"/>
    <col min="13842" max="13842" width="4.28515625" style="139" customWidth="1"/>
    <col min="13843" max="13843" width="4.7109375" style="139" customWidth="1"/>
    <col min="13844" max="13844" width="5.42578125" style="139" customWidth="1"/>
    <col min="13845" max="13845" width="6.5703125" style="139" customWidth="1"/>
    <col min="13846" max="13846" width="7.5703125" style="139" customWidth="1"/>
    <col min="13847" max="14080" width="9.140625" style="139"/>
    <col min="14081" max="14081" width="3.85546875" style="139" customWidth="1"/>
    <col min="14082" max="14082" width="2.7109375" style="139" customWidth="1"/>
    <col min="14083" max="14083" width="6.140625" style="139" customWidth="1"/>
    <col min="14084" max="14084" width="23.28515625" style="139" customWidth="1"/>
    <col min="14085" max="14085" width="5.140625" style="139" customWidth="1"/>
    <col min="14086" max="14086" width="4.28515625" style="139" customWidth="1"/>
    <col min="14087" max="14087" width="5.42578125" style="139" customWidth="1"/>
    <col min="14088" max="14088" width="4.7109375" style="139" customWidth="1"/>
    <col min="14089" max="14090" width="4.5703125" style="139" customWidth="1"/>
    <col min="14091" max="14091" width="4.42578125" style="139" customWidth="1"/>
    <col min="14092" max="14092" width="4.5703125" style="139" customWidth="1"/>
    <col min="14093" max="14093" width="4.85546875" style="139" customWidth="1"/>
    <col min="14094" max="14095" width="5" style="139" customWidth="1"/>
    <col min="14096" max="14096" width="5.140625" style="139" customWidth="1"/>
    <col min="14097" max="14097" width="5" style="139" customWidth="1"/>
    <col min="14098" max="14098" width="4.28515625" style="139" customWidth="1"/>
    <col min="14099" max="14099" width="4.7109375" style="139" customWidth="1"/>
    <col min="14100" max="14100" width="5.42578125" style="139" customWidth="1"/>
    <col min="14101" max="14101" width="6.5703125" style="139" customWidth="1"/>
    <col min="14102" max="14102" width="7.5703125" style="139" customWidth="1"/>
    <col min="14103" max="14336" width="9.140625" style="139"/>
    <col min="14337" max="14337" width="3.85546875" style="139" customWidth="1"/>
    <col min="14338" max="14338" width="2.7109375" style="139" customWidth="1"/>
    <col min="14339" max="14339" width="6.140625" style="139" customWidth="1"/>
    <col min="14340" max="14340" width="23.28515625" style="139" customWidth="1"/>
    <col min="14341" max="14341" width="5.140625" style="139" customWidth="1"/>
    <col min="14342" max="14342" width="4.28515625" style="139" customWidth="1"/>
    <col min="14343" max="14343" width="5.42578125" style="139" customWidth="1"/>
    <col min="14344" max="14344" width="4.7109375" style="139" customWidth="1"/>
    <col min="14345" max="14346" width="4.5703125" style="139" customWidth="1"/>
    <col min="14347" max="14347" width="4.42578125" style="139" customWidth="1"/>
    <col min="14348" max="14348" width="4.5703125" style="139" customWidth="1"/>
    <col min="14349" max="14349" width="4.85546875" style="139" customWidth="1"/>
    <col min="14350" max="14351" width="5" style="139" customWidth="1"/>
    <col min="14352" max="14352" width="5.140625" style="139" customWidth="1"/>
    <col min="14353" max="14353" width="5" style="139" customWidth="1"/>
    <col min="14354" max="14354" width="4.28515625" style="139" customWidth="1"/>
    <col min="14355" max="14355" width="4.7109375" style="139" customWidth="1"/>
    <col min="14356" max="14356" width="5.42578125" style="139" customWidth="1"/>
    <col min="14357" max="14357" width="6.5703125" style="139" customWidth="1"/>
    <col min="14358" max="14358" width="7.5703125" style="139" customWidth="1"/>
    <col min="14359" max="14592" width="9.140625" style="139"/>
    <col min="14593" max="14593" width="3.85546875" style="139" customWidth="1"/>
    <col min="14594" max="14594" width="2.7109375" style="139" customWidth="1"/>
    <col min="14595" max="14595" width="6.140625" style="139" customWidth="1"/>
    <col min="14596" max="14596" width="23.28515625" style="139" customWidth="1"/>
    <col min="14597" max="14597" width="5.140625" style="139" customWidth="1"/>
    <col min="14598" max="14598" width="4.28515625" style="139" customWidth="1"/>
    <col min="14599" max="14599" width="5.42578125" style="139" customWidth="1"/>
    <col min="14600" max="14600" width="4.7109375" style="139" customWidth="1"/>
    <col min="14601" max="14602" width="4.5703125" style="139" customWidth="1"/>
    <col min="14603" max="14603" width="4.42578125" style="139" customWidth="1"/>
    <col min="14604" max="14604" width="4.5703125" style="139" customWidth="1"/>
    <col min="14605" max="14605" width="4.85546875" style="139" customWidth="1"/>
    <col min="14606" max="14607" width="5" style="139" customWidth="1"/>
    <col min="14608" max="14608" width="5.140625" style="139" customWidth="1"/>
    <col min="14609" max="14609" width="5" style="139" customWidth="1"/>
    <col min="14610" max="14610" width="4.28515625" style="139" customWidth="1"/>
    <col min="14611" max="14611" width="4.7109375" style="139" customWidth="1"/>
    <col min="14612" max="14612" width="5.42578125" style="139" customWidth="1"/>
    <col min="14613" max="14613" width="6.5703125" style="139" customWidth="1"/>
    <col min="14614" max="14614" width="7.5703125" style="139" customWidth="1"/>
    <col min="14615" max="14848" width="9.140625" style="139"/>
    <col min="14849" max="14849" width="3.85546875" style="139" customWidth="1"/>
    <col min="14850" max="14850" width="2.7109375" style="139" customWidth="1"/>
    <col min="14851" max="14851" width="6.140625" style="139" customWidth="1"/>
    <col min="14852" max="14852" width="23.28515625" style="139" customWidth="1"/>
    <col min="14853" max="14853" width="5.140625" style="139" customWidth="1"/>
    <col min="14854" max="14854" width="4.28515625" style="139" customWidth="1"/>
    <col min="14855" max="14855" width="5.42578125" style="139" customWidth="1"/>
    <col min="14856" max="14856" width="4.7109375" style="139" customWidth="1"/>
    <col min="14857" max="14858" width="4.5703125" style="139" customWidth="1"/>
    <col min="14859" max="14859" width="4.42578125" style="139" customWidth="1"/>
    <col min="14860" max="14860" width="4.5703125" style="139" customWidth="1"/>
    <col min="14861" max="14861" width="4.85546875" style="139" customWidth="1"/>
    <col min="14862" max="14863" width="5" style="139" customWidth="1"/>
    <col min="14864" max="14864" width="5.140625" style="139" customWidth="1"/>
    <col min="14865" max="14865" width="5" style="139" customWidth="1"/>
    <col min="14866" max="14866" width="4.28515625" style="139" customWidth="1"/>
    <col min="14867" max="14867" width="4.7109375" style="139" customWidth="1"/>
    <col min="14868" max="14868" width="5.42578125" style="139" customWidth="1"/>
    <col min="14869" max="14869" width="6.5703125" style="139" customWidth="1"/>
    <col min="14870" max="14870" width="7.5703125" style="139" customWidth="1"/>
    <col min="14871" max="15104" width="9.140625" style="139"/>
    <col min="15105" max="15105" width="3.85546875" style="139" customWidth="1"/>
    <col min="15106" max="15106" width="2.7109375" style="139" customWidth="1"/>
    <col min="15107" max="15107" width="6.140625" style="139" customWidth="1"/>
    <col min="15108" max="15108" width="23.28515625" style="139" customWidth="1"/>
    <col min="15109" max="15109" width="5.140625" style="139" customWidth="1"/>
    <col min="15110" max="15110" width="4.28515625" style="139" customWidth="1"/>
    <col min="15111" max="15111" width="5.42578125" style="139" customWidth="1"/>
    <col min="15112" max="15112" width="4.7109375" style="139" customWidth="1"/>
    <col min="15113" max="15114" width="4.5703125" style="139" customWidth="1"/>
    <col min="15115" max="15115" width="4.42578125" style="139" customWidth="1"/>
    <col min="15116" max="15116" width="4.5703125" style="139" customWidth="1"/>
    <col min="15117" max="15117" width="4.85546875" style="139" customWidth="1"/>
    <col min="15118" max="15119" width="5" style="139" customWidth="1"/>
    <col min="15120" max="15120" width="5.140625" style="139" customWidth="1"/>
    <col min="15121" max="15121" width="5" style="139" customWidth="1"/>
    <col min="15122" max="15122" width="4.28515625" style="139" customWidth="1"/>
    <col min="15123" max="15123" width="4.7109375" style="139" customWidth="1"/>
    <col min="15124" max="15124" width="5.42578125" style="139" customWidth="1"/>
    <col min="15125" max="15125" width="6.5703125" style="139" customWidth="1"/>
    <col min="15126" max="15126" width="7.5703125" style="139" customWidth="1"/>
    <col min="15127" max="15360" width="9.140625" style="139"/>
    <col min="15361" max="15361" width="3.85546875" style="139" customWidth="1"/>
    <col min="15362" max="15362" width="2.7109375" style="139" customWidth="1"/>
    <col min="15363" max="15363" width="6.140625" style="139" customWidth="1"/>
    <col min="15364" max="15364" width="23.28515625" style="139" customWidth="1"/>
    <col min="15365" max="15365" width="5.140625" style="139" customWidth="1"/>
    <col min="15366" max="15366" width="4.28515625" style="139" customWidth="1"/>
    <col min="15367" max="15367" width="5.42578125" style="139" customWidth="1"/>
    <col min="15368" max="15368" width="4.7109375" style="139" customWidth="1"/>
    <col min="15369" max="15370" width="4.5703125" style="139" customWidth="1"/>
    <col min="15371" max="15371" width="4.42578125" style="139" customWidth="1"/>
    <col min="15372" max="15372" width="4.5703125" style="139" customWidth="1"/>
    <col min="15373" max="15373" width="4.85546875" style="139" customWidth="1"/>
    <col min="15374" max="15375" width="5" style="139" customWidth="1"/>
    <col min="15376" max="15376" width="5.140625" style="139" customWidth="1"/>
    <col min="15377" max="15377" width="5" style="139" customWidth="1"/>
    <col min="15378" max="15378" width="4.28515625" style="139" customWidth="1"/>
    <col min="15379" max="15379" width="4.7109375" style="139" customWidth="1"/>
    <col min="15380" max="15380" width="5.42578125" style="139" customWidth="1"/>
    <col min="15381" max="15381" width="6.5703125" style="139" customWidth="1"/>
    <col min="15382" max="15382" width="7.5703125" style="139" customWidth="1"/>
    <col min="15383" max="15616" width="9.140625" style="139"/>
    <col min="15617" max="15617" width="3.85546875" style="139" customWidth="1"/>
    <col min="15618" max="15618" width="2.7109375" style="139" customWidth="1"/>
    <col min="15619" max="15619" width="6.140625" style="139" customWidth="1"/>
    <col min="15620" max="15620" width="23.28515625" style="139" customWidth="1"/>
    <col min="15621" max="15621" width="5.140625" style="139" customWidth="1"/>
    <col min="15622" max="15622" width="4.28515625" style="139" customWidth="1"/>
    <col min="15623" max="15623" width="5.42578125" style="139" customWidth="1"/>
    <col min="15624" max="15624" width="4.7109375" style="139" customWidth="1"/>
    <col min="15625" max="15626" width="4.5703125" style="139" customWidth="1"/>
    <col min="15627" max="15627" width="4.42578125" style="139" customWidth="1"/>
    <col min="15628" max="15628" width="4.5703125" style="139" customWidth="1"/>
    <col min="15629" max="15629" width="4.85546875" style="139" customWidth="1"/>
    <col min="15630" max="15631" width="5" style="139" customWidth="1"/>
    <col min="15632" max="15632" width="5.140625" style="139" customWidth="1"/>
    <col min="15633" max="15633" width="5" style="139" customWidth="1"/>
    <col min="15634" max="15634" width="4.28515625" style="139" customWidth="1"/>
    <col min="15635" max="15635" width="4.7109375" style="139" customWidth="1"/>
    <col min="15636" max="15636" width="5.42578125" style="139" customWidth="1"/>
    <col min="15637" max="15637" width="6.5703125" style="139" customWidth="1"/>
    <col min="15638" max="15638" width="7.5703125" style="139" customWidth="1"/>
    <col min="15639" max="15872" width="9.140625" style="139"/>
    <col min="15873" max="15873" width="3.85546875" style="139" customWidth="1"/>
    <col min="15874" max="15874" width="2.7109375" style="139" customWidth="1"/>
    <col min="15875" max="15875" width="6.140625" style="139" customWidth="1"/>
    <col min="15876" max="15876" width="23.28515625" style="139" customWidth="1"/>
    <col min="15877" max="15877" width="5.140625" style="139" customWidth="1"/>
    <col min="15878" max="15878" width="4.28515625" style="139" customWidth="1"/>
    <col min="15879" max="15879" width="5.42578125" style="139" customWidth="1"/>
    <col min="15880" max="15880" width="4.7109375" style="139" customWidth="1"/>
    <col min="15881" max="15882" width="4.5703125" style="139" customWidth="1"/>
    <col min="15883" max="15883" width="4.42578125" style="139" customWidth="1"/>
    <col min="15884" max="15884" width="4.5703125" style="139" customWidth="1"/>
    <col min="15885" max="15885" width="4.85546875" style="139" customWidth="1"/>
    <col min="15886" max="15887" width="5" style="139" customWidth="1"/>
    <col min="15888" max="15888" width="5.140625" style="139" customWidth="1"/>
    <col min="15889" max="15889" width="5" style="139" customWidth="1"/>
    <col min="15890" max="15890" width="4.28515625" style="139" customWidth="1"/>
    <col min="15891" max="15891" width="4.7109375" style="139" customWidth="1"/>
    <col min="15892" max="15892" width="5.42578125" style="139" customWidth="1"/>
    <col min="15893" max="15893" width="6.5703125" style="139" customWidth="1"/>
    <col min="15894" max="15894" width="7.5703125" style="139" customWidth="1"/>
    <col min="15895" max="16128" width="9.140625" style="139"/>
    <col min="16129" max="16129" width="3.85546875" style="139" customWidth="1"/>
    <col min="16130" max="16130" width="2.7109375" style="139" customWidth="1"/>
    <col min="16131" max="16131" width="6.140625" style="139" customWidth="1"/>
    <col min="16132" max="16132" width="23.28515625" style="139" customWidth="1"/>
    <col min="16133" max="16133" width="5.140625" style="139" customWidth="1"/>
    <col min="16134" max="16134" width="4.28515625" style="139" customWidth="1"/>
    <col min="16135" max="16135" width="5.42578125" style="139" customWidth="1"/>
    <col min="16136" max="16136" width="4.7109375" style="139" customWidth="1"/>
    <col min="16137" max="16138" width="4.5703125" style="139" customWidth="1"/>
    <col min="16139" max="16139" width="4.42578125" style="139" customWidth="1"/>
    <col min="16140" max="16140" width="4.5703125" style="139" customWidth="1"/>
    <col min="16141" max="16141" width="4.85546875" style="139" customWidth="1"/>
    <col min="16142" max="16143" width="5" style="139" customWidth="1"/>
    <col min="16144" max="16144" width="5.140625" style="139" customWidth="1"/>
    <col min="16145" max="16145" width="5" style="139" customWidth="1"/>
    <col min="16146" max="16146" width="4.28515625" style="139" customWidth="1"/>
    <col min="16147" max="16147" width="4.7109375" style="139" customWidth="1"/>
    <col min="16148" max="16148" width="5.42578125" style="139" customWidth="1"/>
    <col min="16149" max="16149" width="6.5703125" style="139" customWidth="1"/>
    <col min="16150" max="16150" width="7.5703125" style="139" customWidth="1"/>
    <col min="16151" max="16384" width="9.140625" style="139"/>
  </cols>
  <sheetData>
    <row r="1" spans="1:22" ht="15.75">
      <c r="A1" s="717" t="s">
        <v>566</v>
      </c>
      <c r="B1" s="718"/>
      <c r="C1" s="718"/>
      <c r="D1" s="718"/>
      <c r="E1" s="718"/>
      <c r="F1" s="718"/>
      <c r="G1" s="718"/>
      <c r="H1" s="718"/>
      <c r="I1" s="718"/>
      <c r="J1" s="718"/>
      <c r="K1" s="718"/>
      <c r="L1" s="718"/>
      <c r="M1" s="718"/>
      <c r="N1" s="718"/>
      <c r="O1" s="718"/>
      <c r="P1" s="718"/>
      <c r="Q1" s="718"/>
      <c r="R1" s="718"/>
      <c r="S1" s="718"/>
      <c r="T1" s="718"/>
      <c r="U1" s="718"/>
      <c r="V1" s="718"/>
    </row>
    <row r="2" spans="1:22" ht="15.75">
      <c r="A2" s="717" t="s">
        <v>567</v>
      </c>
      <c r="B2" s="717"/>
      <c r="C2" s="717"/>
      <c r="D2" s="717"/>
      <c r="E2" s="717"/>
      <c r="F2" s="717"/>
      <c r="G2" s="717"/>
      <c r="H2" s="717"/>
      <c r="I2" s="717"/>
      <c r="J2" s="717"/>
      <c r="K2" s="717"/>
      <c r="L2" s="717"/>
      <c r="M2" s="717"/>
      <c r="N2" s="717"/>
      <c r="O2" s="717"/>
      <c r="P2" s="717"/>
      <c r="Q2" s="717"/>
      <c r="R2" s="717"/>
      <c r="S2" s="717"/>
      <c r="T2" s="717"/>
      <c r="U2" s="717"/>
      <c r="V2" s="717"/>
    </row>
    <row r="4" spans="1:22" ht="30" customHeight="1">
      <c r="A4" s="717" t="s">
        <v>579</v>
      </c>
      <c r="B4" s="718"/>
      <c r="C4" s="718"/>
      <c r="D4" s="718"/>
      <c r="E4" s="718"/>
      <c r="F4" s="718"/>
      <c r="G4" s="718"/>
      <c r="H4" s="718"/>
      <c r="I4" s="718"/>
      <c r="J4" s="718"/>
      <c r="K4" s="718"/>
      <c r="L4" s="718"/>
      <c r="M4" s="718"/>
      <c r="N4" s="718"/>
      <c r="O4" s="718"/>
      <c r="P4" s="718"/>
      <c r="Q4" s="718"/>
      <c r="R4" s="718"/>
      <c r="S4" s="718"/>
      <c r="T4" s="718"/>
      <c r="U4" s="718"/>
      <c r="V4" s="718"/>
    </row>
    <row r="5" spans="1:22" ht="93" customHeight="1">
      <c r="A5" s="719" t="s">
        <v>0</v>
      </c>
      <c r="B5" s="719" t="s">
        <v>146</v>
      </c>
      <c r="C5" s="719" t="s">
        <v>147</v>
      </c>
      <c r="D5" s="720" t="s">
        <v>148</v>
      </c>
      <c r="E5" s="721" t="s">
        <v>149</v>
      </c>
      <c r="F5" s="721"/>
      <c r="G5" s="721" t="s">
        <v>150</v>
      </c>
      <c r="H5" s="721"/>
      <c r="I5" s="721" t="s">
        <v>151</v>
      </c>
      <c r="J5" s="721"/>
      <c r="K5" s="721" t="s">
        <v>152</v>
      </c>
      <c r="L5" s="721"/>
      <c r="M5" s="721" t="s">
        <v>153</v>
      </c>
      <c r="N5" s="721"/>
      <c r="O5" s="721" t="s">
        <v>154</v>
      </c>
      <c r="P5" s="721"/>
      <c r="Q5" s="721" t="s">
        <v>5</v>
      </c>
      <c r="R5" s="721"/>
      <c r="S5" s="738" t="s">
        <v>155</v>
      </c>
      <c r="T5" s="738"/>
      <c r="U5" s="739" t="s">
        <v>156</v>
      </c>
      <c r="V5" s="739"/>
    </row>
    <row r="6" spans="1:22" ht="51">
      <c r="A6" s="719"/>
      <c r="B6" s="719"/>
      <c r="C6" s="719"/>
      <c r="D6" s="720"/>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7" t="s">
        <v>5</v>
      </c>
      <c r="T6" s="108" t="s">
        <v>31</v>
      </c>
      <c r="U6" s="107" t="s">
        <v>5</v>
      </c>
      <c r="V6" s="108" t="s">
        <v>31</v>
      </c>
    </row>
    <row r="7" spans="1:22">
      <c r="A7" s="110" t="s">
        <v>397</v>
      </c>
      <c r="B7" s="110" t="s">
        <v>45</v>
      </c>
      <c r="C7" s="110" t="s">
        <v>157</v>
      </c>
      <c r="D7" s="110" t="s">
        <v>398</v>
      </c>
      <c r="E7" s="112">
        <v>211</v>
      </c>
      <c r="F7" s="112">
        <v>129</v>
      </c>
      <c r="G7" s="112">
        <v>113</v>
      </c>
      <c r="H7" s="112">
        <v>71</v>
      </c>
      <c r="I7" s="112">
        <v>126</v>
      </c>
      <c r="J7" s="112">
        <v>86</v>
      </c>
      <c r="K7" s="112">
        <v>7</v>
      </c>
      <c r="L7" s="112">
        <v>5</v>
      </c>
      <c r="M7" s="112">
        <v>1</v>
      </c>
      <c r="N7" s="112">
        <v>0</v>
      </c>
      <c r="O7" s="140" t="s">
        <v>399</v>
      </c>
      <c r="P7" s="140" t="s">
        <v>399</v>
      </c>
      <c r="Q7" s="113">
        <v>458</v>
      </c>
      <c r="R7" s="113">
        <v>291</v>
      </c>
      <c r="S7" s="119">
        <f>K7+M7+O7</f>
        <v>8</v>
      </c>
      <c r="T7" s="119">
        <f>L7+N7+P7</f>
        <v>5</v>
      </c>
      <c r="U7" s="120">
        <f t="shared" ref="U7:V22" si="0">S7/Q7*100</f>
        <v>1.7467248908296942</v>
      </c>
      <c r="V7" s="120">
        <f t="shared" si="0"/>
        <v>1.7182130584192441</v>
      </c>
    </row>
    <row r="8" spans="1:22">
      <c r="A8" s="728" t="s">
        <v>400</v>
      </c>
      <c r="B8" s="729"/>
      <c r="C8" s="729"/>
      <c r="D8" s="730"/>
      <c r="E8" s="116">
        <f>SUM(E7)</f>
        <v>211</v>
      </c>
      <c r="F8" s="116">
        <f t="shared" ref="F8:T8" si="1">SUM(F7)</f>
        <v>129</v>
      </c>
      <c r="G8" s="116">
        <f t="shared" si="1"/>
        <v>113</v>
      </c>
      <c r="H8" s="116">
        <f t="shared" si="1"/>
        <v>71</v>
      </c>
      <c r="I8" s="116">
        <f t="shared" si="1"/>
        <v>126</v>
      </c>
      <c r="J8" s="116">
        <f t="shared" si="1"/>
        <v>86</v>
      </c>
      <c r="K8" s="116">
        <f t="shared" si="1"/>
        <v>7</v>
      </c>
      <c r="L8" s="116">
        <f t="shared" si="1"/>
        <v>5</v>
      </c>
      <c r="M8" s="116">
        <f t="shared" si="1"/>
        <v>1</v>
      </c>
      <c r="N8" s="116">
        <f t="shared" si="1"/>
        <v>0</v>
      </c>
      <c r="O8" s="116">
        <f t="shared" si="1"/>
        <v>0</v>
      </c>
      <c r="P8" s="116">
        <f t="shared" si="1"/>
        <v>0</v>
      </c>
      <c r="Q8" s="116">
        <f t="shared" si="1"/>
        <v>458</v>
      </c>
      <c r="R8" s="116">
        <f t="shared" si="1"/>
        <v>291</v>
      </c>
      <c r="S8" s="116">
        <f t="shared" si="1"/>
        <v>8</v>
      </c>
      <c r="T8" s="116">
        <f t="shared" si="1"/>
        <v>5</v>
      </c>
      <c r="U8" s="118">
        <f t="shared" si="0"/>
        <v>1.7467248908296942</v>
      </c>
      <c r="V8" s="118">
        <f t="shared" si="0"/>
        <v>1.7182130584192441</v>
      </c>
    </row>
    <row r="9" spans="1:22">
      <c r="A9" s="110" t="s">
        <v>397</v>
      </c>
      <c r="B9" s="110" t="s">
        <v>45</v>
      </c>
      <c r="C9" s="110" t="s">
        <v>166</v>
      </c>
      <c r="D9" s="110" t="s">
        <v>398</v>
      </c>
      <c r="E9" s="112">
        <v>82</v>
      </c>
      <c r="F9" s="112">
        <v>52</v>
      </c>
      <c r="G9" s="112">
        <v>56</v>
      </c>
      <c r="H9" s="112">
        <v>35</v>
      </c>
      <c r="I9" s="112">
        <v>46</v>
      </c>
      <c r="J9" s="112">
        <v>30</v>
      </c>
      <c r="K9" s="112">
        <v>54</v>
      </c>
      <c r="L9" s="112">
        <v>27</v>
      </c>
      <c r="M9" s="112">
        <v>3</v>
      </c>
      <c r="N9" s="112">
        <v>3</v>
      </c>
      <c r="O9" s="140" t="s">
        <v>399</v>
      </c>
      <c r="P9" s="140" t="s">
        <v>399</v>
      </c>
      <c r="Q9" s="113">
        <v>241</v>
      </c>
      <c r="R9" s="113">
        <v>147</v>
      </c>
      <c r="S9" s="119">
        <f>M9+O9</f>
        <v>3</v>
      </c>
      <c r="T9" s="119">
        <f>N9+P9</f>
        <v>3</v>
      </c>
      <c r="U9" s="120">
        <f t="shared" si="0"/>
        <v>1.2448132780082988</v>
      </c>
      <c r="V9" s="120">
        <f t="shared" si="0"/>
        <v>2.0408163265306123</v>
      </c>
    </row>
    <row r="10" spans="1:22">
      <c r="A10" s="728" t="s">
        <v>401</v>
      </c>
      <c r="B10" s="729"/>
      <c r="C10" s="729"/>
      <c r="D10" s="730"/>
      <c r="E10" s="116">
        <f>SUM(E9)</f>
        <v>82</v>
      </c>
      <c r="F10" s="116">
        <f t="shared" ref="F10:T10" si="2">SUM(F9)</f>
        <v>52</v>
      </c>
      <c r="G10" s="116">
        <f t="shared" si="2"/>
        <v>56</v>
      </c>
      <c r="H10" s="116">
        <f t="shared" si="2"/>
        <v>35</v>
      </c>
      <c r="I10" s="116">
        <f t="shared" si="2"/>
        <v>46</v>
      </c>
      <c r="J10" s="116">
        <f t="shared" si="2"/>
        <v>30</v>
      </c>
      <c r="K10" s="116">
        <f t="shared" si="2"/>
        <v>54</v>
      </c>
      <c r="L10" s="116">
        <f t="shared" si="2"/>
        <v>27</v>
      </c>
      <c r="M10" s="116">
        <f t="shared" si="2"/>
        <v>3</v>
      </c>
      <c r="N10" s="116">
        <f t="shared" si="2"/>
        <v>3</v>
      </c>
      <c r="O10" s="116">
        <f t="shared" si="2"/>
        <v>0</v>
      </c>
      <c r="P10" s="116">
        <f t="shared" si="2"/>
        <v>0</v>
      </c>
      <c r="Q10" s="116">
        <f t="shared" si="2"/>
        <v>241</v>
      </c>
      <c r="R10" s="116">
        <f t="shared" si="2"/>
        <v>147</v>
      </c>
      <c r="S10" s="116">
        <f t="shared" si="2"/>
        <v>3</v>
      </c>
      <c r="T10" s="116">
        <f t="shared" si="2"/>
        <v>3</v>
      </c>
      <c r="U10" s="118">
        <f t="shared" si="0"/>
        <v>1.2448132780082988</v>
      </c>
      <c r="V10" s="118">
        <f t="shared" si="0"/>
        <v>2.0408163265306123</v>
      </c>
    </row>
    <row r="11" spans="1:22">
      <c r="A11" s="731" t="s">
        <v>402</v>
      </c>
      <c r="B11" s="732"/>
      <c r="C11" s="732"/>
      <c r="D11" s="733"/>
      <c r="E11" s="122">
        <f>E8+E10</f>
        <v>293</v>
      </c>
      <c r="F11" s="122">
        <f t="shared" ref="F11:T11" si="3">F8+F10</f>
        <v>181</v>
      </c>
      <c r="G11" s="122">
        <f t="shared" si="3"/>
        <v>169</v>
      </c>
      <c r="H11" s="122">
        <f t="shared" si="3"/>
        <v>106</v>
      </c>
      <c r="I11" s="122">
        <f t="shared" si="3"/>
        <v>172</v>
      </c>
      <c r="J11" s="122">
        <f t="shared" si="3"/>
        <v>116</v>
      </c>
      <c r="K11" s="122">
        <f t="shared" si="3"/>
        <v>61</v>
      </c>
      <c r="L11" s="122">
        <f t="shared" si="3"/>
        <v>32</v>
      </c>
      <c r="M11" s="122">
        <f t="shared" si="3"/>
        <v>4</v>
      </c>
      <c r="N11" s="122">
        <f t="shared" si="3"/>
        <v>3</v>
      </c>
      <c r="O11" s="122">
        <f t="shared" si="3"/>
        <v>0</v>
      </c>
      <c r="P11" s="122">
        <f t="shared" si="3"/>
        <v>0</v>
      </c>
      <c r="Q11" s="122">
        <f t="shared" si="3"/>
        <v>699</v>
      </c>
      <c r="R11" s="122">
        <f t="shared" si="3"/>
        <v>438</v>
      </c>
      <c r="S11" s="122">
        <f t="shared" si="3"/>
        <v>11</v>
      </c>
      <c r="T11" s="122">
        <f t="shared" si="3"/>
        <v>8</v>
      </c>
      <c r="U11" s="124">
        <f t="shared" si="0"/>
        <v>1.5736766809728182</v>
      </c>
      <c r="V11" s="124">
        <f t="shared" si="0"/>
        <v>1.8264840182648401</v>
      </c>
    </row>
    <row r="12" spans="1:22">
      <c r="A12" s="110" t="s">
        <v>397</v>
      </c>
      <c r="B12" s="110" t="s">
        <v>60</v>
      </c>
      <c r="C12" s="110" t="s">
        <v>157</v>
      </c>
      <c r="D12" s="110" t="s">
        <v>398</v>
      </c>
      <c r="E12" s="112">
        <v>84</v>
      </c>
      <c r="F12" s="112">
        <v>59</v>
      </c>
      <c r="G12" s="112">
        <v>84</v>
      </c>
      <c r="H12" s="112">
        <v>64</v>
      </c>
      <c r="I12" s="112">
        <v>5</v>
      </c>
      <c r="J12" s="112">
        <v>4</v>
      </c>
      <c r="K12" s="112">
        <v>2</v>
      </c>
      <c r="L12" s="112">
        <v>2</v>
      </c>
      <c r="M12" s="112">
        <v>0</v>
      </c>
      <c r="N12" s="112">
        <v>0</v>
      </c>
      <c r="O12" s="140" t="s">
        <v>399</v>
      </c>
      <c r="P12" s="140" t="s">
        <v>399</v>
      </c>
      <c r="Q12" s="113">
        <v>175</v>
      </c>
      <c r="R12" s="113">
        <v>129</v>
      </c>
      <c r="S12" s="119">
        <f>I12+K12</f>
        <v>7</v>
      </c>
      <c r="T12" s="119">
        <f>J12+L12</f>
        <v>6</v>
      </c>
      <c r="U12" s="119">
        <f t="shared" si="0"/>
        <v>4</v>
      </c>
      <c r="V12" s="120">
        <f t="shared" si="0"/>
        <v>4.6511627906976747</v>
      </c>
    </row>
    <row r="13" spans="1:22">
      <c r="A13" s="728" t="s">
        <v>403</v>
      </c>
      <c r="B13" s="729"/>
      <c r="C13" s="729"/>
      <c r="D13" s="730"/>
      <c r="E13" s="116">
        <f>SUM(E12)</f>
        <v>84</v>
      </c>
      <c r="F13" s="116">
        <f t="shared" ref="F13:R13" si="4">SUM(F12)</f>
        <v>59</v>
      </c>
      <c r="G13" s="116">
        <f t="shared" si="4"/>
        <v>84</v>
      </c>
      <c r="H13" s="116">
        <f t="shared" si="4"/>
        <v>64</v>
      </c>
      <c r="I13" s="116">
        <f t="shared" si="4"/>
        <v>5</v>
      </c>
      <c r="J13" s="116">
        <f t="shared" si="4"/>
        <v>4</v>
      </c>
      <c r="K13" s="116">
        <f t="shared" si="4"/>
        <v>2</v>
      </c>
      <c r="L13" s="116">
        <f t="shared" si="4"/>
        <v>2</v>
      </c>
      <c r="M13" s="116">
        <f t="shared" si="4"/>
        <v>0</v>
      </c>
      <c r="N13" s="116">
        <f t="shared" si="4"/>
        <v>0</v>
      </c>
      <c r="O13" s="116">
        <f t="shared" si="4"/>
        <v>0</v>
      </c>
      <c r="P13" s="116">
        <f t="shared" si="4"/>
        <v>0</v>
      </c>
      <c r="Q13" s="116">
        <f t="shared" si="4"/>
        <v>175</v>
      </c>
      <c r="R13" s="116">
        <f t="shared" si="4"/>
        <v>129</v>
      </c>
      <c r="S13" s="116">
        <f>SUM(S12)</f>
        <v>7</v>
      </c>
      <c r="T13" s="116">
        <f>SUM(T12)</f>
        <v>6</v>
      </c>
      <c r="U13" s="118">
        <f t="shared" si="0"/>
        <v>4</v>
      </c>
      <c r="V13" s="118">
        <f t="shared" si="0"/>
        <v>4.6511627906976747</v>
      </c>
    </row>
    <row r="14" spans="1:22">
      <c r="A14" s="110" t="s">
        <v>397</v>
      </c>
      <c r="B14" s="110" t="s">
        <v>60</v>
      </c>
      <c r="C14" s="110" t="s">
        <v>166</v>
      </c>
      <c r="D14" s="110" t="s">
        <v>398</v>
      </c>
      <c r="E14" s="112">
        <v>56</v>
      </c>
      <c r="F14" s="112">
        <v>36</v>
      </c>
      <c r="G14" s="112">
        <v>27</v>
      </c>
      <c r="H14" s="112">
        <v>13</v>
      </c>
      <c r="I14" s="112">
        <v>15</v>
      </c>
      <c r="J14" s="112">
        <v>7</v>
      </c>
      <c r="K14" s="112">
        <v>0</v>
      </c>
      <c r="L14" s="112">
        <v>0</v>
      </c>
      <c r="M14" s="112">
        <v>1</v>
      </c>
      <c r="N14" s="112">
        <v>1</v>
      </c>
      <c r="O14" s="140" t="s">
        <v>399</v>
      </c>
      <c r="P14" s="140" t="s">
        <v>399</v>
      </c>
      <c r="Q14" s="113">
        <v>99</v>
      </c>
      <c r="R14" s="113">
        <v>57</v>
      </c>
      <c r="S14" s="119">
        <f>K14+M14</f>
        <v>1</v>
      </c>
      <c r="T14" s="119">
        <f>L14+N14</f>
        <v>1</v>
      </c>
      <c r="U14" s="120">
        <f t="shared" si="0"/>
        <v>1.0101010101010102</v>
      </c>
      <c r="V14" s="120">
        <f t="shared" si="0"/>
        <v>1.7543859649122806</v>
      </c>
    </row>
    <row r="15" spans="1:22">
      <c r="A15" s="728" t="s">
        <v>404</v>
      </c>
      <c r="B15" s="729"/>
      <c r="C15" s="729"/>
      <c r="D15" s="730"/>
      <c r="E15" s="116">
        <f>SUM(E14)</f>
        <v>56</v>
      </c>
      <c r="F15" s="116">
        <f t="shared" ref="F15:R15" si="5">SUM(F14)</f>
        <v>36</v>
      </c>
      <c r="G15" s="116">
        <f t="shared" si="5"/>
        <v>27</v>
      </c>
      <c r="H15" s="116">
        <f t="shared" si="5"/>
        <v>13</v>
      </c>
      <c r="I15" s="116">
        <f t="shared" si="5"/>
        <v>15</v>
      </c>
      <c r="J15" s="116">
        <f t="shared" si="5"/>
        <v>7</v>
      </c>
      <c r="K15" s="116">
        <f t="shared" si="5"/>
        <v>0</v>
      </c>
      <c r="L15" s="116">
        <f t="shared" si="5"/>
        <v>0</v>
      </c>
      <c r="M15" s="116">
        <f t="shared" si="5"/>
        <v>1</v>
      </c>
      <c r="N15" s="116">
        <f t="shared" si="5"/>
        <v>1</v>
      </c>
      <c r="O15" s="116">
        <f t="shared" si="5"/>
        <v>0</v>
      </c>
      <c r="P15" s="116">
        <f t="shared" si="5"/>
        <v>0</v>
      </c>
      <c r="Q15" s="116">
        <f t="shared" si="5"/>
        <v>99</v>
      </c>
      <c r="R15" s="116">
        <f t="shared" si="5"/>
        <v>57</v>
      </c>
      <c r="S15" s="116">
        <f>SUM(S14)</f>
        <v>1</v>
      </c>
      <c r="T15" s="116">
        <f>SUM(T14)</f>
        <v>1</v>
      </c>
      <c r="U15" s="118">
        <f t="shared" si="0"/>
        <v>1.0101010101010102</v>
      </c>
      <c r="V15" s="118">
        <f t="shared" si="0"/>
        <v>1.7543859649122806</v>
      </c>
    </row>
    <row r="16" spans="1:22">
      <c r="A16" s="731" t="s">
        <v>405</v>
      </c>
      <c r="B16" s="732"/>
      <c r="C16" s="732"/>
      <c r="D16" s="733"/>
      <c r="E16" s="122">
        <f>E13+E15</f>
        <v>140</v>
      </c>
      <c r="F16" s="122">
        <f t="shared" ref="F16:T16" si="6">F13+F15</f>
        <v>95</v>
      </c>
      <c r="G16" s="122">
        <f t="shared" si="6"/>
        <v>111</v>
      </c>
      <c r="H16" s="122">
        <f t="shared" si="6"/>
        <v>77</v>
      </c>
      <c r="I16" s="122">
        <f t="shared" si="6"/>
        <v>20</v>
      </c>
      <c r="J16" s="122">
        <f t="shared" si="6"/>
        <v>11</v>
      </c>
      <c r="K16" s="122">
        <f t="shared" si="6"/>
        <v>2</v>
      </c>
      <c r="L16" s="122">
        <f t="shared" si="6"/>
        <v>2</v>
      </c>
      <c r="M16" s="122">
        <f t="shared" si="6"/>
        <v>1</v>
      </c>
      <c r="N16" s="122">
        <f t="shared" si="6"/>
        <v>1</v>
      </c>
      <c r="O16" s="122">
        <f t="shared" si="6"/>
        <v>0</v>
      </c>
      <c r="P16" s="122">
        <f t="shared" si="6"/>
        <v>0</v>
      </c>
      <c r="Q16" s="122">
        <f t="shared" si="6"/>
        <v>274</v>
      </c>
      <c r="R16" s="122">
        <f t="shared" si="6"/>
        <v>186</v>
      </c>
      <c r="S16" s="122">
        <f t="shared" si="6"/>
        <v>8</v>
      </c>
      <c r="T16" s="122">
        <f t="shared" si="6"/>
        <v>7</v>
      </c>
      <c r="U16" s="124">
        <f t="shared" si="0"/>
        <v>2.9197080291970803</v>
      </c>
      <c r="V16" s="124">
        <f t="shared" si="0"/>
        <v>3.763440860215054</v>
      </c>
    </row>
    <row r="17" spans="1:22">
      <c r="A17" s="110" t="s">
        <v>397</v>
      </c>
      <c r="B17" s="110" t="s">
        <v>342</v>
      </c>
      <c r="C17" s="110" t="s">
        <v>157</v>
      </c>
      <c r="D17" s="110" t="s">
        <v>406</v>
      </c>
      <c r="E17" s="112">
        <v>0</v>
      </c>
      <c r="F17" s="112">
        <v>0</v>
      </c>
      <c r="G17" s="112">
        <v>1</v>
      </c>
      <c r="H17" s="112">
        <v>1</v>
      </c>
      <c r="I17" s="112">
        <v>2</v>
      </c>
      <c r="J17" s="112">
        <v>2</v>
      </c>
      <c r="K17" s="112">
        <v>0</v>
      </c>
      <c r="L17" s="112">
        <v>0</v>
      </c>
      <c r="M17" s="112">
        <v>0</v>
      </c>
      <c r="N17" s="112">
        <v>0</v>
      </c>
      <c r="O17" s="140" t="s">
        <v>399</v>
      </c>
      <c r="P17" s="140" t="s">
        <v>399</v>
      </c>
      <c r="Q17" s="113">
        <v>3</v>
      </c>
      <c r="R17" s="113">
        <v>3</v>
      </c>
      <c r="S17" s="119">
        <f t="shared" ref="S17:T19" si="7">K17+M17</f>
        <v>0</v>
      </c>
      <c r="T17" s="119">
        <f t="shared" si="7"/>
        <v>0</v>
      </c>
      <c r="U17" s="120">
        <f t="shared" si="0"/>
        <v>0</v>
      </c>
      <c r="V17" s="120">
        <f t="shared" si="0"/>
        <v>0</v>
      </c>
    </row>
    <row r="18" spans="1:22">
      <c r="A18" s="110" t="s">
        <v>397</v>
      </c>
      <c r="B18" s="110" t="s">
        <v>342</v>
      </c>
      <c r="C18" s="110" t="s">
        <v>157</v>
      </c>
      <c r="D18" s="110" t="s">
        <v>407</v>
      </c>
      <c r="E18" s="112">
        <v>0</v>
      </c>
      <c r="F18" s="112">
        <v>0</v>
      </c>
      <c r="G18" s="112">
        <v>1</v>
      </c>
      <c r="H18" s="112">
        <v>1</v>
      </c>
      <c r="I18" s="112">
        <v>0</v>
      </c>
      <c r="J18" s="112">
        <v>0</v>
      </c>
      <c r="K18" s="112">
        <v>0</v>
      </c>
      <c r="L18" s="112">
        <v>0</v>
      </c>
      <c r="M18" s="112">
        <v>0</v>
      </c>
      <c r="N18" s="112">
        <v>0</v>
      </c>
      <c r="O18" s="140" t="s">
        <v>399</v>
      </c>
      <c r="P18" s="140" t="s">
        <v>399</v>
      </c>
      <c r="Q18" s="113">
        <v>1</v>
      </c>
      <c r="R18" s="113">
        <v>1</v>
      </c>
      <c r="S18" s="119">
        <f t="shared" si="7"/>
        <v>0</v>
      </c>
      <c r="T18" s="119">
        <f t="shared" si="7"/>
        <v>0</v>
      </c>
      <c r="U18" s="120">
        <f t="shared" si="0"/>
        <v>0</v>
      </c>
      <c r="V18" s="120">
        <f t="shared" si="0"/>
        <v>0</v>
      </c>
    </row>
    <row r="19" spans="1:22">
      <c r="A19" s="110" t="s">
        <v>397</v>
      </c>
      <c r="B19" s="110" t="s">
        <v>342</v>
      </c>
      <c r="C19" s="110" t="s">
        <v>157</v>
      </c>
      <c r="D19" s="110" t="s">
        <v>408</v>
      </c>
      <c r="E19" s="112">
        <v>1</v>
      </c>
      <c r="F19" s="112">
        <v>1</v>
      </c>
      <c r="G19" s="112">
        <v>1</v>
      </c>
      <c r="H19" s="112">
        <v>0</v>
      </c>
      <c r="I19" s="112">
        <v>1</v>
      </c>
      <c r="J19" s="112">
        <v>0</v>
      </c>
      <c r="K19" s="112">
        <v>0</v>
      </c>
      <c r="L19" s="112">
        <v>0</v>
      </c>
      <c r="M19" s="112">
        <v>0</v>
      </c>
      <c r="N19" s="112">
        <v>0</v>
      </c>
      <c r="O19" s="140" t="s">
        <v>399</v>
      </c>
      <c r="P19" s="140" t="s">
        <v>399</v>
      </c>
      <c r="Q19" s="113">
        <v>3</v>
      </c>
      <c r="R19" s="113">
        <v>1</v>
      </c>
      <c r="S19" s="119">
        <f t="shared" si="7"/>
        <v>0</v>
      </c>
      <c r="T19" s="119">
        <f t="shared" si="7"/>
        <v>0</v>
      </c>
      <c r="U19" s="120">
        <f t="shared" si="0"/>
        <v>0</v>
      </c>
      <c r="V19" s="120">
        <f t="shared" si="0"/>
        <v>0</v>
      </c>
    </row>
    <row r="20" spans="1:22">
      <c r="A20" s="728" t="s">
        <v>409</v>
      </c>
      <c r="B20" s="729"/>
      <c r="C20" s="729"/>
      <c r="D20" s="730"/>
      <c r="E20" s="116">
        <f>SUM(E17:E19)</f>
        <v>1</v>
      </c>
      <c r="F20" s="116">
        <f t="shared" ref="F20:T20" si="8">SUM(F17:F19)</f>
        <v>1</v>
      </c>
      <c r="G20" s="116">
        <f t="shared" si="8"/>
        <v>3</v>
      </c>
      <c r="H20" s="116">
        <f t="shared" si="8"/>
        <v>2</v>
      </c>
      <c r="I20" s="116">
        <f t="shared" si="8"/>
        <v>3</v>
      </c>
      <c r="J20" s="116">
        <f t="shared" si="8"/>
        <v>2</v>
      </c>
      <c r="K20" s="116">
        <f t="shared" si="8"/>
        <v>0</v>
      </c>
      <c r="L20" s="116">
        <f t="shared" si="8"/>
        <v>0</v>
      </c>
      <c r="M20" s="116">
        <f t="shared" si="8"/>
        <v>0</v>
      </c>
      <c r="N20" s="116">
        <f t="shared" si="8"/>
        <v>0</v>
      </c>
      <c r="O20" s="116">
        <f t="shared" si="8"/>
        <v>0</v>
      </c>
      <c r="P20" s="116">
        <f t="shared" si="8"/>
        <v>0</v>
      </c>
      <c r="Q20" s="116">
        <f t="shared" si="8"/>
        <v>7</v>
      </c>
      <c r="R20" s="116">
        <f t="shared" si="8"/>
        <v>5</v>
      </c>
      <c r="S20" s="116">
        <f t="shared" si="8"/>
        <v>0</v>
      </c>
      <c r="T20" s="116">
        <f t="shared" si="8"/>
        <v>0</v>
      </c>
      <c r="U20" s="118">
        <f t="shared" si="0"/>
        <v>0</v>
      </c>
      <c r="V20" s="118">
        <f t="shared" si="0"/>
        <v>0</v>
      </c>
    </row>
    <row r="21" spans="1:22">
      <c r="A21" s="110" t="s">
        <v>397</v>
      </c>
      <c r="B21" s="110" t="s">
        <v>342</v>
      </c>
      <c r="C21" s="110" t="s">
        <v>166</v>
      </c>
      <c r="D21" s="110" t="s">
        <v>406</v>
      </c>
      <c r="E21" s="112">
        <v>4</v>
      </c>
      <c r="F21" s="112">
        <v>2</v>
      </c>
      <c r="G21" s="112">
        <v>3</v>
      </c>
      <c r="H21" s="112">
        <v>3</v>
      </c>
      <c r="I21" s="112">
        <v>0</v>
      </c>
      <c r="J21" s="112">
        <v>0</v>
      </c>
      <c r="K21" s="112">
        <v>0</v>
      </c>
      <c r="L21" s="112">
        <v>0</v>
      </c>
      <c r="M21" s="112">
        <v>0</v>
      </c>
      <c r="N21" s="112">
        <v>0</v>
      </c>
      <c r="O21" s="140" t="s">
        <v>399</v>
      </c>
      <c r="P21" s="140" t="s">
        <v>399</v>
      </c>
      <c r="Q21" s="113">
        <v>7</v>
      </c>
      <c r="R21" s="113">
        <v>5</v>
      </c>
      <c r="S21" s="119">
        <f t="shared" ref="S21:T23" si="9">M21+O21</f>
        <v>0</v>
      </c>
      <c r="T21" s="119">
        <f t="shared" si="9"/>
        <v>0</v>
      </c>
      <c r="U21" s="120">
        <f t="shared" si="0"/>
        <v>0</v>
      </c>
      <c r="V21" s="120">
        <f t="shared" si="0"/>
        <v>0</v>
      </c>
    </row>
    <row r="22" spans="1:22">
      <c r="A22" s="110" t="s">
        <v>397</v>
      </c>
      <c r="B22" s="110" t="s">
        <v>342</v>
      </c>
      <c r="C22" s="110" t="s">
        <v>166</v>
      </c>
      <c r="D22" s="110" t="s">
        <v>407</v>
      </c>
      <c r="E22" s="112">
        <v>7</v>
      </c>
      <c r="F22" s="112">
        <v>4</v>
      </c>
      <c r="G22" s="112">
        <v>5</v>
      </c>
      <c r="H22" s="112">
        <v>5</v>
      </c>
      <c r="I22" s="112">
        <v>5</v>
      </c>
      <c r="J22" s="112">
        <v>2</v>
      </c>
      <c r="K22" s="112">
        <v>0</v>
      </c>
      <c r="L22" s="112">
        <v>0</v>
      </c>
      <c r="M22" s="112">
        <v>0</v>
      </c>
      <c r="N22" s="112">
        <v>0</v>
      </c>
      <c r="O22" s="140" t="s">
        <v>399</v>
      </c>
      <c r="P22" s="140" t="s">
        <v>399</v>
      </c>
      <c r="Q22" s="113">
        <v>17</v>
      </c>
      <c r="R22" s="113">
        <v>11</v>
      </c>
      <c r="S22" s="119">
        <f t="shared" si="9"/>
        <v>0</v>
      </c>
      <c r="T22" s="119">
        <f t="shared" si="9"/>
        <v>0</v>
      </c>
      <c r="U22" s="120">
        <f t="shared" si="0"/>
        <v>0</v>
      </c>
      <c r="V22" s="120">
        <f t="shared" si="0"/>
        <v>0</v>
      </c>
    </row>
    <row r="23" spans="1:22">
      <c r="A23" s="110" t="s">
        <v>397</v>
      </c>
      <c r="B23" s="110" t="s">
        <v>342</v>
      </c>
      <c r="C23" s="110" t="s">
        <v>166</v>
      </c>
      <c r="D23" s="110" t="s">
        <v>408</v>
      </c>
      <c r="E23" s="112">
        <v>1</v>
      </c>
      <c r="F23" s="112">
        <v>1</v>
      </c>
      <c r="G23" s="112">
        <v>1</v>
      </c>
      <c r="H23" s="112">
        <v>0</v>
      </c>
      <c r="I23" s="112">
        <v>0</v>
      </c>
      <c r="J23" s="112">
        <v>0</v>
      </c>
      <c r="K23" s="112">
        <v>5</v>
      </c>
      <c r="L23" s="112">
        <v>4</v>
      </c>
      <c r="M23" s="112">
        <v>5</v>
      </c>
      <c r="N23" s="112">
        <v>1</v>
      </c>
      <c r="O23" s="140" t="s">
        <v>399</v>
      </c>
      <c r="P23" s="140" t="s">
        <v>399</v>
      </c>
      <c r="Q23" s="113">
        <v>12</v>
      </c>
      <c r="R23" s="113">
        <v>6</v>
      </c>
      <c r="S23" s="119">
        <f t="shared" si="9"/>
        <v>5</v>
      </c>
      <c r="T23" s="119">
        <f t="shared" si="9"/>
        <v>1</v>
      </c>
      <c r="U23" s="120">
        <f t="shared" ref="U23:V26" si="10">S23/Q23*100</f>
        <v>41.666666666666671</v>
      </c>
      <c r="V23" s="120">
        <f t="shared" si="10"/>
        <v>16.666666666666664</v>
      </c>
    </row>
    <row r="24" spans="1:22">
      <c r="A24" s="728" t="s">
        <v>410</v>
      </c>
      <c r="B24" s="729"/>
      <c r="C24" s="729"/>
      <c r="D24" s="730"/>
      <c r="E24" s="116">
        <f>SUM(E21:E23)</f>
        <v>12</v>
      </c>
      <c r="F24" s="116">
        <f t="shared" ref="F24:T24" si="11">SUM(F21:F23)</f>
        <v>7</v>
      </c>
      <c r="G24" s="116">
        <f t="shared" si="11"/>
        <v>9</v>
      </c>
      <c r="H24" s="116">
        <f t="shared" si="11"/>
        <v>8</v>
      </c>
      <c r="I24" s="116">
        <f t="shared" si="11"/>
        <v>5</v>
      </c>
      <c r="J24" s="116">
        <f t="shared" si="11"/>
        <v>2</v>
      </c>
      <c r="K24" s="116">
        <f t="shared" si="11"/>
        <v>5</v>
      </c>
      <c r="L24" s="116">
        <f t="shared" si="11"/>
        <v>4</v>
      </c>
      <c r="M24" s="116">
        <f t="shared" si="11"/>
        <v>5</v>
      </c>
      <c r="N24" s="116">
        <f t="shared" si="11"/>
        <v>1</v>
      </c>
      <c r="O24" s="116">
        <f t="shared" si="11"/>
        <v>0</v>
      </c>
      <c r="P24" s="116">
        <f t="shared" si="11"/>
        <v>0</v>
      </c>
      <c r="Q24" s="116">
        <f t="shared" si="11"/>
        <v>36</v>
      </c>
      <c r="R24" s="116">
        <f t="shared" si="11"/>
        <v>22</v>
      </c>
      <c r="S24" s="116">
        <f t="shared" si="11"/>
        <v>5</v>
      </c>
      <c r="T24" s="116">
        <f t="shared" si="11"/>
        <v>1</v>
      </c>
      <c r="U24" s="118">
        <f t="shared" si="10"/>
        <v>13.888888888888889</v>
      </c>
      <c r="V24" s="118">
        <f t="shared" si="10"/>
        <v>4.5454545454545459</v>
      </c>
    </row>
    <row r="25" spans="1:22">
      <c r="A25" s="731" t="s">
        <v>411</v>
      </c>
      <c r="B25" s="732"/>
      <c r="C25" s="732"/>
      <c r="D25" s="733"/>
      <c r="E25" s="122">
        <f>E20+E24</f>
        <v>13</v>
      </c>
      <c r="F25" s="122">
        <f t="shared" ref="F25:T25" si="12">F20+F24</f>
        <v>8</v>
      </c>
      <c r="G25" s="122">
        <f t="shared" si="12"/>
        <v>12</v>
      </c>
      <c r="H25" s="122">
        <f t="shared" si="12"/>
        <v>10</v>
      </c>
      <c r="I25" s="122">
        <f t="shared" si="12"/>
        <v>8</v>
      </c>
      <c r="J25" s="122">
        <f t="shared" si="12"/>
        <v>4</v>
      </c>
      <c r="K25" s="122">
        <f t="shared" si="12"/>
        <v>5</v>
      </c>
      <c r="L25" s="122">
        <f t="shared" si="12"/>
        <v>4</v>
      </c>
      <c r="M25" s="122">
        <f t="shared" si="12"/>
        <v>5</v>
      </c>
      <c r="N25" s="122">
        <f t="shared" si="12"/>
        <v>1</v>
      </c>
      <c r="O25" s="122">
        <f t="shared" si="12"/>
        <v>0</v>
      </c>
      <c r="P25" s="122">
        <f t="shared" si="12"/>
        <v>0</v>
      </c>
      <c r="Q25" s="122">
        <f t="shared" si="12"/>
        <v>43</v>
      </c>
      <c r="R25" s="122">
        <f t="shared" si="12"/>
        <v>27</v>
      </c>
      <c r="S25" s="122">
        <f t="shared" si="12"/>
        <v>5</v>
      </c>
      <c r="T25" s="122">
        <f t="shared" si="12"/>
        <v>1</v>
      </c>
      <c r="U25" s="124">
        <f t="shared" si="10"/>
        <v>11.627906976744185</v>
      </c>
      <c r="V25" s="124">
        <f t="shared" si="10"/>
        <v>3.7037037037037033</v>
      </c>
    </row>
    <row r="26" spans="1:22">
      <c r="A26" s="744" t="s">
        <v>412</v>
      </c>
      <c r="B26" s="745"/>
      <c r="C26" s="745"/>
      <c r="D26" s="746"/>
      <c r="E26" s="128">
        <f>E11+E16+E25</f>
        <v>446</v>
      </c>
      <c r="F26" s="128">
        <f t="shared" ref="F26:R26" si="13">F11+F16+F25</f>
        <v>284</v>
      </c>
      <c r="G26" s="128">
        <f t="shared" si="13"/>
        <v>292</v>
      </c>
      <c r="H26" s="128">
        <f t="shared" si="13"/>
        <v>193</v>
      </c>
      <c r="I26" s="128">
        <f t="shared" si="13"/>
        <v>200</v>
      </c>
      <c r="J26" s="128">
        <f t="shared" si="13"/>
        <v>131</v>
      </c>
      <c r="K26" s="128">
        <f t="shared" si="13"/>
        <v>68</v>
      </c>
      <c r="L26" s="128">
        <f t="shared" si="13"/>
        <v>38</v>
      </c>
      <c r="M26" s="128">
        <f t="shared" si="13"/>
        <v>10</v>
      </c>
      <c r="N26" s="128">
        <f t="shared" si="13"/>
        <v>5</v>
      </c>
      <c r="O26" s="128">
        <f t="shared" si="13"/>
        <v>0</v>
      </c>
      <c r="P26" s="128">
        <f t="shared" si="13"/>
        <v>0</v>
      </c>
      <c r="Q26" s="128">
        <f t="shared" si="13"/>
        <v>1016</v>
      </c>
      <c r="R26" s="128">
        <f t="shared" si="13"/>
        <v>651</v>
      </c>
      <c r="S26" s="128">
        <f>S11+S16+S25</f>
        <v>24</v>
      </c>
      <c r="T26" s="128">
        <f>T11+T16+T25</f>
        <v>16</v>
      </c>
      <c r="U26" s="129">
        <f t="shared" si="10"/>
        <v>2.3622047244094486</v>
      </c>
      <c r="V26" s="129">
        <f t="shared" si="10"/>
        <v>2.4577572964669741</v>
      </c>
    </row>
  </sheetData>
  <mergeCells count="26">
    <mergeCell ref="U5:V5"/>
    <mergeCell ref="A8:D8"/>
    <mergeCell ref="A25:D25"/>
    <mergeCell ref="A26:D26"/>
    <mergeCell ref="A11:D11"/>
    <mergeCell ref="A13:D13"/>
    <mergeCell ref="A15:D15"/>
    <mergeCell ref="A16:D16"/>
    <mergeCell ref="A20:D20"/>
    <mergeCell ref="A24:D24"/>
    <mergeCell ref="A1:V1"/>
    <mergeCell ref="A2:V2"/>
    <mergeCell ref="A10:D10"/>
    <mergeCell ref="A4:V4"/>
    <mergeCell ref="A5:A6"/>
    <mergeCell ref="B5:B6"/>
    <mergeCell ref="C5:C6"/>
    <mergeCell ref="D5:D6"/>
    <mergeCell ref="E5:F5"/>
    <mergeCell ref="G5:H5"/>
    <mergeCell ref="I5:J5"/>
    <mergeCell ref="K5:L5"/>
    <mergeCell ref="M5:N5"/>
    <mergeCell ref="O5:P5"/>
    <mergeCell ref="Q5:R5"/>
    <mergeCell ref="S5:T5"/>
  </mergeCell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topLeftCell="A82" workbookViewId="0">
      <selection activeCell="O102" sqref="O102"/>
    </sheetView>
  </sheetViews>
  <sheetFormatPr defaultRowHeight="15"/>
  <cols>
    <col min="3" max="3" width="6.140625" customWidth="1"/>
    <col min="5" max="5" width="7.5703125" customWidth="1"/>
    <col min="6" max="6" width="6.85546875" customWidth="1"/>
    <col min="7" max="7" width="7.42578125" customWidth="1"/>
    <col min="8" max="9" width="7.5703125" customWidth="1"/>
    <col min="10" max="10" width="6.140625" customWidth="1"/>
    <col min="11" max="11" width="7.140625" customWidth="1"/>
  </cols>
  <sheetData>
    <row r="1" spans="1:11" ht="50.25" customHeight="1">
      <c r="A1" s="753" t="s">
        <v>584</v>
      </c>
      <c r="B1" s="753"/>
      <c r="C1" s="753"/>
      <c r="D1" s="753"/>
      <c r="E1" s="753"/>
      <c r="F1" s="753"/>
      <c r="G1" s="753"/>
      <c r="H1" s="753"/>
      <c r="I1" s="753"/>
      <c r="J1" s="753"/>
      <c r="K1" s="753"/>
    </row>
    <row r="3" spans="1:11" ht="30" customHeight="1">
      <c r="A3" s="704" t="s">
        <v>580</v>
      </c>
      <c r="B3" s="704"/>
      <c r="C3" s="704"/>
      <c r="D3" s="704"/>
      <c r="E3" s="704"/>
      <c r="F3" s="704"/>
      <c r="G3" s="704"/>
      <c r="H3" s="704"/>
      <c r="I3" s="704"/>
      <c r="J3" s="704"/>
      <c r="K3" s="704"/>
    </row>
    <row r="4" spans="1:11">
      <c r="A4" s="754" t="s">
        <v>413</v>
      </c>
      <c r="B4" s="758" t="s">
        <v>414</v>
      </c>
      <c r="C4" s="759"/>
      <c r="D4" s="759"/>
      <c r="E4" s="759"/>
      <c r="F4" s="759"/>
      <c r="G4" s="759"/>
      <c r="H4" s="759"/>
      <c r="I4" s="759"/>
      <c r="J4" s="759"/>
      <c r="K4" s="760"/>
    </row>
    <row r="5" spans="1:11" ht="129">
      <c r="A5" s="754"/>
      <c r="B5" s="141" t="s">
        <v>415</v>
      </c>
      <c r="C5" s="141" t="s">
        <v>31</v>
      </c>
      <c r="D5" s="141" t="s">
        <v>416</v>
      </c>
      <c r="E5" s="141" t="s">
        <v>8</v>
      </c>
      <c r="F5" s="141" t="s">
        <v>31</v>
      </c>
      <c r="G5" s="141" t="s">
        <v>417</v>
      </c>
      <c r="H5" s="141" t="s">
        <v>418</v>
      </c>
      <c r="I5" s="141" t="s">
        <v>8</v>
      </c>
      <c r="J5" s="141" t="s">
        <v>31</v>
      </c>
      <c r="K5" s="141" t="s">
        <v>8</v>
      </c>
    </row>
    <row r="6" spans="1:11">
      <c r="A6" s="142" t="s">
        <v>9</v>
      </c>
      <c r="B6" s="143">
        <v>479</v>
      </c>
      <c r="C6" s="143">
        <v>297</v>
      </c>
      <c r="D6" s="144">
        <v>141</v>
      </c>
      <c r="E6" s="145">
        <f>D6/B6*100</f>
        <v>29.436325678496868</v>
      </c>
      <c r="F6" s="144">
        <v>65</v>
      </c>
      <c r="G6" s="145">
        <f>F6/C6*100</f>
        <v>21.885521885521886</v>
      </c>
      <c r="H6" s="144">
        <v>33</v>
      </c>
      <c r="I6" s="145">
        <f>H6/B6*100</f>
        <v>6.8893528183716075</v>
      </c>
      <c r="J6" s="144">
        <v>23</v>
      </c>
      <c r="K6" s="145">
        <f>J6/C6*100</f>
        <v>7.7441077441077439</v>
      </c>
    </row>
    <row r="7" spans="1:11">
      <c r="A7" s="142" t="s">
        <v>10</v>
      </c>
      <c r="B7" s="146">
        <v>616</v>
      </c>
      <c r="C7" s="146">
        <v>300</v>
      </c>
      <c r="D7" s="147">
        <v>160</v>
      </c>
      <c r="E7" s="148">
        <f t="shared" ref="E7:E12" si="0">D7/B7*100</f>
        <v>25.97402597402597</v>
      </c>
      <c r="F7" s="149">
        <v>48</v>
      </c>
      <c r="G7" s="148">
        <f t="shared" ref="G7:G12" si="1">F7/C7*100</f>
        <v>16</v>
      </c>
      <c r="H7" s="147">
        <v>104</v>
      </c>
      <c r="I7" s="148">
        <f t="shared" ref="I7:I12" si="2">H7/B7*100</f>
        <v>16.883116883116884</v>
      </c>
      <c r="J7" s="149">
        <v>54</v>
      </c>
      <c r="K7" s="148">
        <f t="shared" ref="K7:K12" si="3">J7/C7*100</f>
        <v>18</v>
      </c>
    </row>
    <row r="8" spans="1:11">
      <c r="A8" s="142" t="s">
        <v>11</v>
      </c>
      <c r="B8" s="143">
        <v>170</v>
      </c>
      <c r="C8" s="143">
        <v>110</v>
      </c>
      <c r="D8" s="150">
        <v>30</v>
      </c>
      <c r="E8" s="151">
        <f t="shared" si="0"/>
        <v>17.647058823529413</v>
      </c>
      <c r="F8" s="150">
        <v>16</v>
      </c>
      <c r="G8" s="151">
        <f t="shared" si="1"/>
        <v>14.545454545454545</v>
      </c>
      <c r="H8" s="150">
        <v>21</v>
      </c>
      <c r="I8" s="151">
        <f t="shared" si="2"/>
        <v>12.352941176470589</v>
      </c>
      <c r="J8" s="150">
        <v>15</v>
      </c>
      <c r="K8" s="151">
        <f t="shared" si="3"/>
        <v>13.636363636363635</v>
      </c>
    </row>
    <row r="9" spans="1:11">
      <c r="A9" s="142" t="s">
        <v>12</v>
      </c>
      <c r="B9" s="143">
        <v>296</v>
      </c>
      <c r="C9" s="143">
        <v>175</v>
      </c>
      <c r="D9" s="144">
        <v>61</v>
      </c>
      <c r="E9" s="145">
        <f t="shared" si="0"/>
        <v>20.608108108108109</v>
      </c>
      <c r="F9" s="144">
        <v>34</v>
      </c>
      <c r="G9" s="145">
        <f t="shared" si="1"/>
        <v>19.428571428571427</v>
      </c>
      <c r="H9" s="144">
        <v>39</v>
      </c>
      <c r="I9" s="145">
        <f t="shared" si="2"/>
        <v>13.175675675675674</v>
      </c>
      <c r="J9" s="144">
        <v>27</v>
      </c>
      <c r="K9" s="145">
        <f t="shared" si="3"/>
        <v>15.428571428571427</v>
      </c>
    </row>
    <row r="10" spans="1:11">
      <c r="A10" s="142" t="s">
        <v>13</v>
      </c>
      <c r="B10" s="143">
        <v>381</v>
      </c>
      <c r="C10" s="143">
        <v>328</v>
      </c>
      <c r="D10" s="144">
        <v>72</v>
      </c>
      <c r="E10" s="145">
        <f t="shared" si="0"/>
        <v>18.897637795275589</v>
      </c>
      <c r="F10" s="144">
        <v>53</v>
      </c>
      <c r="G10" s="145">
        <f t="shared" si="1"/>
        <v>16.158536585365855</v>
      </c>
      <c r="H10" s="144">
        <v>34</v>
      </c>
      <c r="I10" s="145">
        <f t="shared" si="2"/>
        <v>8.9238845144356951</v>
      </c>
      <c r="J10" s="144">
        <v>0</v>
      </c>
      <c r="K10" s="145">
        <f t="shared" si="3"/>
        <v>0</v>
      </c>
    </row>
    <row r="11" spans="1:11">
      <c r="A11" s="142" t="s">
        <v>14</v>
      </c>
      <c r="B11" s="143">
        <v>253</v>
      </c>
      <c r="C11" s="143">
        <v>148</v>
      </c>
      <c r="D11" s="144">
        <v>70</v>
      </c>
      <c r="E11" s="145">
        <f t="shared" si="0"/>
        <v>27.66798418972332</v>
      </c>
      <c r="F11" s="144">
        <v>28</v>
      </c>
      <c r="G11" s="145">
        <f t="shared" si="1"/>
        <v>18.918918918918919</v>
      </c>
      <c r="H11" s="144">
        <v>23</v>
      </c>
      <c r="I11" s="145">
        <f t="shared" si="2"/>
        <v>9.0909090909090917</v>
      </c>
      <c r="J11" s="144">
        <v>17</v>
      </c>
      <c r="K11" s="145">
        <f t="shared" si="3"/>
        <v>11.486486486486488</v>
      </c>
    </row>
    <row r="12" spans="1:11">
      <c r="A12" s="152" t="s">
        <v>15</v>
      </c>
      <c r="B12" s="152">
        <f>SUM(B6:B11)</f>
        <v>2195</v>
      </c>
      <c r="C12" s="152">
        <f>SUM(C6:C11)</f>
        <v>1358</v>
      </c>
      <c r="D12" s="152">
        <f>SUM(D6:D11)</f>
        <v>534</v>
      </c>
      <c r="E12" s="153">
        <f t="shared" si="0"/>
        <v>24.328018223234622</v>
      </c>
      <c r="F12" s="152">
        <f>SUM(F6:F11)</f>
        <v>244</v>
      </c>
      <c r="G12" s="153">
        <f t="shared" si="1"/>
        <v>17.96759941089838</v>
      </c>
      <c r="H12" s="152">
        <f>SUM(H6:H11)</f>
        <v>254</v>
      </c>
      <c r="I12" s="153">
        <f t="shared" si="2"/>
        <v>11.571753986332574</v>
      </c>
      <c r="J12" s="152">
        <f>SUM(J6:J11)</f>
        <v>136</v>
      </c>
      <c r="K12" s="153">
        <f t="shared" si="3"/>
        <v>10.014727540500736</v>
      </c>
    </row>
    <row r="14" spans="1:11" ht="15.75" customHeight="1">
      <c r="A14" s="758" t="s">
        <v>414</v>
      </c>
      <c r="B14" s="759"/>
      <c r="C14" s="759"/>
      <c r="D14" s="759"/>
      <c r="E14" s="759"/>
      <c r="F14" s="759"/>
      <c r="G14" s="759"/>
      <c r="H14" s="760"/>
    </row>
    <row r="15" spans="1:11" ht="77.25" customHeight="1">
      <c r="A15" s="141" t="s">
        <v>419</v>
      </c>
      <c r="B15" s="141" t="s">
        <v>8</v>
      </c>
      <c r="C15" s="141" t="s">
        <v>31</v>
      </c>
      <c r="D15" s="141" t="s">
        <v>8</v>
      </c>
      <c r="E15" s="141" t="s">
        <v>15</v>
      </c>
      <c r="F15" s="141" t="s">
        <v>8</v>
      </c>
      <c r="G15" s="141" t="s">
        <v>31</v>
      </c>
      <c r="H15" s="141" t="s">
        <v>8</v>
      </c>
    </row>
    <row r="16" spans="1:11">
      <c r="A16" s="144">
        <v>1</v>
      </c>
      <c r="B16" s="145">
        <f t="shared" ref="B16:B22" si="4">A16/B6*100</f>
        <v>0.20876826722338201</v>
      </c>
      <c r="C16" s="144">
        <v>1</v>
      </c>
      <c r="D16" s="145">
        <f t="shared" ref="D16:D22" si="5">C16/C6*100</f>
        <v>0.33670033670033667</v>
      </c>
      <c r="E16" s="144">
        <f t="shared" ref="E16:E22" si="6">D6+H6+A16</f>
        <v>175</v>
      </c>
      <c r="F16" s="145">
        <f t="shared" ref="F16:F22" si="7">E16/B6*100</f>
        <v>36.534446764091861</v>
      </c>
      <c r="G16" s="144">
        <f t="shared" ref="G16:G22" si="8">F6+J6+C16</f>
        <v>89</v>
      </c>
      <c r="H16" s="145">
        <f t="shared" ref="H16:H22" si="9">G16/C6*100</f>
        <v>29.966329966329969</v>
      </c>
    </row>
    <row r="17" spans="1:8">
      <c r="A17" s="149">
        <v>14</v>
      </c>
      <c r="B17" s="148">
        <f t="shared" si="4"/>
        <v>2.2727272727272729</v>
      </c>
      <c r="C17" s="149">
        <v>13</v>
      </c>
      <c r="D17" s="148">
        <f t="shared" si="5"/>
        <v>4.3333333333333339</v>
      </c>
      <c r="E17" s="149">
        <f t="shared" si="6"/>
        <v>278</v>
      </c>
      <c r="F17" s="148">
        <f t="shared" si="7"/>
        <v>45.129870129870127</v>
      </c>
      <c r="G17" s="149">
        <f t="shared" si="8"/>
        <v>115</v>
      </c>
      <c r="H17" s="148">
        <f t="shared" si="9"/>
        <v>38.333333333333336</v>
      </c>
    </row>
    <row r="18" spans="1:8">
      <c r="A18" s="150">
        <v>0</v>
      </c>
      <c r="B18" s="151">
        <f t="shared" si="4"/>
        <v>0</v>
      </c>
      <c r="C18" s="150">
        <v>0</v>
      </c>
      <c r="D18" s="151">
        <f t="shared" si="5"/>
        <v>0</v>
      </c>
      <c r="E18" s="150">
        <f t="shared" si="6"/>
        <v>51</v>
      </c>
      <c r="F18" s="151">
        <f t="shared" si="7"/>
        <v>30</v>
      </c>
      <c r="G18" s="150">
        <f t="shared" si="8"/>
        <v>31</v>
      </c>
      <c r="H18" s="151">
        <f t="shared" si="9"/>
        <v>28.18181818181818</v>
      </c>
    </row>
    <row r="19" spans="1:8">
      <c r="A19" s="144">
        <v>0</v>
      </c>
      <c r="B19" s="145">
        <f t="shared" si="4"/>
        <v>0</v>
      </c>
      <c r="C19" s="144">
        <v>0</v>
      </c>
      <c r="D19" s="145">
        <f t="shared" si="5"/>
        <v>0</v>
      </c>
      <c r="E19" s="144">
        <f t="shared" si="6"/>
        <v>100</v>
      </c>
      <c r="F19" s="145">
        <f t="shared" si="7"/>
        <v>33.783783783783782</v>
      </c>
      <c r="G19" s="144">
        <f t="shared" si="8"/>
        <v>61</v>
      </c>
      <c r="H19" s="145">
        <f t="shared" si="9"/>
        <v>34.857142857142861</v>
      </c>
    </row>
    <row r="20" spans="1:8">
      <c r="A20" s="144">
        <v>0</v>
      </c>
      <c r="B20" s="145">
        <f t="shared" si="4"/>
        <v>0</v>
      </c>
      <c r="C20" s="144">
        <v>0</v>
      </c>
      <c r="D20" s="145">
        <f t="shared" si="5"/>
        <v>0</v>
      </c>
      <c r="E20" s="144">
        <f t="shared" si="6"/>
        <v>106</v>
      </c>
      <c r="F20" s="145">
        <f t="shared" si="7"/>
        <v>27.821522309711288</v>
      </c>
      <c r="G20" s="144">
        <f t="shared" si="8"/>
        <v>53</v>
      </c>
      <c r="H20" s="145">
        <f t="shared" si="9"/>
        <v>16.158536585365855</v>
      </c>
    </row>
    <row r="21" spans="1:8">
      <c r="A21" s="144">
        <v>0</v>
      </c>
      <c r="B21" s="145">
        <f t="shared" si="4"/>
        <v>0</v>
      </c>
      <c r="C21" s="144">
        <v>0</v>
      </c>
      <c r="D21" s="145">
        <f t="shared" si="5"/>
        <v>0</v>
      </c>
      <c r="E21" s="144">
        <f t="shared" si="6"/>
        <v>93</v>
      </c>
      <c r="F21" s="145">
        <f t="shared" si="7"/>
        <v>36.758893280632407</v>
      </c>
      <c r="G21" s="144">
        <f t="shared" si="8"/>
        <v>45</v>
      </c>
      <c r="H21" s="145">
        <f t="shared" si="9"/>
        <v>30.405405405405407</v>
      </c>
    </row>
    <row r="22" spans="1:8">
      <c r="A22" s="152">
        <f>SUM(A16:A21)</f>
        <v>15</v>
      </c>
      <c r="B22" s="153">
        <f t="shared" si="4"/>
        <v>0.68337129840546695</v>
      </c>
      <c r="C22" s="152">
        <f>SUM(C16:C21)</f>
        <v>14</v>
      </c>
      <c r="D22" s="153">
        <f t="shared" si="5"/>
        <v>1.0309278350515463</v>
      </c>
      <c r="E22" s="152">
        <f t="shared" si="6"/>
        <v>803</v>
      </c>
      <c r="F22" s="153">
        <f t="shared" si="7"/>
        <v>36.583143507972665</v>
      </c>
      <c r="G22" s="152">
        <f t="shared" si="8"/>
        <v>394</v>
      </c>
      <c r="H22" s="153">
        <f t="shared" si="9"/>
        <v>29.013254786450666</v>
      </c>
    </row>
    <row r="36" spans="1:11" ht="29.25" customHeight="1">
      <c r="A36" s="704" t="s">
        <v>581</v>
      </c>
      <c r="B36" s="704"/>
      <c r="C36" s="704"/>
      <c r="D36" s="704"/>
      <c r="E36" s="704"/>
      <c r="F36" s="704"/>
      <c r="G36" s="704"/>
      <c r="H36" s="704"/>
      <c r="I36" s="704"/>
      <c r="J36" s="704"/>
      <c r="K36" s="704"/>
    </row>
    <row r="37" spans="1:11">
      <c r="A37" s="754" t="s">
        <v>413</v>
      </c>
      <c r="B37" s="758" t="s">
        <v>420</v>
      </c>
      <c r="C37" s="759"/>
      <c r="D37" s="759"/>
      <c r="E37" s="759"/>
      <c r="F37" s="759"/>
      <c r="G37" s="759"/>
      <c r="H37" s="759"/>
      <c r="I37" s="759"/>
      <c r="J37" s="759"/>
      <c r="K37" s="760"/>
    </row>
    <row r="38" spans="1:11" ht="161.25">
      <c r="A38" s="754"/>
      <c r="B38" s="141" t="s">
        <v>421</v>
      </c>
      <c r="C38" s="141" t="s">
        <v>31</v>
      </c>
      <c r="D38" s="141" t="s">
        <v>416</v>
      </c>
      <c r="E38" s="141" t="s">
        <v>8</v>
      </c>
      <c r="F38" s="141" t="s">
        <v>31</v>
      </c>
      <c r="G38" s="141" t="s">
        <v>417</v>
      </c>
      <c r="H38" s="141" t="s">
        <v>418</v>
      </c>
      <c r="I38" s="141" t="s">
        <v>8</v>
      </c>
      <c r="J38" s="141" t="s">
        <v>31</v>
      </c>
      <c r="K38" s="141" t="s">
        <v>8</v>
      </c>
    </row>
    <row r="39" spans="1:11">
      <c r="A39" s="142" t="s">
        <v>9</v>
      </c>
      <c r="B39" s="143">
        <v>236</v>
      </c>
      <c r="C39" s="143">
        <v>179</v>
      </c>
      <c r="D39" s="144">
        <v>21</v>
      </c>
      <c r="E39" s="145">
        <f>D39/B39*100</f>
        <v>8.898305084745763</v>
      </c>
      <c r="F39" s="144">
        <v>14</v>
      </c>
      <c r="G39" s="145">
        <f>F39/C39*100</f>
        <v>7.8212290502793298</v>
      </c>
      <c r="H39" s="144">
        <v>5</v>
      </c>
      <c r="I39" s="145">
        <f>H39/B39*100</f>
        <v>2.1186440677966099</v>
      </c>
      <c r="J39" s="144">
        <v>4</v>
      </c>
      <c r="K39" s="145">
        <f>J39/C39*100</f>
        <v>2.2346368715083798</v>
      </c>
    </row>
    <row r="40" spans="1:11">
      <c r="A40" s="142" t="s">
        <v>10</v>
      </c>
      <c r="B40" s="146">
        <v>200</v>
      </c>
      <c r="C40" s="146">
        <v>123</v>
      </c>
      <c r="D40" s="149">
        <v>13</v>
      </c>
      <c r="E40" s="148">
        <f t="shared" ref="E40:E45" si="10">D40/B40*100</f>
        <v>6.5</v>
      </c>
      <c r="F40" s="149">
        <v>5</v>
      </c>
      <c r="G40" s="148">
        <f t="shared" ref="G40:G45" si="11">F40/C40*100</f>
        <v>4.0650406504065035</v>
      </c>
      <c r="H40" s="149">
        <v>2</v>
      </c>
      <c r="I40" s="148">
        <f t="shared" ref="I40:I45" si="12">H40/B40*100</f>
        <v>1</v>
      </c>
      <c r="J40" s="149">
        <v>1</v>
      </c>
      <c r="K40" s="148">
        <f t="shared" ref="K40:K45" si="13">J40/C40*100</f>
        <v>0.81300813008130091</v>
      </c>
    </row>
    <row r="41" spans="1:11">
      <c r="A41" s="142" t="s">
        <v>11</v>
      </c>
      <c r="B41" s="143">
        <v>90</v>
      </c>
      <c r="C41" s="143">
        <v>53</v>
      </c>
      <c r="D41" s="150">
        <v>1</v>
      </c>
      <c r="E41" s="151">
        <f t="shared" si="10"/>
        <v>1.1111111111111112</v>
      </c>
      <c r="F41" s="150">
        <v>0</v>
      </c>
      <c r="G41" s="151">
        <f t="shared" si="11"/>
        <v>0</v>
      </c>
      <c r="H41" s="150">
        <v>2</v>
      </c>
      <c r="I41" s="151">
        <f t="shared" si="12"/>
        <v>2.2222222222222223</v>
      </c>
      <c r="J41" s="150">
        <v>2</v>
      </c>
      <c r="K41" s="151">
        <f t="shared" si="13"/>
        <v>3.7735849056603774</v>
      </c>
    </row>
    <row r="42" spans="1:11">
      <c r="A42" s="142" t="s">
        <v>12</v>
      </c>
      <c r="B42" s="143">
        <v>85</v>
      </c>
      <c r="C42" s="143">
        <v>48</v>
      </c>
      <c r="D42" s="144">
        <v>2</v>
      </c>
      <c r="E42" s="145">
        <f t="shared" si="10"/>
        <v>2.3529411764705883</v>
      </c>
      <c r="F42" s="144">
        <v>1</v>
      </c>
      <c r="G42" s="145">
        <f t="shared" si="11"/>
        <v>2.083333333333333</v>
      </c>
      <c r="H42" s="144">
        <v>2</v>
      </c>
      <c r="I42" s="145">
        <f t="shared" si="12"/>
        <v>2.3529411764705883</v>
      </c>
      <c r="J42" s="144">
        <v>2</v>
      </c>
      <c r="K42" s="145">
        <f t="shared" si="13"/>
        <v>4.1666666666666661</v>
      </c>
    </row>
    <row r="43" spans="1:11">
      <c r="A43" s="142" t="s">
        <v>13</v>
      </c>
      <c r="B43" s="143">
        <v>183</v>
      </c>
      <c r="C43" s="143">
        <v>166</v>
      </c>
      <c r="D43" s="144">
        <v>3</v>
      </c>
      <c r="E43" s="145">
        <f t="shared" si="10"/>
        <v>1.639344262295082</v>
      </c>
      <c r="F43" s="144">
        <v>3</v>
      </c>
      <c r="G43" s="145">
        <f t="shared" si="11"/>
        <v>1.8072289156626504</v>
      </c>
      <c r="H43" s="144">
        <v>5</v>
      </c>
      <c r="I43" s="145">
        <f t="shared" si="12"/>
        <v>2.7322404371584699</v>
      </c>
      <c r="J43" s="144">
        <v>3</v>
      </c>
      <c r="K43" s="145">
        <f t="shared" si="13"/>
        <v>1.8072289156626504</v>
      </c>
    </row>
    <row r="44" spans="1:11">
      <c r="A44" s="142" t="s">
        <v>14</v>
      </c>
      <c r="B44" s="143">
        <v>107</v>
      </c>
      <c r="C44" s="143">
        <v>74</v>
      </c>
      <c r="D44" s="144">
        <v>2</v>
      </c>
      <c r="E44" s="145">
        <f t="shared" si="10"/>
        <v>1.8691588785046727</v>
      </c>
      <c r="F44" s="144">
        <v>1</v>
      </c>
      <c r="G44" s="145">
        <f t="shared" si="11"/>
        <v>1.3513513513513513</v>
      </c>
      <c r="H44" s="144">
        <v>1</v>
      </c>
      <c r="I44" s="145">
        <f t="shared" si="12"/>
        <v>0.93457943925233633</v>
      </c>
      <c r="J44" s="144">
        <v>0</v>
      </c>
      <c r="K44" s="145">
        <f t="shared" si="13"/>
        <v>0</v>
      </c>
    </row>
    <row r="45" spans="1:11">
      <c r="A45" s="152" t="s">
        <v>15</v>
      </c>
      <c r="B45" s="152">
        <f>SUM(B39:B44)</f>
        <v>901</v>
      </c>
      <c r="C45" s="152">
        <f>SUM(C39:C44)</f>
        <v>643</v>
      </c>
      <c r="D45" s="152">
        <f>SUM(D39:D44)</f>
        <v>42</v>
      </c>
      <c r="E45" s="153">
        <f t="shared" si="10"/>
        <v>4.6614872364039952</v>
      </c>
      <c r="F45" s="152">
        <f>SUM(F39:F44)</f>
        <v>24</v>
      </c>
      <c r="G45" s="153">
        <f t="shared" si="11"/>
        <v>3.7325038880248838</v>
      </c>
      <c r="H45" s="152">
        <f>SUM(H39:H44)</f>
        <v>17</v>
      </c>
      <c r="I45" s="153">
        <f t="shared" si="12"/>
        <v>1.8867924528301887</v>
      </c>
      <c r="J45" s="152">
        <f>SUM(J39:J44)</f>
        <v>12</v>
      </c>
      <c r="K45" s="153">
        <f t="shared" si="13"/>
        <v>1.8662519440124419</v>
      </c>
    </row>
    <row r="47" spans="1:11" ht="16.5" customHeight="1">
      <c r="A47" s="758" t="s">
        <v>420</v>
      </c>
      <c r="B47" s="759"/>
      <c r="C47" s="759"/>
      <c r="D47" s="759"/>
      <c r="E47" s="759"/>
      <c r="F47" s="759"/>
      <c r="G47" s="759"/>
      <c r="H47" s="760"/>
    </row>
    <row r="48" spans="1:11" ht="86.25" customHeight="1">
      <c r="A48" s="141" t="s">
        <v>419</v>
      </c>
      <c r="B48" s="141" t="s">
        <v>8</v>
      </c>
      <c r="C48" s="141" t="s">
        <v>31</v>
      </c>
      <c r="D48" s="141" t="s">
        <v>8</v>
      </c>
      <c r="E48" s="141" t="s">
        <v>15</v>
      </c>
      <c r="F48" s="141" t="s">
        <v>8</v>
      </c>
      <c r="G48" s="141" t="s">
        <v>31</v>
      </c>
      <c r="H48" s="141" t="s">
        <v>8</v>
      </c>
    </row>
    <row r="49" spans="1:8">
      <c r="A49" s="144">
        <v>0</v>
      </c>
      <c r="B49" s="145">
        <f t="shared" ref="B49:B55" si="14">A49/B39*100</f>
        <v>0</v>
      </c>
      <c r="C49" s="144">
        <v>0</v>
      </c>
      <c r="D49" s="145">
        <f t="shared" ref="D49:D55" si="15">C49/C39*100</f>
        <v>0</v>
      </c>
      <c r="E49" s="144">
        <f t="shared" ref="E49:E55" si="16">D39+H39+A49</f>
        <v>26</v>
      </c>
      <c r="F49" s="145">
        <f t="shared" ref="F49:F55" si="17">E49/B39*100</f>
        <v>11.016949152542372</v>
      </c>
      <c r="G49" s="144">
        <f t="shared" ref="G49:G55" si="18">F39+J39+C49</f>
        <v>18</v>
      </c>
      <c r="H49" s="145">
        <f t="shared" ref="H49:H55" si="19">G49/C39*100</f>
        <v>10.05586592178771</v>
      </c>
    </row>
    <row r="50" spans="1:8">
      <c r="A50" s="149">
        <v>0</v>
      </c>
      <c r="B50" s="148">
        <f t="shared" si="14"/>
        <v>0</v>
      </c>
      <c r="C50" s="149">
        <v>0</v>
      </c>
      <c r="D50" s="148">
        <f t="shared" si="15"/>
        <v>0</v>
      </c>
      <c r="E50" s="149">
        <f t="shared" si="16"/>
        <v>15</v>
      </c>
      <c r="F50" s="148">
        <f t="shared" si="17"/>
        <v>7.5</v>
      </c>
      <c r="G50" s="149">
        <f t="shared" si="18"/>
        <v>6</v>
      </c>
      <c r="H50" s="148">
        <f t="shared" si="19"/>
        <v>4.8780487804878048</v>
      </c>
    </row>
    <row r="51" spans="1:8">
      <c r="A51" s="150">
        <v>0</v>
      </c>
      <c r="B51" s="151">
        <f t="shared" si="14"/>
        <v>0</v>
      </c>
      <c r="C51" s="150">
        <v>0</v>
      </c>
      <c r="D51" s="151">
        <f t="shared" si="15"/>
        <v>0</v>
      </c>
      <c r="E51" s="150">
        <f t="shared" si="16"/>
        <v>3</v>
      </c>
      <c r="F51" s="151">
        <f t="shared" si="17"/>
        <v>3.3333333333333335</v>
      </c>
      <c r="G51" s="150">
        <f t="shared" si="18"/>
        <v>2</v>
      </c>
      <c r="H51" s="151">
        <f t="shared" si="19"/>
        <v>3.7735849056603774</v>
      </c>
    </row>
    <row r="52" spans="1:8">
      <c r="A52" s="144">
        <v>0</v>
      </c>
      <c r="B52" s="145">
        <f t="shared" si="14"/>
        <v>0</v>
      </c>
      <c r="C52" s="144">
        <v>0</v>
      </c>
      <c r="D52" s="145">
        <f t="shared" si="15"/>
        <v>0</v>
      </c>
      <c r="E52" s="144">
        <f t="shared" si="16"/>
        <v>4</v>
      </c>
      <c r="F52" s="145">
        <f t="shared" si="17"/>
        <v>4.7058823529411766</v>
      </c>
      <c r="G52" s="144">
        <f t="shared" si="18"/>
        <v>3</v>
      </c>
      <c r="H52" s="145">
        <f t="shared" si="19"/>
        <v>6.25</v>
      </c>
    </row>
    <row r="53" spans="1:8">
      <c r="A53" s="144">
        <v>0</v>
      </c>
      <c r="B53" s="145">
        <f t="shared" si="14"/>
        <v>0</v>
      </c>
      <c r="C53" s="144">
        <v>0</v>
      </c>
      <c r="D53" s="145">
        <f t="shared" si="15"/>
        <v>0</v>
      </c>
      <c r="E53" s="144">
        <f t="shared" si="16"/>
        <v>8</v>
      </c>
      <c r="F53" s="145">
        <f t="shared" si="17"/>
        <v>4.3715846994535523</v>
      </c>
      <c r="G53" s="144">
        <f t="shared" si="18"/>
        <v>6</v>
      </c>
      <c r="H53" s="145">
        <f t="shared" si="19"/>
        <v>3.6144578313253009</v>
      </c>
    </row>
    <row r="54" spans="1:8">
      <c r="A54" s="144">
        <v>0</v>
      </c>
      <c r="B54" s="145">
        <f t="shared" si="14"/>
        <v>0</v>
      </c>
      <c r="C54" s="144">
        <v>0</v>
      </c>
      <c r="D54" s="145">
        <f t="shared" si="15"/>
        <v>0</v>
      </c>
      <c r="E54" s="144">
        <f t="shared" si="16"/>
        <v>3</v>
      </c>
      <c r="F54" s="145">
        <f t="shared" si="17"/>
        <v>2.8037383177570092</v>
      </c>
      <c r="G54" s="144">
        <f t="shared" si="18"/>
        <v>1</v>
      </c>
      <c r="H54" s="145">
        <f t="shared" si="19"/>
        <v>1.3513513513513513</v>
      </c>
    </row>
    <row r="55" spans="1:8">
      <c r="A55" s="152">
        <f>SUM(A49:A54)</f>
        <v>0</v>
      </c>
      <c r="B55" s="153">
        <f t="shared" si="14"/>
        <v>0</v>
      </c>
      <c r="C55" s="152">
        <f>SUM(C49:C54)</f>
        <v>0</v>
      </c>
      <c r="D55" s="153">
        <f t="shared" si="15"/>
        <v>0</v>
      </c>
      <c r="E55" s="152">
        <f t="shared" si="16"/>
        <v>59</v>
      </c>
      <c r="F55" s="153">
        <f t="shared" si="17"/>
        <v>6.5482796892341852</v>
      </c>
      <c r="G55" s="152">
        <f t="shared" si="18"/>
        <v>36</v>
      </c>
      <c r="H55" s="153">
        <f t="shared" si="19"/>
        <v>5.598755832037325</v>
      </c>
    </row>
    <row r="69" spans="1:11" ht="30.75" customHeight="1">
      <c r="A69" s="704" t="s">
        <v>582</v>
      </c>
      <c r="B69" s="704"/>
      <c r="C69" s="704"/>
      <c r="D69" s="704"/>
      <c r="E69" s="704"/>
      <c r="F69" s="704"/>
      <c r="G69" s="704"/>
      <c r="H69" s="704"/>
      <c r="I69" s="704"/>
      <c r="J69" s="704"/>
      <c r="K69" s="704"/>
    </row>
    <row r="70" spans="1:11">
      <c r="A70" s="754" t="s">
        <v>413</v>
      </c>
      <c r="B70" s="750" t="s">
        <v>422</v>
      </c>
      <c r="C70" s="751"/>
      <c r="D70" s="751"/>
      <c r="E70" s="751"/>
      <c r="F70" s="751"/>
      <c r="G70" s="751"/>
      <c r="H70" s="751"/>
      <c r="I70" s="751"/>
      <c r="J70" s="751"/>
      <c r="K70" s="752"/>
    </row>
    <row r="71" spans="1:11" ht="137.25">
      <c r="A71" s="754"/>
      <c r="B71" s="141" t="s">
        <v>423</v>
      </c>
      <c r="C71" s="141" t="s">
        <v>31</v>
      </c>
      <c r="D71" s="141" t="s">
        <v>416</v>
      </c>
      <c r="E71" s="141" t="s">
        <v>8</v>
      </c>
      <c r="F71" s="141" t="s">
        <v>31</v>
      </c>
      <c r="G71" s="141" t="s">
        <v>417</v>
      </c>
      <c r="H71" s="141" t="s">
        <v>418</v>
      </c>
      <c r="I71" s="141" t="s">
        <v>8</v>
      </c>
      <c r="J71" s="141" t="s">
        <v>31</v>
      </c>
      <c r="K71" s="141" t="s">
        <v>8</v>
      </c>
    </row>
    <row r="72" spans="1:11">
      <c r="A72" s="142" t="s">
        <v>9</v>
      </c>
      <c r="B72" s="143">
        <v>7</v>
      </c>
      <c r="C72" s="143">
        <v>4</v>
      </c>
      <c r="D72" s="144">
        <v>0</v>
      </c>
      <c r="E72" s="145">
        <f>D72/B72*100</f>
        <v>0</v>
      </c>
      <c r="F72" s="144">
        <v>0</v>
      </c>
      <c r="G72" s="145">
        <f>F72/C72*100</f>
        <v>0</v>
      </c>
      <c r="H72" s="154">
        <v>1</v>
      </c>
      <c r="I72" s="145">
        <f>H72/B72*100</f>
        <v>14.285714285714285</v>
      </c>
      <c r="J72" s="144">
        <v>0</v>
      </c>
      <c r="K72" s="145">
        <f>J72/C72*100</f>
        <v>0</v>
      </c>
    </row>
    <row r="73" spans="1:11">
      <c r="A73" s="142" t="s">
        <v>10</v>
      </c>
      <c r="B73" s="146">
        <v>6</v>
      </c>
      <c r="C73" s="146">
        <v>4</v>
      </c>
      <c r="D73" s="149">
        <v>0</v>
      </c>
      <c r="E73" s="148">
        <f t="shared" ref="E73:E78" si="20">D73/B73*100</f>
        <v>0</v>
      </c>
      <c r="F73" s="149">
        <v>0</v>
      </c>
      <c r="G73" s="148">
        <f t="shared" ref="G73:G78" si="21">F73/C73*100</f>
        <v>0</v>
      </c>
      <c r="H73" s="149">
        <v>2</v>
      </c>
      <c r="I73" s="148">
        <f t="shared" ref="I73:I78" si="22">H73/B73*100</f>
        <v>33.333333333333329</v>
      </c>
      <c r="J73" s="149">
        <v>2</v>
      </c>
      <c r="K73" s="148">
        <f t="shared" ref="K73:K78" si="23">J73/C73*100</f>
        <v>50</v>
      </c>
    </row>
    <row r="74" spans="1:11">
      <c r="A74" s="142" t="s">
        <v>11</v>
      </c>
      <c r="B74" s="143">
        <v>10</v>
      </c>
      <c r="C74" s="143">
        <v>5</v>
      </c>
      <c r="D74" s="150">
        <v>0</v>
      </c>
      <c r="E74" s="151">
        <f t="shared" si="20"/>
        <v>0</v>
      </c>
      <c r="F74" s="150">
        <v>0</v>
      </c>
      <c r="G74" s="151">
        <f t="shared" si="21"/>
        <v>0</v>
      </c>
      <c r="H74" s="150">
        <v>1</v>
      </c>
      <c r="I74" s="151">
        <f t="shared" si="22"/>
        <v>10</v>
      </c>
      <c r="J74" s="150">
        <v>0</v>
      </c>
      <c r="K74" s="151">
        <f t="shared" si="23"/>
        <v>0</v>
      </c>
    </row>
    <row r="75" spans="1:11">
      <c r="A75" s="142" t="s">
        <v>12</v>
      </c>
      <c r="B75" s="143">
        <v>4</v>
      </c>
      <c r="C75" s="143">
        <v>4</v>
      </c>
      <c r="D75" s="144">
        <v>0</v>
      </c>
      <c r="E75" s="145">
        <f t="shared" si="20"/>
        <v>0</v>
      </c>
      <c r="F75" s="144">
        <v>0</v>
      </c>
      <c r="G75" s="145">
        <f t="shared" si="21"/>
        <v>0</v>
      </c>
      <c r="H75" s="144">
        <v>0</v>
      </c>
      <c r="I75" s="145">
        <f t="shared" si="22"/>
        <v>0</v>
      </c>
      <c r="J75" s="144">
        <v>0</v>
      </c>
      <c r="K75" s="145">
        <f t="shared" si="23"/>
        <v>0</v>
      </c>
    </row>
    <row r="76" spans="1:11">
      <c r="A76" s="142" t="s">
        <v>13</v>
      </c>
      <c r="B76" s="143">
        <v>9</v>
      </c>
      <c r="C76" s="143">
        <v>5</v>
      </c>
      <c r="D76" s="144">
        <v>2</v>
      </c>
      <c r="E76" s="145">
        <f t="shared" si="20"/>
        <v>22.222222222222221</v>
      </c>
      <c r="F76" s="144">
        <v>1</v>
      </c>
      <c r="G76" s="145">
        <v>0</v>
      </c>
      <c r="H76" s="144">
        <v>0</v>
      </c>
      <c r="I76" s="145">
        <f t="shared" si="22"/>
        <v>0</v>
      </c>
      <c r="J76" s="144">
        <v>0</v>
      </c>
      <c r="K76" s="145">
        <f t="shared" si="23"/>
        <v>0</v>
      </c>
    </row>
    <row r="77" spans="1:11">
      <c r="A77" s="142" t="s">
        <v>14</v>
      </c>
      <c r="B77" s="143">
        <v>19</v>
      </c>
      <c r="C77" s="143">
        <v>12</v>
      </c>
      <c r="D77" s="144">
        <v>5</v>
      </c>
      <c r="E77" s="145">
        <f t="shared" si="20"/>
        <v>26.315789473684209</v>
      </c>
      <c r="F77" s="144">
        <v>2</v>
      </c>
      <c r="G77" s="145">
        <f t="shared" si="21"/>
        <v>16.666666666666664</v>
      </c>
      <c r="H77" s="144">
        <v>4</v>
      </c>
      <c r="I77" s="145">
        <f t="shared" si="22"/>
        <v>21.052631578947366</v>
      </c>
      <c r="J77" s="144">
        <v>2</v>
      </c>
      <c r="K77" s="145">
        <f t="shared" si="23"/>
        <v>16.666666666666664</v>
      </c>
    </row>
    <row r="78" spans="1:11">
      <c r="A78" s="152" t="s">
        <v>15</v>
      </c>
      <c r="B78" s="152">
        <f>SUM(B72:B77)</f>
        <v>55</v>
      </c>
      <c r="C78" s="152">
        <f>SUM(C72:C77)</f>
        <v>34</v>
      </c>
      <c r="D78" s="152">
        <f>SUM(D72:D77)</f>
        <v>7</v>
      </c>
      <c r="E78" s="153">
        <f t="shared" si="20"/>
        <v>12.727272727272727</v>
      </c>
      <c r="F78" s="152">
        <f>SUM(F72:F77)</f>
        <v>3</v>
      </c>
      <c r="G78" s="153">
        <f t="shared" si="21"/>
        <v>8.8235294117647065</v>
      </c>
      <c r="H78" s="152">
        <f>SUM(H72:H77)</f>
        <v>8</v>
      </c>
      <c r="I78" s="153">
        <f t="shared" si="22"/>
        <v>14.545454545454545</v>
      </c>
      <c r="J78" s="152">
        <f>SUM(J72:J77)</f>
        <v>4</v>
      </c>
      <c r="K78" s="153">
        <f t="shared" si="23"/>
        <v>11.76470588235294</v>
      </c>
    </row>
    <row r="80" spans="1:11">
      <c r="A80" s="750" t="s">
        <v>422</v>
      </c>
      <c r="B80" s="751"/>
      <c r="C80" s="751"/>
      <c r="D80" s="751"/>
      <c r="E80" s="751"/>
      <c r="F80" s="751"/>
      <c r="G80" s="751"/>
      <c r="H80" s="752"/>
    </row>
    <row r="81" spans="1:8" ht="78.75" customHeight="1">
      <c r="A81" s="141" t="s">
        <v>419</v>
      </c>
      <c r="B81" s="141" t="s">
        <v>8</v>
      </c>
      <c r="C81" s="141" t="s">
        <v>31</v>
      </c>
      <c r="D81" s="141" t="s">
        <v>8</v>
      </c>
      <c r="E81" s="141" t="s">
        <v>15</v>
      </c>
      <c r="F81" s="141" t="s">
        <v>8</v>
      </c>
      <c r="G81" s="141" t="s">
        <v>31</v>
      </c>
      <c r="H81" s="141" t="s">
        <v>8</v>
      </c>
    </row>
    <row r="82" spans="1:8">
      <c r="A82" s="144">
        <v>0</v>
      </c>
      <c r="B82" s="145">
        <f t="shared" ref="B82:B88" si="24">A82/B72*100</f>
        <v>0</v>
      </c>
      <c r="C82" s="144">
        <v>0</v>
      </c>
      <c r="D82" s="145">
        <f t="shared" ref="D82:D88" si="25">C82/C72*100</f>
        <v>0</v>
      </c>
      <c r="E82" s="144">
        <f t="shared" ref="E82:E88" si="26">D72+H72+A82</f>
        <v>1</v>
      </c>
      <c r="F82" s="145">
        <f t="shared" ref="F82:F88" si="27">E82/B72*100</f>
        <v>14.285714285714285</v>
      </c>
      <c r="G82" s="144">
        <f t="shared" ref="G82:G88" si="28">F72+J72+C82</f>
        <v>0</v>
      </c>
      <c r="H82" s="145">
        <f t="shared" ref="H82:H88" si="29">G82/C72*100</f>
        <v>0</v>
      </c>
    </row>
    <row r="83" spans="1:8">
      <c r="A83" s="149">
        <v>0</v>
      </c>
      <c r="B83" s="148">
        <f t="shared" si="24"/>
        <v>0</v>
      </c>
      <c r="C83" s="149">
        <v>0</v>
      </c>
      <c r="D83" s="148">
        <f t="shared" si="25"/>
        <v>0</v>
      </c>
      <c r="E83" s="149">
        <f t="shared" si="26"/>
        <v>2</v>
      </c>
      <c r="F83" s="148">
        <f t="shared" si="27"/>
        <v>33.333333333333329</v>
      </c>
      <c r="G83" s="149">
        <f t="shared" si="28"/>
        <v>2</v>
      </c>
      <c r="H83" s="148">
        <f t="shared" si="29"/>
        <v>50</v>
      </c>
    </row>
    <row r="84" spans="1:8">
      <c r="A84" s="150">
        <v>0</v>
      </c>
      <c r="B84" s="151">
        <f t="shared" si="24"/>
        <v>0</v>
      </c>
      <c r="C84" s="150">
        <v>0</v>
      </c>
      <c r="D84" s="151">
        <f t="shared" si="25"/>
        <v>0</v>
      </c>
      <c r="E84" s="150">
        <f t="shared" si="26"/>
        <v>1</v>
      </c>
      <c r="F84" s="151">
        <f t="shared" si="27"/>
        <v>10</v>
      </c>
      <c r="G84" s="150">
        <f t="shared" si="28"/>
        <v>0</v>
      </c>
      <c r="H84" s="151">
        <f t="shared" si="29"/>
        <v>0</v>
      </c>
    </row>
    <row r="85" spans="1:8">
      <c r="A85" s="144">
        <v>0</v>
      </c>
      <c r="B85" s="145">
        <f t="shared" si="24"/>
        <v>0</v>
      </c>
      <c r="C85" s="144">
        <v>0</v>
      </c>
      <c r="D85" s="145">
        <f t="shared" si="25"/>
        <v>0</v>
      </c>
      <c r="E85" s="144">
        <f t="shared" si="26"/>
        <v>0</v>
      </c>
      <c r="F85" s="145">
        <f t="shared" si="27"/>
        <v>0</v>
      </c>
      <c r="G85" s="144">
        <f t="shared" si="28"/>
        <v>0</v>
      </c>
      <c r="H85" s="145">
        <f t="shared" si="29"/>
        <v>0</v>
      </c>
    </row>
    <row r="86" spans="1:8">
      <c r="A86" s="144">
        <v>0</v>
      </c>
      <c r="B86" s="145">
        <f t="shared" si="24"/>
        <v>0</v>
      </c>
      <c r="C86" s="144">
        <v>0</v>
      </c>
      <c r="D86" s="145">
        <f t="shared" si="25"/>
        <v>0</v>
      </c>
      <c r="E86" s="144">
        <f t="shared" si="26"/>
        <v>2</v>
      </c>
      <c r="F86" s="145">
        <f t="shared" si="27"/>
        <v>22.222222222222221</v>
      </c>
      <c r="G86" s="144">
        <f t="shared" si="28"/>
        <v>1</v>
      </c>
      <c r="H86" s="145">
        <f t="shared" si="29"/>
        <v>20</v>
      </c>
    </row>
    <row r="87" spans="1:8">
      <c r="A87" s="144">
        <v>0</v>
      </c>
      <c r="B87" s="145">
        <f t="shared" si="24"/>
        <v>0</v>
      </c>
      <c r="C87" s="144">
        <v>0</v>
      </c>
      <c r="D87" s="145">
        <f t="shared" si="25"/>
        <v>0</v>
      </c>
      <c r="E87" s="144">
        <f t="shared" si="26"/>
        <v>9</v>
      </c>
      <c r="F87" s="145">
        <f t="shared" si="27"/>
        <v>47.368421052631575</v>
      </c>
      <c r="G87" s="144">
        <f t="shared" si="28"/>
        <v>4</v>
      </c>
      <c r="H87" s="145">
        <f t="shared" si="29"/>
        <v>33.333333333333329</v>
      </c>
    </row>
    <row r="88" spans="1:8">
      <c r="A88" s="152">
        <f>SUM(A82:A87)</f>
        <v>0</v>
      </c>
      <c r="B88" s="153">
        <f t="shared" si="24"/>
        <v>0</v>
      </c>
      <c r="C88" s="152">
        <f>SUM(C82:C87)</f>
        <v>0</v>
      </c>
      <c r="D88" s="153">
        <f t="shared" si="25"/>
        <v>0</v>
      </c>
      <c r="E88" s="152">
        <f t="shared" si="26"/>
        <v>15</v>
      </c>
      <c r="F88" s="153">
        <f t="shared" si="27"/>
        <v>27.27272727272727</v>
      </c>
      <c r="G88" s="152">
        <f t="shared" si="28"/>
        <v>7</v>
      </c>
      <c r="H88" s="153">
        <f t="shared" si="29"/>
        <v>20.588235294117645</v>
      </c>
    </row>
    <row r="105" spans="1:11" ht="30" customHeight="1">
      <c r="A105" s="704" t="s">
        <v>583</v>
      </c>
      <c r="B105" s="704"/>
      <c r="C105" s="704"/>
      <c r="D105" s="704"/>
      <c r="E105" s="704"/>
      <c r="F105" s="704"/>
      <c r="G105" s="704"/>
      <c r="H105" s="704"/>
      <c r="I105" s="704"/>
      <c r="J105" s="704"/>
      <c r="K105" s="704"/>
    </row>
    <row r="106" spans="1:11">
      <c r="A106" s="754" t="s">
        <v>413</v>
      </c>
      <c r="B106" s="755" t="s">
        <v>424</v>
      </c>
      <c r="C106" s="756"/>
      <c r="D106" s="756"/>
      <c r="E106" s="756"/>
      <c r="F106" s="756"/>
      <c r="G106" s="756"/>
      <c r="H106" s="756"/>
      <c r="I106" s="756"/>
      <c r="J106" s="756"/>
      <c r="K106" s="757"/>
    </row>
    <row r="107" spans="1:11" ht="160.5">
      <c r="A107" s="754"/>
      <c r="B107" s="155" t="s">
        <v>425</v>
      </c>
      <c r="C107" s="141" t="s">
        <v>31</v>
      </c>
      <c r="D107" s="141" t="s">
        <v>416</v>
      </c>
      <c r="E107" s="141" t="s">
        <v>8</v>
      </c>
      <c r="F107" s="141" t="s">
        <v>31</v>
      </c>
      <c r="G107" s="141" t="s">
        <v>417</v>
      </c>
      <c r="H107" s="141" t="s">
        <v>418</v>
      </c>
      <c r="I107" s="141" t="s">
        <v>8</v>
      </c>
      <c r="J107" s="141" t="s">
        <v>31</v>
      </c>
      <c r="K107" s="141" t="s">
        <v>8</v>
      </c>
    </row>
    <row r="108" spans="1:11">
      <c r="A108" s="142" t="s">
        <v>9</v>
      </c>
      <c r="B108" s="143">
        <v>5</v>
      </c>
      <c r="C108" s="143">
        <v>4</v>
      </c>
      <c r="D108" s="144">
        <v>0</v>
      </c>
      <c r="E108" s="145">
        <f>D108/B108*100</f>
        <v>0</v>
      </c>
      <c r="F108" s="144">
        <v>0</v>
      </c>
      <c r="G108" s="145">
        <f>F108/C108*100</f>
        <v>0</v>
      </c>
      <c r="H108" s="144">
        <v>1</v>
      </c>
      <c r="I108" s="145">
        <f>H108/B108*100</f>
        <v>20</v>
      </c>
      <c r="J108" s="144">
        <v>0</v>
      </c>
      <c r="K108" s="145">
        <f>J108/C108*100</f>
        <v>0</v>
      </c>
    </row>
    <row r="109" spans="1:11">
      <c r="A109" s="142" t="s">
        <v>10</v>
      </c>
      <c r="B109" s="146">
        <v>3</v>
      </c>
      <c r="C109" s="146">
        <v>1</v>
      </c>
      <c r="D109" s="149">
        <v>0</v>
      </c>
      <c r="E109" s="148">
        <f t="shared" ref="E109:E114" si="30">D109/B109*100</f>
        <v>0</v>
      </c>
      <c r="F109" s="149">
        <v>0</v>
      </c>
      <c r="G109" s="148">
        <f t="shared" ref="G109:G114" si="31">F109/C109*100</f>
        <v>0</v>
      </c>
      <c r="H109" s="149">
        <v>0</v>
      </c>
      <c r="I109" s="148">
        <f t="shared" ref="I109:I114" si="32">H109/B109*100</f>
        <v>0</v>
      </c>
      <c r="J109" s="149">
        <v>0</v>
      </c>
      <c r="K109" s="148">
        <f t="shared" ref="K109:K114" si="33">J109/C109*100</f>
        <v>0</v>
      </c>
    </row>
    <row r="110" spans="1:11">
      <c r="A110" s="142" t="s">
        <v>11</v>
      </c>
      <c r="B110" s="143">
        <v>3</v>
      </c>
      <c r="C110" s="143">
        <v>2</v>
      </c>
      <c r="D110" s="150">
        <v>0</v>
      </c>
      <c r="E110" s="151">
        <f t="shared" si="30"/>
        <v>0</v>
      </c>
      <c r="F110" s="150">
        <v>0</v>
      </c>
      <c r="G110" s="151">
        <f t="shared" si="31"/>
        <v>0</v>
      </c>
      <c r="H110" s="150">
        <v>0</v>
      </c>
      <c r="I110" s="151">
        <f t="shared" si="32"/>
        <v>0</v>
      </c>
      <c r="J110" s="150">
        <v>0</v>
      </c>
      <c r="K110" s="151">
        <f t="shared" si="33"/>
        <v>0</v>
      </c>
    </row>
    <row r="111" spans="1:11">
      <c r="A111" s="142" t="s">
        <v>12</v>
      </c>
      <c r="B111" s="143">
        <v>3</v>
      </c>
      <c r="C111" s="143">
        <v>3</v>
      </c>
      <c r="D111" s="144">
        <v>0</v>
      </c>
      <c r="E111" s="145">
        <f t="shared" si="30"/>
        <v>0</v>
      </c>
      <c r="F111" s="144">
        <v>0</v>
      </c>
      <c r="G111" s="145">
        <f t="shared" si="31"/>
        <v>0</v>
      </c>
      <c r="H111" s="144">
        <v>0</v>
      </c>
      <c r="I111" s="145">
        <f t="shared" si="32"/>
        <v>0</v>
      </c>
      <c r="J111" s="144">
        <v>0</v>
      </c>
      <c r="K111" s="145">
        <f t="shared" si="33"/>
        <v>0</v>
      </c>
    </row>
    <row r="112" spans="1:11">
      <c r="A112" s="142" t="s">
        <v>13</v>
      </c>
      <c r="B112" s="143">
        <v>3</v>
      </c>
      <c r="C112" s="143">
        <v>2</v>
      </c>
      <c r="D112" s="144">
        <v>0</v>
      </c>
      <c r="E112" s="145">
        <f t="shared" si="30"/>
        <v>0</v>
      </c>
      <c r="F112" s="144">
        <v>0</v>
      </c>
      <c r="G112" s="145">
        <v>0</v>
      </c>
      <c r="H112" s="144">
        <v>0</v>
      </c>
      <c r="I112" s="145">
        <f t="shared" si="32"/>
        <v>0</v>
      </c>
      <c r="J112" s="144">
        <v>0</v>
      </c>
      <c r="K112" s="145">
        <f t="shared" si="33"/>
        <v>0</v>
      </c>
    </row>
    <row r="113" spans="1:11">
      <c r="A113" s="142" t="s">
        <v>14</v>
      </c>
      <c r="B113" s="143">
        <v>3</v>
      </c>
      <c r="C113" s="143">
        <v>2</v>
      </c>
      <c r="D113" s="144">
        <v>0</v>
      </c>
      <c r="E113" s="145">
        <f t="shared" si="30"/>
        <v>0</v>
      </c>
      <c r="F113" s="144">
        <v>0</v>
      </c>
      <c r="G113" s="145">
        <f t="shared" ref="G113" si="34">F113/C113*100</f>
        <v>0</v>
      </c>
      <c r="H113" s="144">
        <v>0</v>
      </c>
      <c r="I113" s="145">
        <f t="shared" si="32"/>
        <v>0</v>
      </c>
      <c r="J113" s="144">
        <v>0</v>
      </c>
      <c r="K113" s="145">
        <f t="shared" si="33"/>
        <v>0</v>
      </c>
    </row>
    <row r="114" spans="1:11">
      <c r="A114" s="152" t="s">
        <v>15</v>
      </c>
      <c r="B114" s="152">
        <f>SUM(B108:B113)</f>
        <v>20</v>
      </c>
      <c r="C114" s="152">
        <f>SUM(C108:C113)</f>
        <v>14</v>
      </c>
      <c r="D114" s="152">
        <f>SUM(D108:D113)</f>
        <v>0</v>
      </c>
      <c r="E114" s="153">
        <f t="shared" si="30"/>
        <v>0</v>
      </c>
      <c r="F114" s="152">
        <f>SUM(F108:F113)</f>
        <v>0</v>
      </c>
      <c r="G114" s="153">
        <f t="shared" si="31"/>
        <v>0</v>
      </c>
      <c r="H114" s="152">
        <f>SUM(H108:H113)</f>
        <v>1</v>
      </c>
      <c r="I114" s="153">
        <f t="shared" si="32"/>
        <v>5</v>
      </c>
      <c r="J114" s="152">
        <f>SUM(J108:J113)</f>
        <v>0</v>
      </c>
      <c r="K114" s="153">
        <f t="shared" si="33"/>
        <v>0</v>
      </c>
    </row>
    <row r="116" spans="1:11" ht="30" customHeight="1">
      <c r="A116" s="755" t="s">
        <v>424</v>
      </c>
      <c r="B116" s="756"/>
      <c r="C116" s="756"/>
      <c r="D116" s="756"/>
      <c r="E116" s="756"/>
      <c r="F116" s="756"/>
      <c r="G116" s="756"/>
      <c r="H116" s="757"/>
    </row>
    <row r="117" spans="1:11" ht="56.25">
      <c r="A117" s="141" t="s">
        <v>419</v>
      </c>
      <c r="B117" s="141" t="s">
        <v>8</v>
      </c>
      <c r="C117" s="141" t="s">
        <v>31</v>
      </c>
      <c r="D117" s="141" t="s">
        <v>8</v>
      </c>
      <c r="E117" s="141" t="s">
        <v>15</v>
      </c>
      <c r="F117" s="141" t="s">
        <v>8</v>
      </c>
      <c r="G117" s="141" t="s">
        <v>31</v>
      </c>
      <c r="H117" s="141" t="s">
        <v>8</v>
      </c>
    </row>
    <row r="118" spans="1:11">
      <c r="A118" s="144">
        <v>0</v>
      </c>
      <c r="B118" s="145">
        <f t="shared" ref="B118:B124" si="35">A118/B108*100</f>
        <v>0</v>
      </c>
      <c r="C118" s="144">
        <v>0</v>
      </c>
      <c r="D118" s="145">
        <f t="shared" ref="D118:D124" si="36">C118/C108*100</f>
        <v>0</v>
      </c>
      <c r="E118" s="144">
        <f t="shared" ref="E118:E124" si="37">D108+H108+A118</f>
        <v>1</v>
      </c>
      <c r="F118" s="145">
        <f t="shared" ref="F118:F124" si="38">E118/B108*100</f>
        <v>20</v>
      </c>
      <c r="G118" s="144">
        <f t="shared" ref="G118:G124" si="39">F108+J108+C118</f>
        <v>0</v>
      </c>
      <c r="H118" s="145">
        <f t="shared" ref="H118:H124" si="40">G118/C108*100</f>
        <v>0</v>
      </c>
    </row>
    <row r="119" spans="1:11">
      <c r="A119" s="149">
        <v>0</v>
      </c>
      <c r="B119" s="148">
        <f t="shared" si="35"/>
        <v>0</v>
      </c>
      <c r="C119" s="149">
        <v>0</v>
      </c>
      <c r="D119" s="148">
        <f t="shared" si="36"/>
        <v>0</v>
      </c>
      <c r="E119" s="144">
        <f t="shared" si="37"/>
        <v>0</v>
      </c>
      <c r="F119" s="148">
        <f t="shared" si="38"/>
        <v>0</v>
      </c>
      <c r="G119" s="144">
        <f t="shared" si="39"/>
        <v>0</v>
      </c>
      <c r="H119" s="148">
        <f t="shared" si="40"/>
        <v>0</v>
      </c>
    </row>
    <row r="120" spans="1:11">
      <c r="A120" s="150">
        <v>0</v>
      </c>
      <c r="B120" s="151">
        <f t="shared" si="35"/>
        <v>0</v>
      </c>
      <c r="C120" s="150">
        <v>0</v>
      </c>
      <c r="D120" s="151">
        <f t="shared" si="36"/>
        <v>0</v>
      </c>
      <c r="E120" s="144">
        <f t="shared" si="37"/>
        <v>0</v>
      </c>
      <c r="F120" s="151">
        <f t="shared" si="38"/>
        <v>0</v>
      </c>
      <c r="G120" s="144">
        <f t="shared" si="39"/>
        <v>0</v>
      </c>
      <c r="H120" s="151">
        <f t="shared" si="40"/>
        <v>0</v>
      </c>
    </row>
    <row r="121" spans="1:11">
      <c r="A121" s="144">
        <v>0</v>
      </c>
      <c r="B121" s="145">
        <f t="shared" si="35"/>
        <v>0</v>
      </c>
      <c r="C121" s="144">
        <v>0</v>
      </c>
      <c r="D121" s="145">
        <f t="shared" si="36"/>
        <v>0</v>
      </c>
      <c r="E121" s="144">
        <f t="shared" si="37"/>
        <v>0</v>
      </c>
      <c r="F121" s="145">
        <f t="shared" si="38"/>
        <v>0</v>
      </c>
      <c r="G121" s="144">
        <f t="shared" si="39"/>
        <v>0</v>
      </c>
      <c r="H121" s="145">
        <f t="shared" si="40"/>
        <v>0</v>
      </c>
    </row>
    <row r="122" spans="1:11">
      <c r="A122" s="144">
        <v>0</v>
      </c>
      <c r="B122" s="145">
        <f t="shared" si="35"/>
        <v>0</v>
      </c>
      <c r="C122" s="144">
        <v>0</v>
      </c>
      <c r="D122" s="145">
        <f t="shared" si="36"/>
        <v>0</v>
      </c>
      <c r="E122" s="144">
        <f t="shared" si="37"/>
        <v>0</v>
      </c>
      <c r="F122" s="145">
        <f t="shared" si="38"/>
        <v>0</v>
      </c>
      <c r="G122" s="144">
        <f t="shared" si="39"/>
        <v>0</v>
      </c>
      <c r="H122" s="145">
        <f t="shared" si="40"/>
        <v>0</v>
      </c>
    </row>
    <row r="123" spans="1:11">
      <c r="A123" s="144">
        <v>0</v>
      </c>
      <c r="B123" s="145">
        <f t="shared" si="35"/>
        <v>0</v>
      </c>
      <c r="C123" s="144">
        <v>0</v>
      </c>
      <c r="D123" s="145">
        <f t="shared" si="36"/>
        <v>0</v>
      </c>
      <c r="E123" s="144">
        <f t="shared" si="37"/>
        <v>0</v>
      </c>
      <c r="F123" s="145">
        <f t="shared" si="38"/>
        <v>0</v>
      </c>
      <c r="G123" s="144">
        <f t="shared" si="39"/>
        <v>0</v>
      </c>
      <c r="H123" s="145">
        <f t="shared" si="40"/>
        <v>0</v>
      </c>
    </row>
    <row r="124" spans="1:11">
      <c r="A124" s="152">
        <f>SUM(A118:A123)</f>
        <v>0</v>
      </c>
      <c r="B124" s="153">
        <f t="shared" si="35"/>
        <v>0</v>
      </c>
      <c r="C124" s="152">
        <f>SUM(C118:C123)</f>
        <v>0</v>
      </c>
      <c r="D124" s="153">
        <f t="shared" si="36"/>
        <v>0</v>
      </c>
      <c r="E124" s="152">
        <f t="shared" si="37"/>
        <v>1</v>
      </c>
      <c r="F124" s="153">
        <f t="shared" si="38"/>
        <v>5</v>
      </c>
      <c r="G124" s="152">
        <f t="shared" si="39"/>
        <v>0</v>
      </c>
      <c r="H124" s="153">
        <f t="shared" si="40"/>
        <v>0</v>
      </c>
    </row>
  </sheetData>
  <mergeCells count="17">
    <mergeCell ref="A116:H116"/>
    <mergeCell ref="A4:A5"/>
    <mergeCell ref="B4:K4"/>
    <mergeCell ref="A14:H14"/>
    <mergeCell ref="A37:A38"/>
    <mergeCell ref="B37:K37"/>
    <mergeCell ref="A47:H47"/>
    <mergeCell ref="A36:K36"/>
    <mergeCell ref="A69:K69"/>
    <mergeCell ref="A105:K105"/>
    <mergeCell ref="A70:A71"/>
    <mergeCell ref="B70:K70"/>
    <mergeCell ref="A80:H80"/>
    <mergeCell ref="A1:K1"/>
    <mergeCell ref="A106:A107"/>
    <mergeCell ref="B106:K106"/>
    <mergeCell ref="A3:K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sqref="A1:K1"/>
    </sheetView>
  </sheetViews>
  <sheetFormatPr defaultRowHeight="15"/>
  <cols>
    <col min="2" max="2" width="10.85546875" customWidth="1"/>
    <col min="3" max="3" width="7.5703125" customWidth="1"/>
    <col min="5" max="5" width="7.28515625" customWidth="1"/>
    <col min="6" max="6" width="8.140625" customWidth="1"/>
    <col min="7" max="7" width="7.42578125" customWidth="1"/>
    <col min="8" max="8" width="7.140625" customWidth="1"/>
    <col min="9" max="10" width="7" customWidth="1"/>
    <col min="11" max="11" width="6.7109375" customWidth="1"/>
  </cols>
  <sheetData>
    <row r="1" spans="1:11" ht="15.75">
      <c r="A1" s="761" t="s">
        <v>589</v>
      </c>
      <c r="B1" s="761"/>
      <c r="C1" s="761"/>
      <c r="D1" s="761"/>
      <c r="E1" s="761"/>
      <c r="F1" s="761"/>
      <c r="G1" s="761"/>
      <c r="H1" s="761"/>
      <c r="I1" s="761"/>
      <c r="J1" s="761"/>
      <c r="K1" s="761"/>
    </row>
    <row r="3" spans="1:11" ht="30" customHeight="1">
      <c r="A3" s="704" t="s">
        <v>585</v>
      </c>
      <c r="B3" s="704"/>
      <c r="C3" s="704"/>
      <c r="D3" s="704"/>
      <c r="E3" s="704"/>
      <c r="F3" s="704"/>
      <c r="G3" s="704"/>
      <c r="H3" s="704"/>
      <c r="I3" s="704"/>
      <c r="J3" s="704"/>
      <c r="K3" s="704"/>
    </row>
    <row r="4" spans="1:11" ht="33" customHeight="1">
      <c r="A4" s="754" t="s">
        <v>413</v>
      </c>
      <c r="B4" s="750" t="s">
        <v>426</v>
      </c>
      <c r="C4" s="751"/>
      <c r="D4" s="751"/>
      <c r="E4" s="751"/>
      <c r="F4" s="751"/>
      <c r="G4" s="751"/>
      <c r="H4" s="751"/>
      <c r="I4" s="751"/>
      <c r="J4" s="751"/>
      <c r="K4" s="752"/>
    </row>
    <row r="5" spans="1:11" ht="150.75" customHeight="1">
      <c r="A5" s="754"/>
      <c r="B5" s="141" t="s">
        <v>427</v>
      </c>
      <c r="C5" s="141" t="s">
        <v>31</v>
      </c>
      <c r="D5" s="141" t="s">
        <v>416</v>
      </c>
      <c r="E5" s="141" t="s">
        <v>8</v>
      </c>
      <c r="F5" s="141" t="s">
        <v>31</v>
      </c>
      <c r="G5" s="141" t="s">
        <v>417</v>
      </c>
      <c r="H5" s="141" t="s">
        <v>418</v>
      </c>
      <c r="I5" s="141" t="s">
        <v>8</v>
      </c>
      <c r="J5" s="141" t="s">
        <v>31</v>
      </c>
      <c r="K5" s="141" t="s">
        <v>8</v>
      </c>
    </row>
    <row r="6" spans="1:11">
      <c r="A6" s="142" t="s">
        <v>9</v>
      </c>
      <c r="B6" s="143">
        <v>645</v>
      </c>
      <c r="C6" s="143">
        <v>465</v>
      </c>
      <c r="D6" s="144">
        <v>78</v>
      </c>
      <c r="E6" s="145">
        <f>D6/B6*100</f>
        <v>12.093023255813954</v>
      </c>
      <c r="F6" s="144">
        <v>46</v>
      </c>
      <c r="G6" s="145">
        <f>F6/C6*100</f>
        <v>9.89247311827957</v>
      </c>
      <c r="H6" s="144">
        <v>11</v>
      </c>
      <c r="I6" s="145">
        <f>H6/B6*100</f>
        <v>1.7054263565891472</v>
      </c>
      <c r="J6" s="144">
        <v>9</v>
      </c>
      <c r="K6" s="145">
        <f>J6/C6*100</f>
        <v>1.935483870967742</v>
      </c>
    </row>
    <row r="7" spans="1:11">
      <c r="A7" s="142" t="s">
        <v>10</v>
      </c>
      <c r="B7" s="146">
        <v>601</v>
      </c>
      <c r="C7" s="146">
        <v>365</v>
      </c>
      <c r="D7" s="147">
        <v>63</v>
      </c>
      <c r="E7" s="148">
        <f t="shared" ref="E7:E12" si="0">D7/B7*100</f>
        <v>10.482529118136439</v>
      </c>
      <c r="F7" s="149">
        <v>35</v>
      </c>
      <c r="G7" s="148">
        <f t="shared" ref="G7:G12" si="1">F7/C7*100</f>
        <v>9.5890410958904102</v>
      </c>
      <c r="H7" s="147">
        <v>33</v>
      </c>
      <c r="I7" s="148">
        <f t="shared" ref="I7:I12" si="2">H7/B7*100</f>
        <v>5.4908485856905154</v>
      </c>
      <c r="J7" s="149">
        <v>24</v>
      </c>
      <c r="K7" s="148">
        <f t="shared" ref="K7:K12" si="3">J7/C7*100</f>
        <v>6.5753424657534243</v>
      </c>
    </row>
    <row r="8" spans="1:11">
      <c r="A8" s="142" t="s">
        <v>11</v>
      </c>
      <c r="B8" s="143">
        <v>213</v>
      </c>
      <c r="C8" s="143">
        <v>135</v>
      </c>
      <c r="D8" s="150">
        <v>16</v>
      </c>
      <c r="E8" s="151">
        <f t="shared" si="0"/>
        <v>7.511737089201878</v>
      </c>
      <c r="F8" s="150">
        <v>8</v>
      </c>
      <c r="G8" s="151">
        <f t="shared" si="1"/>
        <v>5.9259259259259265</v>
      </c>
      <c r="H8" s="150">
        <v>11</v>
      </c>
      <c r="I8" s="151">
        <f t="shared" si="2"/>
        <v>5.164319248826291</v>
      </c>
      <c r="J8" s="150">
        <v>9</v>
      </c>
      <c r="K8" s="151">
        <f t="shared" si="3"/>
        <v>6.666666666666667</v>
      </c>
    </row>
    <row r="9" spans="1:11">
      <c r="A9" s="142" t="s">
        <v>12</v>
      </c>
      <c r="B9" s="143">
        <v>274</v>
      </c>
      <c r="C9" s="143">
        <v>167</v>
      </c>
      <c r="D9" s="144">
        <v>20</v>
      </c>
      <c r="E9" s="145">
        <f t="shared" si="0"/>
        <v>7.2992700729926998</v>
      </c>
      <c r="F9" s="144">
        <v>11</v>
      </c>
      <c r="G9" s="145">
        <f t="shared" si="1"/>
        <v>6.5868263473053901</v>
      </c>
      <c r="H9" s="144">
        <v>16</v>
      </c>
      <c r="I9" s="145">
        <f t="shared" si="2"/>
        <v>5.8394160583941606</v>
      </c>
      <c r="J9" s="144">
        <v>11</v>
      </c>
      <c r="K9" s="145">
        <f t="shared" si="3"/>
        <v>6.5868263473053901</v>
      </c>
    </row>
    <row r="10" spans="1:11">
      <c r="A10" s="142" t="s">
        <v>13</v>
      </c>
      <c r="B10" s="143">
        <v>522</v>
      </c>
      <c r="C10" s="143">
        <v>468</v>
      </c>
      <c r="D10" s="144">
        <v>31</v>
      </c>
      <c r="E10" s="145">
        <f t="shared" si="0"/>
        <v>5.9386973180076632</v>
      </c>
      <c r="F10" s="144">
        <v>26</v>
      </c>
      <c r="G10" s="145">
        <f t="shared" si="1"/>
        <v>5.5555555555555554</v>
      </c>
      <c r="H10" s="144">
        <v>8</v>
      </c>
      <c r="I10" s="145">
        <f t="shared" si="2"/>
        <v>1.5325670498084289</v>
      </c>
      <c r="J10" s="144">
        <v>5</v>
      </c>
      <c r="K10" s="145">
        <f t="shared" si="3"/>
        <v>1.0683760683760684</v>
      </c>
    </row>
    <row r="11" spans="1:11">
      <c r="A11" s="142" t="s">
        <v>14</v>
      </c>
      <c r="B11" s="143">
        <v>387</v>
      </c>
      <c r="C11" s="143">
        <v>247</v>
      </c>
      <c r="D11" s="144">
        <v>33</v>
      </c>
      <c r="E11" s="145">
        <f t="shared" si="0"/>
        <v>8.5271317829457356</v>
      </c>
      <c r="F11" s="144">
        <v>18</v>
      </c>
      <c r="G11" s="145">
        <f t="shared" si="1"/>
        <v>7.2874493927125501</v>
      </c>
      <c r="H11" s="144">
        <v>5</v>
      </c>
      <c r="I11" s="145">
        <f t="shared" si="2"/>
        <v>1.2919896640826873</v>
      </c>
      <c r="J11" s="144">
        <v>2</v>
      </c>
      <c r="K11" s="145">
        <f t="shared" si="3"/>
        <v>0.80971659919028338</v>
      </c>
    </row>
    <row r="12" spans="1:11">
      <c r="A12" s="152" t="s">
        <v>15</v>
      </c>
      <c r="B12" s="152">
        <f>SUM(B6:B11)</f>
        <v>2642</v>
      </c>
      <c r="C12" s="152">
        <f>SUM(C6:C11)</f>
        <v>1847</v>
      </c>
      <c r="D12" s="152">
        <f>SUM(D6:D11)</f>
        <v>241</v>
      </c>
      <c r="E12" s="153">
        <f t="shared" si="0"/>
        <v>9.1218773656320966</v>
      </c>
      <c r="F12" s="152">
        <f>SUM(F6:F11)</f>
        <v>144</v>
      </c>
      <c r="G12" s="153">
        <f t="shared" si="1"/>
        <v>7.7964266377910123</v>
      </c>
      <c r="H12" s="152">
        <f>SUM(H6:H11)</f>
        <v>84</v>
      </c>
      <c r="I12" s="153">
        <f t="shared" si="2"/>
        <v>3.1794095382286147</v>
      </c>
      <c r="J12" s="152">
        <f>SUM(J6:J11)</f>
        <v>60</v>
      </c>
      <c r="K12" s="153">
        <f t="shared" si="3"/>
        <v>3.2485110990795887</v>
      </c>
    </row>
    <row r="14" spans="1:11" ht="31.5" customHeight="1">
      <c r="A14" s="750" t="s">
        <v>426</v>
      </c>
      <c r="B14" s="751"/>
      <c r="C14" s="751"/>
      <c r="D14" s="751"/>
      <c r="E14" s="751"/>
      <c r="F14" s="751"/>
      <c r="G14" s="751"/>
      <c r="H14" s="752"/>
    </row>
    <row r="15" spans="1:11" ht="64.5" customHeight="1">
      <c r="A15" s="141" t="s">
        <v>419</v>
      </c>
      <c r="B15" s="141" t="s">
        <v>8</v>
      </c>
      <c r="C15" s="141" t="s">
        <v>31</v>
      </c>
      <c r="D15" s="141" t="s">
        <v>8</v>
      </c>
      <c r="E15" s="141" t="s">
        <v>15</v>
      </c>
      <c r="F15" s="141" t="s">
        <v>8</v>
      </c>
      <c r="G15" s="141" t="s">
        <v>31</v>
      </c>
      <c r="H15" s="141" t="s">
        <v>8</v>
      </c>
    </row>
    <row r="16" spans="1:11">
      <c r="A16" s="144">
        <v>0</v>
      </c>
      <c r="B16" s="145">
        <f t="shared" ref="B16:B22" si="4">A16/B6*100</f>
        <v>0</v>
      </c>
      <c r="C16" s="144">
        <v>0</v>
      </c>
      <c r="D16" s="145">
        <f t="shared" ref="D16:D22" si="5">C16/C6*100</f>
        <v>0</v>
      </c>
      <c r="E16" s="144">
        <f t="shared" ref="E16:E22" si="6">D6+H6+A16</f>
        <v>89</v>
      </c>
      <c r="F16" s="145">
        <f t="shared" ref="F16:F22" si="7">E16/B6*100</f>
        <v>13.798449612403102</v>
      </c>
      <c r="G16" s="144">
        <f t="shared" ref="G16:G22" si="8">F6+J6+C16</f>
        <v>55</v>
      </c>
      <c r="H16" s="145">
        <f t="shared" ref="H16:H22" si="9">G16/C6*100</f>
        <v>11.827956989247312</v>
      </c>
    </row>
    <row r="17" spans="1:8">
      <c r="A17" s="149">
        <v>0</v>
      </c>
      <c r="B17" s="148">
        <f t="shared" si="4"/>
        <v>0</v>
      </c>
      <c r="C17" s="149"/>
      <c r="D17" s="148">
        <f t="shared" si="5"/>
        <v>0</v>
      </c>
      <c r="E17" s="149">
        <f t="shared" si="6"/>
        <v>96</v>
      </c>
      <c r="F17" s="148">
        <f t="shared" si="7"/>
        <v>15.973377703826955</v>
      </c>
      <c r="G17" s="149">
        <f t="shared" si="8"/>
        <v>59</v>
      </c>
      <c r="H17" s="148">
        <f t="shared" si="9"/>
        <v>16.164383561643834</v>
      </c>
    </row>
    <row r="18" spans="1:8">
      <c r="A18" s="150">
        <v>0</v>
      </c>
      <c r="B18" s="151">
        <f t="shared" si="4"/>
        <v>0</v>
      </c>
      <c r="C18" s="150">
        <v>0</v>
      </c>
      <c r="D18" s="151">
        <f t="shared" si="5"/>
        <v>0</v>
      </c>
      <c r="E18" s="150">
        <f t="shared" si="6"/>
        <v>27</v>
      </c>
      <c r="F18" s="151">
        <f t="shared" si="7"/>
        <v>12.676056338028168</v>
      </c>
      <c r="G18" s="150">
        <f t="shared" si="8"/>
        <v>17</v>
      </c>
      <c r="H18" s="151">
        <f t="shared" si="9"/>
        <v>12.592592592592592</v>
      </c>
    </row>
    <row r="19" spans="1:8">
      <c r="A19" s="144">
        <v>0</v>
      </c>
      <c r="B19" s="145">
        <f t="shared" si="4"/>
        <v>0</v>
      </c>
      <c r="C19" s="144">
        <v>0</v>
      </c>
      <c r="D19" s="145">
        <f t="shared" si="5"/>
        <v>0</v>
      </c>
      <c r="E19" s="144">
        <f t="shared" si="6"/>
        <v>36</v>
      </c>
      <c r="F19" s="145">
        <f t="shared" si="7"/>
        <v>13.138686131386862</v>
      </c>
      <c r="G19" s="144">
        <f t="shared" si="8"/>
        <v>22</v>
      </c>
      <c r="H19" s="145">
        <f t="shared" si="9"/>
        <v>13.17365269461078</v>
      </c>
    </row>
    <row r="20" spans="1:8">
      <c r="A20" s="144">
        <v>0</v>
      </c>
      <c r="B20" s="145">
        <f t="shared" si="4"/>
        <v>0</v>
      </c>
      <c r="C20" s="144">
        <v>0</v>
      </c>
      <c r="D20" s="145">
        <f t="shared" si="5"/>
        <v>0</v>
      </c>
      <c r="E20" s="144">
        <f t="shared" si="6"/>
        <v>39</v>
      </c>
      <c r="F20" s="145">
        <f t="shared" si="7"/>
        <v>7.4712643678160928</v>
      </c>
      <c r="G20" s="144">
        <f t="shared" si="8"/>
        <v>31</v>
      </c>
      <c r="H20" s="145">
        <f t="shared" si="9"/>
        <v>6.6239316239316244</v>
      </c>
    </row>
    <row r="21" spans="1:8">
      <c r="A21" s="144">
        <v>0</v>
      </c>
      <c r="B21" s="145">
        <f t="shared" si="4"/>
        <v>0</v>
      </c>
      <c r="C21" s="144">
        <v>0</v>
      </c>
      <c r="D21" s="145">
        <f t="shared" si="5"/>
        <v>0</v>
      </c>
      <c r="E21" s="144">
        <f t="shared" si="6"/>
        <v>38</v>
      </c>
      <c r="F21" s="145">
        <f t="shared" si="7"/>
        <v>9.819121447028424</v>
      </c>
      <c r="G21" s="144">
        <f t="shared" si="8"/>
        <v>20</v>
      </c>
      <c r="H21" s="145">
        <f t="shared" si="9"/>
        <v>8.097165991902834</v>
      </c>
    </row>
    <row r="22" spans="1:8">
      <c r="A22" s="152">
        <f>SUM(A16:A21)</f>
        <v>0</v>
      </c>
      <c r="B22" s="153">
        <f t="shared" si="4"/>
        <v>0</v>
      </c>
      <c r="C22" s="152">
        <f>SUM(C16:C21)</f>
        <v>0</v>
      </c>
      <c r="D22" s="153">
        <f t="shared" si="5"/>
        <v>0</v>
      </c>
      <c r="E22" s="152">
        <f t="shared" si="6"/>
        <v>325</v>
      </c>
      <c r="F22" s="153">
        <f t="shared" si="7"/>
        <v>12.301286903860712</v>
      </c>
      <c r="G22" s="152">
        <f t="shared" si="8"/>
        <v>204</v>
      </c>
      <c r="H22" s="153">
        <f t="shared" si="9"/>
        <v>11.044937736870601</v>
      </c>
    </row>
    <row r="35" spans="1:11" ht="30" customHeight="1">
      <c r="A35" s="704" t="s">
        <v>586</v>
      </c>
      <c r="B35" s="704"/>
      <c r="C35" s="704"/>
      <c r="D35" s="704"/>
      <c r="E35" s="704"/>
      <c r="F35" s="704"/>
      <c r="G35" s="704"/>
      <c r="H35" s="704"/>
      <c r="I35" s="704"/>
      <c r="J35" s="704"/>
      <c r="K35" s="704"/>
    </row>
    <row r="36" spans="1:11" ht="33.75" customHeight="1">
      <c r="A36" s="754" t="s">
        <v>413</v>
      </c>
      <c r="B36" s="750" t="s">
        <v>428</v>
      </c>
      <c r="C36" s="762"/>
      <c r="D36" s="762"/>
      <c r="E36" s="762"/>
      <c r="F36" s="762"/>
      <c r="G36" s="762"/>
      <c r="H36" s="762"/>
      <c r="I36" s="762"/>
      <c r="J36" s="762"/>
      <c r="K36" s="763"/>
    </row>
    <row r="37" spans="1:11" ht="157.5" customHeight="1">
      <c r="A37" s="754"/>
      <c r="B37" s="141" t="s">
        <v>429</v>
      </c>
      <c r="C37" s="141" t="s">
        <v>31</v>
      </c>
      <c r="D37" s="141" t="s">
        <v>416</v>
      </c>
      <c r="E37" s="141" t="s">
        <v>8</v>
      </c>
      <c r="F37" s="141" t="s">
        <v>31</v>
      </c>
      <c r="G37" s="141" t="s">
        <v>417</v>
      </c>
      <c r="H37" s="141" t="s">
        <v>418</v>
      </c>
      <c r="I37" s="141" t="s">
        <v>8</v>
      </c>
      <c r="J37" s="141" t="s">
        <v>31</v>
      </c>
      <c r="K37" s="141" t="s">
        <v>8</v>
      </c>
    </row>
    <row r="38" spans="1:11">
      <c r="A38" s="142" t="s">
        <v>9</v>
      </c>
      <c r="B38" s="143">
        <v>295</v>
      </c>
      <c r="C38" s="143">
        <v>222</v>
      </c>
      <c r="D38" s="144">
        <v>24</v>
      </c>
      <c r="E38" s="145">
        <f>D38/B38*100</f>
        <v>8.1355932203389827</v>
      </c>
      <c r="F38" s="144">
        <v>13</v>
      </c>
      <c r="G38" s="145">
        <f>F38/C38*100</f>
        <v>5.8558558558558556</v>
      </c>
      <c r="H38" s="144">
        <v>3</v>
      </c>
      <c r="I38" s="145">
        <f>H38/B38*100</f>
        <v>1.0169491525423728</v>
      </c>
      <c r="J38" s="144">
        <v>3</v>
      </c>
      <c r="K38" s="145">
        <f>J38/C38*100</f>
        <v>1.3513513513513513</v>
      </c>
    </row>
    <row r="39" spans="1:11">
      <c r="A39" s="142" t="s">
        <v>10</v>
      </c>
      <c r="B39" s="146">
        <v>243</v>
      </c>
      <c r="C39" s="146">
        <v>144</v>
      </c>
      <c r="D39" s="149">
        <v>0</v>
      </c>
      <c r="E39" s="148">
        <f t="shared" ref="E39:E44" si="10">D39/B39*100</f>
        <v>0</v>
      </c>
      <c r="F39" s="149">
        <v>0</v>
      </c>
      <c r="G39" s="148">
        <f t="shared" ref="G39:G44" si="11">F39/C39*100</f>
        <v>0</v>
      </c>
      <c r="H39" s="149">
        <v>7</v>
      </c>
      <c r="I39" s="148">
        <f t="shared" ref="I39:I44" si="12">H39/B39*100</f>
        <v>2.880658436213992</v>
      </c>
      <c r="J39" s="149">
        <v>4</v>
      </c>
      <c r="K39" s="148">
        <f t="shared" ref="K39:K44" si="13">J39/C39*100</f>
        <v>2.7777777777777777</v>
      </c>
    </row>
    <row r="40" spans="1:11">
      <c r="A40" s="142" t="s">
        <v>11</v>
      </c>
      <c r="B40" s="143">
        <v>101</v>
      </c>
      <c r="C40" s="143">
        <v>56</v>
      </c>
      <c r="D40" s="150">
        <v>3</v>
      </c>
      <c r="E40" s="151">
        <f t="shared" si="10"/>
        <v>2.9702970297029703</v>
      </c>
      <c r="F40" s="150">
        <v>0</v>
      </c>
      <c r="G40" s="151">
        <f t="shared" si="11"/>
        <v>0</v>
      </c>
      <c r="H40" s="150">
        <v>7</v>
      </c>
      <c r="I40" s="151">
        <f t="shared" si="12"/>
        <v>6.9306930693069315</v>
      </c>
      <c r="J40" s="150">
        <v>5</v>
      </c>
      <c r="K40" s="151">
        <f t="shared" si="13"/>
        <v>8.9285714285714288</v>
      </c>
    </row>
    <row r="41" spans="1:11">
      <c r="A41" s="142" t="s">
        <v>12</v>
      </c>
      <c r="B41" s="143">
        <v>104</v>
      </c>
      <c r="C41" s="143">
        <v>57</v>
      </c>
      <c r="D41" s="144">
        <v>2</v>
      </c>
      <c r="E41" s="145">
        <f t="shared" si="10"/>
        <v>1.9230769230769231</v>
      </c>
      <c r="F41" s="144">
        <v>1</v>
      </c>
      <c r="G41" s="145">
        <f t="shared" si="11"/>
        <v>1.7543859649122806</v>
      </c>
      <c r="H41" s="144">
        <v>7</v>
      </c>
      <c r="I41" s="145">
        <f t="shared" si="12"/>
        <v>6.7307692307692308</v>
      </c>
      <c r="J41" s="144">
        <v>3</v>
      </c>
      <c r="K41" s="145">
        <f t="shared" si="13"/>
        <v>5.2631578947368416</v>
      </c>
    </row>
    <row r="42" spans="1:11">
      <c r="A42" s="142" t="s">
        <v>13</v>
      </c>
      <c r="B42" s="143">
        <v>177</v>
      </c>
      <c r="C42" s="143">
        <v>151</v>
      </c>
      <c r="D42" s="144">
        <v>2</v>
      </c>
      <c r="E42" s="145">
        <f t="shared" si="10"/>
        <v>1.1299435028248588</v>
      </c>
      <c r="F42" s="144">
        <v>2</v>
      </c>
      <c r="G42" s="145">
        <f t="shared" si="11"/>
        <v>1.3245033112582782</v>
      </c>
      <c r="H42" s="144">
        <v>1</v>
      </c>
      <c r="I42" s="145">
        <f t="shared" si="12"/>
        <v>0.56497175141242939</v>
      </c>
      <c r="J42" s="144">
        <v>0</v>
      </c>
      <c r="K42" s="145">
        <f t="shared" si="13"/>
        <v>0</v>
      </c>
    </row>
    <row r="43" spans="1:11">
      <c r="A43" s="142" t="s">
        <v>14</v>
      </c>
      <c r="B43" s="143">
        <v>132</v>
      </c>
      <c r="C43" s="143">
        <v>70</v>
      </c>
      <c r="D43" s="144">
        <v>11</v>
      </c>
      <c r="E43" s="145">
        <f t="shared" si="10"/>
        <v>8.3333333333333321</v>
      </c>
      <c r="F43" s="144">
        <v>8</v>
      </c>
      <c r="G43" s="145">
        <f t="shared" si="11"/>
        <v>11.428571428571429</v>
      </c>
      <c r="H43" s="144">
        <v>0</v>
      </c>
      <c r="I43" s="145">
        <f t="shared" si="12"/>
        <v>0</v>
      </c>
      <c r="J43" s="144">
        <v>0</v>
      </c>
      <c r="K43" s="145">
        <f t="shared" si="13"/>
        <v>0</v>
      </c>
    </row>
    <row r="44" spans="1:11">
      <c r="A44" s="152" t="s">
        <v>15</v>
      </c>
      <c r="B44" s="152">
        <f>SUM(B38:B43)</f>
        <v>1052</v>
      </c>
      <c r="C44" s="152">
        <f>SUM(C38:C43)</f>
        <v>700</v>
      </c>
      <c r="D44" s="152">
        <f>SUM(D38:D43)</f>
        <v>42</v>
      </c>
      <c r="E44" s="153">
        <f t="shared" si="10"/>
        <v>3.9923954372623576</v>
      </c>
      <c r="F44" s="152">
        <f>SUM(F38:F43)</f>
        <v>24</v>
      </c>
      <c r="G44" s="153">
        <f t="shared" si="11"/>
        <v>3.4285714285714288</v>
      </c>
      <c r="H44" s="152">
        <f>SUM(H38:H43)</f>
        <v>25</v>
      </c>
      <c r="I44" s="153">
        <f t="shared" si="12"/>
        <v>2.376425855513308</v>
      </c>
      <c r="J44" s="152">
        <f>SUM(J38:J43)</f>
        <v>15</v>
      </c>
      <c r="K44" s="153">
        <f t="shared" si="13"/>
        <v>2.1428571428571428</v>
      </c>
    </row>
    <row r="46" spans="1:11" ht="33.75" customHeight="1">
      <c r="A46" s="750" t="s">
        <v>428</v>
      </c>
      <c r="B46" s="751"/>
      <c r="C46" s="751"/>
      <c r="D46" s="751"/>
      <c r="E46" s="751"/>
      <c r="F46" s="751"/>
      <c r="G46" s="751"/>
      <c r="H46" s="752"/>
    </row>
    <row r="47" spans="1:11" ht="66" customHeight="1">
      <c r="A47" s="141" t="s">
        <v>419</v>
      </c>
      <c r="B47" s="141" t="s">
        <v>8</v>
      </c>
      <c r="C47" s="141" t="s">
        <v>31</v>
      </c>
      <c r="D47" s="141" t="s">
        <v>8</v>
      </c>
      <c r="E47" s="141" t="s">
        <v>15</v>
      </c>
      <c r="F47" s="141" t="s">
        <v>8</v>
      </c>
      <c r="G47" s="141" t="s">
        <v>31</v>
      </c>
      <c r="H47" s="141" t="s">
        <v>8</v>
      </c>
    </row>
    <row r="48" spans="1:11">
      <c r="A48" s="144">
        <v>0</v>
      </c>
      <c r="B48" s="145">
        <f t="shared" ref="B48:B54" si="14">A48/B38*100</f>
        <v>0</v>
      </c>
      <c r="C48" s="144">
        <v>0</v>
      </c>
      <c r="D48" s="145">
        <f t="shared" ref="D48:D54" si="15">C48/C38*100</f>
        <v>0</v>
      </c>
      <c r="E48" s="144">
        <f t="shared" ref="E48:E54" si="16">D38+H38+A48</f>
        <v>27</v>
      </c>
      <c r="F48" s="145">
        <f t="shared" ref="F48:F54" si="17">E48/B38*100</f>
        <v>9.1525423728813564</v>
      </c>
      <c r="G48" s="144">
        <f t="shared" ref="G48:G54" si="18">F38+J38+C48</f>
        <v>16</v>
      </c>
      <c r="H48" s="145">
        <f t="shared" ref="H48:H54" si="19">G48/C38*100</f>
        <v>7.2072072072072073</v>
      </c>
    </row>
    <row r="49" spans="1:8">
      <c r="A49" s="149">
        <v>0</v>
      </c>
      <c r="B49" s="148">
        <f t="shared" si="14"/>
        <v>0</v>
      </c>
      <c r="C49" s="149">
        <v>0</v>
      </c>
      <c r="D49" s="148">
        <f t="shared" si="15"/>
        <v>0</v>
      </c>
      <c r="E49" s="149">
        <f t="shared" si="16"/>
        <v>7</v>
      </c>
      <c r="F49" s="148">
        <f t="shared" si="17"/>
        <v>2.880658436213992</v>
      </c>
      <c r="G49" s="149">
        <f t="shared" si="18"/>
        <v>4</v>
      </c>
      <c r="H49" s="148">
        <f t="shared" si="19"/>
        <v>2.7777777777777777</v>
      </c>
    </row>
    <row r="50" spans="1:8">
      <c r="A50" s="150">
        <v>0</v>
      </c>
      <c r="B50" s="151">
        <f t="shared" si="14"/>
        <v>0</v>
      </c>
      <c r="C50" s="150">
        <v>0</v>
      </c>
      <c r="D50" s="151">
        <f t="shared" si="15"/>
        <v>0</v>
      </c>
      <c r="E50" s="150">
        <f t="shared" si="16"/>
        <v>10</v>
      </c>
      <c r="F50" s="151">
        <f t="shared" si="17"/>
        <v>9.9009900990099009</v>
      </c>
      <c r="G50" s="150">
        <f t="shared" si="18"/>
        <v>5</v>
      </c>
      <c r="H50" s="151">
        <f t="shared" si="19"/>
        <v>8.9285714285714288</v>
      </c>
    </row>
    <row r="51" spans="1:8">
      <c r="A51" s="144">
        <v>0</v>
      </c>
      <c r="B51" s="145">
        <f t="shared" si="14"/>
        <v>0</v>
      </c>
      <c r="C51" s="144">
        <v>0</v>
      </c>
      <c r="D51" s="145">
        <f t="shared" si="15"/>
        <v>0</v>
      </c>
      <c r="E51" s="144">
        <f t="shared" si="16"/>
        <v>9</v>
      </c>
      <c r="F51" s="145">
        <f t="shared" si="17"/>
        <v>8.6538461538461533</v>
      </c>
      <c r="G51" s="144">
        <f t="shared" si="18"/>
        <v>4</v>
      </c>
      <c r="H51" s="145">
        <f t="shared" si="19"/>
        <v>7.0175438596491224</v>
      </c>
    </row>
    <row r="52" spans="1:8">
      <c r="A52" s="144">
        <v>0</v>
      </c>
      <c r="B52" s="145">
        <f t="shared" si="14"/>
        <v>0</v>
      </c>
      <c r="C52" s="144">
        <v>0</v>
      </c>
      <c r="D52" s="145">
        <f t="shared" si="15"/>
        <v>0</v>
      </c>
      <c r="E52" s="144">
        <f t="shared" si="16"/>
        <v>3</v>
      </c>
      <c r="F52" s="145">
        <f t="shared" si="17"/>
        <v>1.6949152542372881</v>
      </c>
      <c r="G52" s="144">
        <f t="shared" si="18"/>
        <v>2</v>
      </c>
      <c r="H52" s="145">
        <f t="shared" si="19"/>
        <v>1.3245033112582782</v>
      </c>
    </row>
    <row r="53" spans="1:8">
      <c r="A53" s="144">
        <v>0</v>
      </c>
      <c r="B53" s="145">
        <f t="shared" si="14"/>
        <v>0</v>
      </c>
      <c r="C53" s="144">
        <v>0</v>
      </c>
      <c r="D53" s="145">
        <f t="shared" si="15"/>
        <v>0</v>
      </c>
      <c r="E53" s="144">
        <f t="shared" si="16"/>
        <v>11</v>
      </c>
      <c r="F53" s="145">
        <f t="shared" si="17"/>
        <v>8.3333333333333321</v>
      </c>
      <c r="G53" s="144">
        <f t="shared" si="18"/>
        <v>8</v>
      </c>
      <c r="H53" s="145">
        <f t="shared" si="19"/>
        <v>11.428571428571429</v>
      </c>
    </row>
    <row r="54" spans="1:8">
      <c r="A54" s="152">
        <f>SUM(A48:A53)</f>
        <v>0</v>
      </c>
      <c r="B54" s="153">
        <f t="shared" si="14"/>
        <v>0</v>
      </c>
      <c r="C54" s="152">
        <f>SUM(C48:C53)</f>
        <v>0</v>
      </c>
      <c r="D54" s="153">
        <f t="shared" si="15"/>
        <v>0</v>
      </c>
      <c r="E54" s="152">
        <f t="shared" si="16"/>
        <v>67</v>
      </c>
      <c r="F54" s="153">
        <f t="shared" si="17"/>
        <v>6.3688212927756656</v>
      </c>
      <c r="G54" s="152">
        <f t="shared" si="18"/>
        <v>39</v>
      </c>
      <c r="H54" s="153">
        <f t="shared" si="19"/>
        <v>5.5714285714285712</v>
      </c>
    </row>
    <row r="68" spans="1:11" ht="30" customHeight="1">
      <c r="A68" s="704" t="s">
        <v>587</v>
      </c>
      <c r="B68" s="704"/>
      <c r="C68" s="704"/>
      <c r="D68" s="704"/>
      <c r="E68" s="704"/>
      <c r="F68" s="704"/>
      <c r="G68" s="704"/>
      <c r="H68" s="704"/>
      <c r="I68" s="704"/>
      <c r="J68" s="704"/>
      <c r="K68" s="704"/>
    </row>
    <row r="69" spans="1:11" ht="33" customHeight="1">
      <c r="A69" s="754" t="s">
        <v>413</v>
      </c>
      <c r="B69" s="750" t="s">
        <v>430</v>
      </c>
      <c r="C69" s="751"/>
      <c r="D69" s="751"/>
      <c r="E69" s="751"/>
      <c r="F69" s="751"/>
      <c r="G69" s="751"/>
      <c r="H69" s="751"/>
      <c r="I69" s="751"/>
      <c r="J69" s="751"/>
      <c r="K69" s="752"/>
    </row>
    <row r="70" spans="1:11" ht="150.75" customHeight="1">
      <c r="A70" s="754"/>
      <c r="B70" s="141" t="s">
        <v>431</v>
      </c>
      <c r="C70" s="141" t="s">
        <v>31</v>
      </c>
      <c r="D70" s="141" t="s">
        <v>416</v>
      </c>
      <c r="E70" s="141" t="s">
        <v>8</v>
      </c>
      <c r="F70" s="141" t="s">
        <v>31</v>
      </c>
      <c r="G70" s="141" t="s">
        <v>417</v>
      </c>
      <c r="H70" s="141" t="s">
        <v>418</v>
      </c>
      <c r="I70" s="141" t="s">
        <v>8</v>
      </c>
      <c r="J70" s="141" t="s">
        <v>31</v>
      </c>
      <c r="K70" s="141" t="s">
        <v>8</v>
      </c>
    </row>
    <row r="71" spans="1:11">
      <c r="A71" s="142" t="s">
        <v>9</v>
      </c>
      <c r="B71" s="143">
        <v>22</v>
      </c>
      <c r="C71" s="143">
        <v>13</v>
      </c>
      <c r="D71" s="144">
        <v>3</v>
      </c>
      <c r="E71" s="145">
        <f>D71/B71*100</f>
        <v>13.636363636363635</v>
      </c>
      <c r="F71" s="144">
        <v>2</v>
      </c>
      <c r="G71" s="145">
        <f>F71/C71*100</f>
        <v>15.384615384615385</v>
      </c>
      <c r="H71" s="144">
        <v>0</v>
      </c>
      <c r="I71" s="145">
        <f>H71/B71*100</f>
        <v>0</v>
      </c>
      <c r="J71" s="144">
        <v>0</v>
      </c>
      <c r="K71" s="145">
        <f>J71/C71*100</f>
        <v>0</v>
      </c>
    </row>
    <row r="72" spans="1:11">
      <c r="A72" s="142" t="s">
        <v>10</v>
      </c>
      <c r="B72" s="146">
        <v>18</v>
      </c>
      <c r="C72" s="146">
        <v>9</v>
      </c>
      <c r="D72" s="149">
        <v>0</v>
      </c>
      <c r="E72" s="148">
        <f t="shared" ref="E72:E77" si="20">D72/B72*100</f>
        <v>0</v>
      </c>
      <c r="F72" s="149">
        <v>0</v>
      </c>
      <c r="G72" s="148">
        <f t="shared" ref="G72:G77" si="21">F72/C72*100</f>
        <v>0</v>
      </c>
      <c r="H72" s="147">
        <v>1</v>
      </c>
      <c r="I72" s="148">
        <f t="shared" ref="I72:I77" si="22">H72/B72*100</f>
        <v>5.5555555555555554</v>
      </c>
      <c r="J72" s="149">
        <v>1</v>
      </c>
      <c r="K72" s="148">
        <f t="shared" ref="K72:K77" si="23">J72/C72*100</f>
        <v>11.111111111111111</v>
      </c>
    </row>
    <row r="73" spans="1:11">
      <c r="A73" s="142" t="s">
        <v>11</v>
      </c>
      <c r="B73" s="143">
        <v>26</v>
      </c>
      <c r="C73" s="143">
        <v>14</v>
      </c>
      <c r="D73" s="150">
        <v>3</v>
      </c>
      <c r="E73" s="151">
        <f t="shared" si="20"/>
        <v>11.538461538461538</v>
      </c>
      <c r="F73" s="150">
        <v>1</v>
      </c>
      <c r="G73" s="151">
        <f t="shared" si="21"/>
        <v>7.1428571428571423</v>
      </c>
      <c r="H73" s="150">
        <v>1</v>
      </c>
      <c r="I73" s="151">
        <f t="shared" si="22"/>
        <v>3.8461538461538463</v>
      </c>
      <c r="J73" s="150">
        <v>1</v>
      </c>
      <c r="K73" s="151">
        <f t="shared" si="23"/>
        <v>7.1428571428571423</v>
      </c>
    </row>
    <row r="74" spans="1:11">
      <c r="A74" s="142" t="s">
        <v>12</v>
      </c>
      <c r="B74" s="143">
        <v>8</v>
      </c>
      <c r="C74" s="143">
        <v>4</v>
      </c>
      <c r="D74" s="144">
        <v>0</v>
      </c>
      <c r="E74" s="145">
        <f t="shared" si="20"/>
        <v>0</v>
      </c>
      <c r="F74" s="144">
        <v>0</v>
      </c>
      <c r="G74" s="145">
        <f t="shared" si="21"/>
        <v>0</v>
      </c>
      <c r="H74" s="144">
        <v>1</v>
      </c>
      <c r="I74" s="145">
        <f t="shared" si="22"/>
        <v>12.5</v>
      </c>
      <c r="J74" s="144">
        <v>1</v>
      </c>
      <c r="K74" s="145">
        <f t="shared" si="23"/>
        <v>25</v>
      </c>
    </row>
    <row r="75" spans="1:11">
      <c r="A75" s="142" t="s">
        <v>13</v>
      </c>
      <c r="B75" s="143">
        <v>23</v>
      </c>
      <c r="C75" s="143">
        <v>14</v>
      </c>
      <c r="D75" s="144">
        <v>2</v>
      </c>
      <c r="E75" s="145">
        <f t="shared" si="20"/>
        <v>8.695652173913043</v>
      </c>
      <c r="F75" s="144">
        <v>1</v>
      </c>
      <c r="G75" s="145">
        <f t="shared" si="21"/>
        <v>7.1428571428571423</v>
      </c>
      <c r="H75" s="144">
        <v>0</v>
      </c>
      <c r="I75" s="145">
        <f t="shared" si="22"/>
        <v>0</v>
      </c>
      <c r="J75" s="144">
        <v>0</v>
      </c>
      <c r="K75" s="145">
        <f t="shared" si="23"/>
        <v>0</v>
      </c>
    </row>
    <row r="76" spans="1:11">
      <c r="A76" s="142" t="s">
        <v>14</v>
      </c>
      <c r="B76" s="143">
        <v>26</v>
      </c>
      <c r="C76" s="143">
        <v>13</v>
      </c>
      <c r="D76" s="144">
        <v>0</v>
      </c>
      <c r="E76" s="145">
        <f t="shared" si="20"/>
        <v>0</v>
      </c>
      <c r="F76" s="144">
        <v>0</v>
      </c>
      <c r="G76" s="145">
        <f t="shared" si="21"/>
        <v>0</v>
      </c>
      <c r="H76" s="144">
        <v>0</v>
      </c>
      <c r="I76" s="145">
        <f t="shared" si="22"/>
        <v>0</v>
      </c>
      <c r="J76" s="144">
        <v>0</v>
      </c>
      <c r="K76" s="145">
        <f t="shared" si="23"/>
        <v>0</v>
      </c>
    </row>
    <row r="77" spans="1:11">
      <c r="A77" s="152" t="s">
        <v>15</v>
      </c>
      <c r="B77" s="152">
        <f>SUM(B71:B76)</f>
        <v>123</v>
      </c>
      <c r="C77" s="152">
        <f>SUM(C71:C76)</f>
        <v>67</v>
      </c>
      <c r="D77" s="152">
        <f>SUM(D71:D76)</f>
        <v>8</v>
      </c>
      <c r="E77" s="153">
        <f t="shared" si="20"/>
        <v>6.5040650406504072</v>
      </c>
      <c r="F77" s="152">
        <f>SUM(F71:F76)</f>
        <v>4</v>
      </c>
      <c r="G77" s="153">
        <f t="shared" si="21"/>
        <v>5.9701492537313428</v>
      </c>
      <c r="H77" s="152">
        <f>SUM(H71:H76)</f>
        <v>3</v>
      </c>
      <c r="I77" s="153">
        <f t="shared" si="22"/>
        <v>2.4390243902439024</v>
      </c>
      <c r="J77" s="152">
        <f>SUM(J71:J76)</f>
        <v>3</v>
      </c>
      <c r="K77" s="153">
        <f t="shared" si="23"/>
        <v>4.4776119402985071</v>
      </c>
    </row>
    <row r="79" spans="1:11" ht="30.75" customHeight="1">
      <c r="A79" s="750" t="s">
        <v>430</v>
      </c>
      <c r="B79" s="762"/>
      <c r="C79" s="762"/>
      <c r="D79" s="762"/>
      <c r="E79" s="762"/>
      <c r="F79" s="762"/>
      <c r="G79" s="762"/>
      <c r="H79" s="763"/>
    </row>
    <row r="80" spans="1:11" ht="69" customHeight="1">
      <c r="A80" s="141" t="s">
        <v>419</v>
      </c>
      <c r="B80" s="141" t="s">
        <v>8</v>
      </c>
      <c r="C80" s="141" t="s">
        <v>31</v>
      </c>
      <c r="D80" s="141" t="s">
        <v>8</v>
      </c>
      <c r="E80" s="141" t="s">
        <v>15</v>
      </c>
      <c r="F80" s="141" t="s">
        <v>8</v>
      </c>
      <c r="G80" s="141" t="s">
        <v>31</v>
      </c>
      <c r="H80" s="141" t="s">
        <v>8</v>
      </c>
    </row>
    <row r="81" spans="1:8">
      <c r="A81" s="144">
        <v>0</v>
      </c>
      <c r="B81" s="145">
        <f t="shared" ref="B81:B87" si="24">A81/B71*100</f>
        <v>0</v>
      </c>
      <c r="C81" s="144">
        <v>0</v>
      </c>
      <c r="D81" s="145">
        <f t="shared" ref="D81:D87" si="25">C81/C71*100</f>
        <v>0</v>
      </c>
      <c r="E81" s="144">
        <f t="shared" ref="E81:E87" si="26">D71+H71+A81</f>
        <v>3</v>
      </c>
      <c r="F81" s="145">
        <f t="shared" ref="F81:F87" si="27">E81/B71*100</f>
        <v>13.636363636363635</v>
      </c>
      <c r="G81" s="144">
        <f t="shared" ref="G81:G87" si="28">F71+J71+C81</f>
        <v>2</v>
      </c>
      <c r="H81" s="145">
        <f t="shared" ref="H81:H87" si="29">G81/C71*100</f>
        <v>15.384615384615385</v>
      </c>
    </row>
    <row r="82" spans="1:8">
      <c r="A82" s="149">
        <v>0</v>
      </c>
      <c r="B82" s="148">
        <f t="shared" si="24"/>
        <v>0</v>
      </c>
      <c r="C82" s="149">
        <v>0</v>
      </c>
      <c r="D82" s="148">
        <f t="shared" si="25"/>
        <v>0</v>
      </c>
      <c r="E82" s="149">
        <f t="shared" si="26"/>
        <v>1</v>
      </c>
      <c r="F82" s="148">
        <f t="shared" si="27"/>
        <v>5.5555555555555554</v>
      </c>
      <c r="G82" s="149">
        <f t="shared" si="28"/>
        <v>1</v>
      </c>
      <c r="H82" s="148">
        <f t="shared" si="29"/>
        <v>11.111111111111111</v>
      </c>
    </row>
    <row r="83" spans="1:8">
      <c r="A83" s="150">
        <v>0</v>
      </c>
      <c r="B83" s="151">
        <f t="shared" si="24"/>
        <v>0</v>
      </c>
      <c r="C83" s="150">
        <v>0</v>
      </c>
      <c r="D83" s="151">
        <f t="shared" si="25"/>
        <v>0</v>
      </c>
      <c r="E83" s="150">
        <f t="shared" si="26"/>
        <v>4</v>
      </c>
      <c r="F83" s="151">
        <f t="shared" si="27"/>
        <v>15.384615384615385</v>
      </c>
      <c r="G83" s="150">
        <f t="shared" si="28"/>
        <v>2</v>
      </c>
      <c r="H83" s="151">
        <f t="shared" si="29"/>
        <v>14.285714285714285</v>
      </c>
    </row>
    <row r="84" spans="1:8">
      <c r="A84" s="144">
        <v>0</v>
      </c>
      <c r="B84" s="145">
        <f t="shared" si="24"/>
        <v>0</v>
      </c>
      <c r="C84" s="144">
        <v>0</v>
      </c>
      <c r="D84" s="145">
        <f t="shared" si="25"/>
        <v>0</v>
      </c>
      <c r="E84" s="144">
        <f t="shared" si="26"/>
        <v>1</v>
      </c>
      <c r="F84" s="145">
        <f t="shared" si="27"/>
        <v>12.5</v>
      </c>
      <c r="G84" s="144">
        <f t="shared" si="28"/>
        <v>1</v>
      </c>
      <c r="H84" s="145">
        <f t="shared" si="29"/>
        <v>25</v>
      </c>
    </row>
    <row r="85" spans="1:8">
      <c r="A85" s="144">
        <v>0</v>
      </c>
      <c r="B85" s="145">
        <f t="shared" si="24"/>
        <v>0</v>
      </c>
      <c r="C85" s="144">
        <v>0</v>
      </c>
      <c r="D85" s="145">
        <f t="shared" si="25"/>
        <v>0</v>
      </c>
      <c r="E85" s="144">
        <f t="shared" si="26"/>
        <v>2</v>
      </c>
      <c r="F85" s="145">
        <f t="shared" si="27"/>
        <v>8.695652173913043</v>
      </c>
      <c r="G85" s="144">
        <f t="shared" si="28"/>
        <v>1</v>
      </c>
      <c r="H85" s="145">
        <f t="shared" si="29"/>
        <v>7.1428571428571423</v>
      </c>
    </row>
    <row r="86" spans="1:8">
      <c r="A86" s="144">
        <v>0</v>
      </c>
      <c r="B86" s="145">
        <f t="shared" si="24"/>
        <v>0</v>
      </c>
      <c r="C86" s="144">
        <v>0</v>
      </c>
      <c r="D86" s="145">
        <f t="shared" si="25"/>
        <v>0</v>
      </c>
      <c r="E86" s="144">
        <f t="shared" si="26"/>
        <v>0</v>
      </c>
      <c r="F86" s="145">
        <f t="shared" si="27"/>
        <v>0</v>
      </c>
      <c r="G86" s="144">
        <f t="shared" si="28"/>
        <v>0</v>
      </c>
      <c r="H86" s="145">
        <f t="shared" si="29"/>
        <v>0</v>
      </c>
    </row>
    <row r="87" spans="1:8">
      <c r="A87" s="152">
        <f>SUM(A81:A86)</f>
        <v>0</v>
      </c>
      <c r="B87" s="153">
        <f t="shared" si="24"/>
        <v>0</v>
      </c>
      <c r="C87" s="152">
        <f>SUM(C81:C86)</f>
        <v>0</v>
      </c>
      <c r="D87" s="153">
        <f t="shared" si="25"/>
        <v>0</v>
      </c>
      <c r="E87" s="152">
        <f t="shared" si="26"/>
        <v>11</v>
      </c>
      <c r="F87" s="153">
        <f t="shared" si="27"/>
        <v>8.9430894308943092</v>
      </c>
      <c r="G87" s="152">
        <f t="shared" si="28"/>
        <v>7</v>
      </c>
      <c r="H87" s="153">
        <f t="shared" si="29"/>
        <v>10.44776119402985</v>
      </c>
    </row>
    <row r="101" spans="1:11" ht="29.25" customHeight="1">
      <c r="A101" s="704" t="s">
        <v>588</v>
      </c>
      <c r="B101" s="704"/>
      <c r="C101" s="704"/>
      <c r="D101" s="704"/>
      <c r="E101" s="704"/>
      <c r="F101" s="704"/>
      <c r="G101" s="704"/>
      <c r="H101" s="704"/>
      <c r="I101" s="704"/>
      <c r="J101" s="704"/>
      <c r="K101" s="704"/>
    </row>
    <row r="102" spans="1:11" ht="30" customHeight="1">
      <c r="A102" s="754" t="s">
        <v>413</v>
      </c>
      <c r="B102" s="755" t="s">
        <v>432</v>
      </c>
      <c r="C102" s="756"/>
      <c r="D102" s="756"/>
      <c r="E102" s="756"/>
      <c r="F102" s="756"/>
      <c r="G102" s="756"/>
      <c r="H102" s="756"/>
      <c r="I102" s="756"/>
      <c r="J102" s="756"/>
      <c r="K102" s="757"/>
    </row>
    <row r="103" spans="1:11" ht="145.5" customHeight="1">
      <c r="A103" s="754"/>
      <c r="B103" s="155" t="s">
        <v>433</v>
      </c>
      <c r="C103" s="141" t="s">
        <v>31</v>
      </c>
      <c r="D103" s="141" t="s">
        <v>416</v>
      </c>
      <c r="E103" s="141" t="s">
        <v>8</v>
      </c>
      <c r="F103" s="141" t="s">
        <v>31</v>
      </c>
      <c r="G103" s="141" t="s">
        <v>417</v>
      </c>
      <c r="H103" s="141" t="s">
        <v>418</v>
      </c>
      <c r="I103" s="141" t="s">
        <v>8</v>
      </c>
      <c r="J103" s="141" t="s">
        <v>31</v>
      </c>
      <c r="K103" s="141" t="s">
        <v>8</v>
      </c>
    </row>
    <row r="104" spans="1:11">
      <c r="A104" s="142" t="s">
        <v>9</v>
      </c>
      <c r="B104" s="143">
        <v>12</v>
      </c>
      <c r="C104" s="143">
        <v>9</v>
      </c>
      <c r="D104" s="150">
        <v>0</v>
      </c>
      <c r="E104" s="151">
        <f>D104/B104*100</f>
        <v>0</v>
      </c>
      <c r="F104" s="150">
        <v>0</v>
      </c>
      <c r="G104" s="151">
        <f>F104/C104*100</f>
        <v>0</v>
      </c>
      <c r="H104" s="150">
        <v>0</v>
      </c>
      <c r="I104" s="151">
        <f>H104/B104*100</f>
        <v>0</v>
      </c>
      <c r="J104" s="150">
        <v>0</v>
      </c>
      <c r="K104" s="151">
        <f>J104/C104*100</f>
        <v>0</v>
      </c>
    </row>
    <row r="105" spans="1:11">
      <c r="A105" s="142" t="s">
        <v>10</v>
      </c>
      <c r="B105" s="146">
        <v>7</v>
      </c>
      <c r="C105" s="146">
        <v>4</v>
      </c>
      <c r="D105" s="156">
        <v>0</v>
      </c>
      <c r="E105" s="157">
        <f t="shared" ref="E105:E110" si="30">D105/B105*100</f>
        <v>0</v>
      </c>
      <c r="F105" s="156">
        <v>0</v>
      </c>
      <c r="G105" s="157">
        <f t="shared" ref="G105:G110" si="31">F105/C105*100</f>
        <v>0</v>
      </c>
      <c r="H105" s="156">
        <v>0</v>
      </c>
      <c r="I105" s="157">
        <f t="shared" ref="I105:I110" si="32">H105/B105*100</f>
        <v>0</v>
      </c>
      <c r="J105" s="156">
        <v>0</v>
      </c>
      <c r="K105" s="157">
        <f t="shared" ref="K105:K110" si="33">J105/C105*100</f>
        <v>0</v>
      </c>
    </row>
    <row r="106" spans="1:11">
      <c r="A106" s="142" t="s">
        <v>11</v>
      </c>
      <c r="B106" s="143">
        <v>8</v>
      </c>
      <c r="C106" s="143">
        <v>3</v>
      </c>
      <c r="D106" s="150">
        <v>1</v>
      </c>
      <c r="E106" s="151">
        <f t="shared" si="30"/>
        <v>12.5</v>
      </c>
      <c r="F106" s="150">
        <v>0</v>
      </c>
      <c r="G106" s="151">
        <f t="shared" si="31"/>
        <v>0</v>
      </c>
      <c r="H106" s="150">
        <v>0</v>
      </c>
      <c r="I106" s="151">
        <f t="shared" si="32"/>
        <v>0</v>
      </c>
      <c r="J106" s="150">
        <v>0</v>
      </c>
      <c r="K106" s="151">
        <f t="shared" si="33"/>
        <v>0</v>
      </c>
    </row>
    <row r="107" spans="1:11">
      <c r="A107" s="142" t="s">
        <v>12</v>
      </c>
      <c r="B107" s="143">
        <v>8</v>
      </c>
      <c r="C107" s="143">
        <v>4</v>
      </c>
      <c r="D107" s="150">
        <v>0</v>
      </c>
      <c r="E107" s="151">
        <f t="shared" si="30"/>
        <v>0</v>
      </c>
      <c r="F107" s="150">
        <v>0</v>
      </c>
      <c r="G107" s="151">
        <f t="shared" si="31"/>
        <v>0</v>
      </c>
      <c r="H107" s="150">
        <v>0</v>
      </c>
      <c r="I107" s="151">
        <f t="shared" si="32"/>
        <v>0</v>
      </c>
      <c r="J107" s="150">
        <v>0</v>
      </c>
      <c r="K107" s="151">
        <f t="shared" si="33"/>
        <v>0</v>
      </c>
    </row>
    <row r="108" spans="1:11">
      <c r="A108" s="142" t="s">
        <v>13</v>
      </c>
      <c r="B108" s="143">
        <v>11</v>
      </c>
      <c r="C108" s="143">
        <v>9</v>
      </c>
      <c r="D108" s="150">
        <v>0</v>
      </c>
      <c r="E108" s="151">
        <f t="shared" si="30"/>
        <v>0</v>
      </c>
      <c r="F108" s="150">
        <v>0</v>
      </c>
      <c r="G108" s="151">
        <f t="shared" si="31"/>
        <v>0</v>
      </c>
      <c r="H108" s="150">
        <v>0</v>
      </c>
      <c r="I108" s="151">
        <f t="shared" si="32"/>
        <v>0</v>
      </c>
      <c r="J108" s="150">
        <v>0</v>
      </c>
      <c r="K108" s="151">
        <f t="shared" si="33"/>
        <v>0</v>
      </c>
    </row>
    <row r="109" spans="1:11">
      <c r="A109" s="142" t="s">
        <v>14</v>
      </c>
      <c r="B109" s="143">
        <v>4</v>
      </c>
      <c r="C109" s="143">
        <v>3</v>
      </c>
      <c r="D109" s="150">
        <v>0</v>
      </c>
      <c r="E109" s="151">
        <f t="shared" si="30"/>
        <v>0</v>
      </c>
      <c r="F109" s="150">
        <v>0</v>
      </c>
      <c r="G109" s="151">
        <f t="shared" si="31"/>
        <v>0</v>
      </c>
      <c r="H109" s="150">
        <v>0</v>
      </c>
      <c r="I109" s="151">
        <f t="shared" si="32"/>
        <v>0</v>
      </c>
      <c r="J109" s="150">
        <v>0</v>
      </c>
      <c r="K109" s="151">
        <f t="shared" si="33"/>
        <v>0</v>
      </c>
    </row>
    <row r="110" spans="1:11">
      <c r="A110" s="152" t="s">
        <v>15</v>
      </c>
      <c r="B110" s="152">
        <f>SUM(B104:B109)</f>
        <v>50</v>
      </c>
      <c r="C110" s="152">
        <f>SUM(C104:C109)</f>
        <v>32</v>
      </c>
      <c r="D110" s="152">
        <f>SUM(D104:D109)</f>
        <v>1</v>
      </c>
      <c r="E110" s="153">
        <f t="shared" si="30"/>
        <v>2</v>
      </c>
      <c r="F110" s="152">
        <f>SUM(F104:F109)</f>
        <v>0</v>
      </c>
      <c r="G110" s="153">
        <f t="shared" si="31"/>
        <v>0</v>
      </c>
      <c r="H110" s="152">
        <f>SUM(H104:H109)</f>
        <v>0</v>
      </c>
      <c r="I110" s="153">
        <f t="shared" si="32"/>
        <v>0</v>
      </c>
      <c r="J110" s="152">
        <f>SUM(J104:J109)</f>
        <v>0</v>
      </c>
      <c r="K110" s="153">
        <f t="shared" si="33"/>
        <v>0</v>
      </c>
    </row>
    <row r="112" spans="1:11" ht="28.5" customHeight="1">
      <c r="A112" s="755" t="s">
        <v>432</v>
      </c>
      <c r="B112" s="764"/>
      <c r="C112" s="764"/>
      <c r="D112" s="764"/>
      <c r="E112" s="764"/>
      <c r="F112" s="764"/>
      <c r="G112" s="764"/>
      <c r="H112" s="765"/>
    </row>
    <row r="113" spans="1:8" ht="62.25" customHeight="1">
      <c r="A113" s="141" t="s">
        <v>419</v>
      </c>
      <c r="B113" s="141" t="s">
        <v>8</v>
      </c>
      <c r="C113" s="141" t="s">
        <v>31</v>
      </c>
      <c r="D113" s="141" t="s">
        <v>8</v>
      </c>
      <c r="E113" s="141" t="s">
        <v>15</v>
      </c>
      <c r="F113" s="141" t="s">
        <v>8</v>
      </c>
      <c r="G113" s="141" t="s">
        <v>31</v>
      </c>
      <c r="H113" s="141" t="s">
        <v>8</v>
      </c>
    </row>
    <row r="114" spans="1:8">
      <c r="A114" s="150">
        <v>0</v>
      </c>
      <c r="B114" s="151">
        <f t="shared" ref="B114:B120" si="34">A114/B104*100</f>
        <v>0</v>
      </c>
      <c r="C114" s="150">
        <v>0</v>
      </c>
      <c r="D114" s="151">
        <f t="shared" ref="D114:D120" si="35">C114/C104*100</f>
        <v>0</v>
      </c>
      <c r="E114" s="150">
        <f t="shared" ref="E114:E120" si="36">D104+H104+A114</f>
        <v>0</v>
      </c>
      <c r="F114" s="151">
        <f t="shared" ref="F114:F120" si="37">E114/B104*100</f>
        <v>0</v>
      </c>
      <c r="G114" s="150">
        <f t="shared" ref="G114:G120" si="38">F104+J104+C114</f>
        <v>0</v>
      </c>
      <c r="H114" s="151">
        <f t="shared" ref="H114:H120" si="39">G114/C104*100</f>
        <v>0</v>
      </c>
    </row>
    <row r="115" spans="1:8">
      <c r="A115" s="158">
        <v>0</v>
      </c>
      <c r="B115" s="157">
        <f t="shared" si="34"/>
        <v>0</v>
      </c>
      <c r="C115" s="156">
        <v>0</v>
      </c>
      <c r="D115" s="157">
        <f t="shared" si="35"/>
        <v>0</v>
      </c>
      <c r="E115" s="150">
        <f t="shared" si="36"/>
        <v>0</v>
      </c>
      <c r="F115" s="157">
        <f t="shared" si="37"/>
        <v>0</v>
      </c>
      <c r="G115" s="150">
        <f t="shared" si="38"/>
        <v>0</v>
      </c>
      <c r="H115" s="157">
        <f t="shared" si="39"/>
        <v>0</v>
      </c>
    </row>
    <row r="116" spans="1:8">
      <c r="A116" s="150">
        <v>0</v>
      </c>
      <c r="B116" s="151">
        <f t="shared" si="34"/>
        <v>0</v>
      </c>
      <c r="C116" s="150">
        <v>0</v>
      </c>
      <c r="D116" s="151">
        <f t="shared" si="35"/>
        <v>0</v>
      </c>
      <c r="E116" s="150">
        <f t="shared" si="36"/>
        <v>1</v>
      </c>
      <c r="F116" s="151">
        <f t="shared" si="37"/>
        <v>12.5</v>
      </c>
      <c r="G116" s="150">
        <f t="shared" si="38"/>
        <v>0</v>
      </c>
      <c r="H116" s="151">
        <f t="shared" si="39"/>
        <v>0</v>
      </c>
    </row>
    <row r="117" spans="1:8">
      <c r="A117" s="150">
        <v>0</v>
      </c>
      <c r="B117" s="151">
        <f t="shared" si="34"/>
        <v>0</v>
      </c>
      <c r="C117" s="150">
        <v>0</v>
      </c>
      <c r="D117" s="151">
        <f t="shared" si="35"/>
        <v>0</v>
      </c>
      <c r="E117" s="150">
        <f t="shared" si="36"/>
        <v>0</v>
      </c>
      <c r="F117" s="151">
        <f t="shared" si="37"/>
        <v>0</v>
      </c>
      <c r="G117" s="150">
        <f t="shared" si="38"/>
        <v>0</v>
      </c>
      <c r="H117" s="151">
        <f t="shared" si="39"/>
        <v>0</v>
      </c>
    </row>
    <row r="118" spans="1:8">
      <c r="A118" s="150">
        <v>0</v>
      </c>
      <c r="B118" s="151">
        <f t="shared" si="34"/>
        <v>0</v>
      </c>
      <c r="C118" s="150">
        <v>0</v>
      </c>
      <c r="D118" s="151">
        <f t="shared" si="35"/>
        <v>0</v>
      </c>
      <c r="E118" s="150">
        <f t="shared" si="36"/>
        <v>0</v>
      </c>
      <c r="F118" s="151">
        <f t="shared" si="37"/>
        <v>0</v>
      </c>
      <c r="G118" s="150">
        <f t="shared" si="38"/>
        <v>0</v>
      </c>
      <c r="H118" s="151">
        <f t="shared" si="39"/>
        <v>0</v>
      </c>
    </row>
    <row r="119" spans="1:8">
      <c r="A119" s="150">
        <v>0</v>
      </c>
      <c r="B119" s="151">
        <f t="shared" si="34"/>
        <v>0</v>
      </c>
      <c r="C119" s="150">
        <v>0</v>
      </c>
      <c r="D119" s="151">
        <f t="shared" si="35"/>
        <v>0</v>
      </c>
      <c r="E119" s="150">
        <f t="shared" si="36"/>
        <v>0</v>
      </c>
      <c r="F119" s="151">
        <f t="shared" si="37"/>
        <v>0</v>
      </c>
      <c r="G119" s="150">
        <f t="shared" si="38"/>
        <v>0</v>
      </c>
      <c r="H119" s="151">
        <f t="shared" si="39"/>
        <v>0</v>
      </c>
    </row>
    <row r="120" spans="1:8">
      <c r="A120" s="152">
        <f>SUM(A114:A119)</f>
        <v>0</v>
      </c>
      <c r="B120" s="153">
        <f t="shared" si="34"/>
        <v>0</v>
      </c>
      <c r="C120" s="152">
        <f>SUM(C114:C119)</f>
        <v>0</v>
      </c>
      <c r="D120" s="153">
        <f t="shared" si="35"/>
        <v>0</v>
      </c>
      <c r="E120" s="152">
        <f t="shared" si="36"/>
        <v>1</v>
      </c>
      <c r="F120" s="153">
        <f t="shared" si="37"/>
        <v>2</v>
      </c>
      <c r="G120" s="152">
        <f t="shared" si="38"/>
        <v>0</v>
      </c>
      <c r="H120" s="153">
        <f t="shared" si="39"/>
        <v>0</v>
      </c>
    </row>
  </sheetData>
  <mergeCells count="17">
    <mergeCell ref="A79:H79"/>
    <mergeCell ref="A68:K68"/>
    <mergeCell ref="A102:A103"/>
    <mergeCell ref="B102:K102"/>
    <mergeCell ref="A112:H112"/>
    <mergeCell ref="A101:K101"/>
    <mergeCell ref="A36:A37"/>
    <mergeCell ref="B36:K36"/>
    <mergeCell ref="A35:K35"/>
    <mergeCell ref="A69:A70"/>
    <mergeCell ref="B69:K69"/>
    <mergeCell ref="A46:H46"/>
    <mergeCell ref="A3:K3"/>
    <mergeCell ref="A1:K1"/>
    <mergeCell ref="A4:A5"/>
    <mergeCell ref="B4:K4"/>
    <mergeCell ref="A14:H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workbookViewId="0">
      <selection sqref="A1:I1"/>
    </sheetView>
  </sheetViews>
  <sheetFormatPr defaultRowHeight="15"/>
  <cols>
    <col min="1" max="1" width="3" customWidth="1"/>
    <col min="2" max="2" width="3.85546875" customWidth="1"/>
    <col min="3" max="3" width="21.7109375" customWidth="1"/>
    <col min="4" max="4" width="5.42578125" customWidth="1"/>
    <col min="5" max="5" width="5.85546875" customWidth="1"/>
    <col min="6" max="6" width="4.42578125" customWidth="1"/>
    <col min="7" max="7" width="5.85546875" customWidth="1"/>
    <col min="8" max="8" width="6.140625" customWidth="1"/>
    <col min="9" max="9" width="5.5703125" customWidth="1"/>
    <col min="10" max="10" width="5.28515625" customWidth="1"/>
    <col min="11" max="11" width="4.85546875" customWidth="1"/>
    <col min="12" max="12" width="5" customWidth="1"/>
    <col min="13" max="13" width="5.85546875" customWidth="1"/>
    <col min="14" max="14" width="6" customWidth="1"/>
    <col min="15" max="15" width="5.7109375" customWidth="1"/>
    <col min="16" max="16" width="4.42578125" customWidth="1"/>
    <col min="17" max="17" width="5.140625" customWidth="1"/>
    <col min="18" max="18" width="5.42578125" customWidth="1"/>
    <col min="19" max="19" width="12" customWidth="1"/>
    <col min="20" max="20" width="11.85546875" customWidth="1"/>
    <col min="231" max="231" width="3" customWidth="1"/>
    <col min="232" max="232" width="3.85546875" customWidth="1"/>
    <col min="233" max="233" width="21.7109375" customWidth="1"/>
    <col min="234" max="234" width="5.42578125" customWidth="1"/>
    <col min="235" max="235" width="5.85546875" customWidth="1"/>
    <col min="236" max="236" width="4.42578125" customWidth="1"/>
    <col min="237" max="237" width="5.85546875" customWidth="1"/>
    <col min="238" max="238" width="6.140625" customWidth="1"/>
    <col min="239" max="239" width="5.5703125" customWidth="1"/>
    <col min="240" max="240" width="5.28515625" customWidth="1"/>
    <col min="241" max="241" width="4.85546875" customWidth="1"/>
    <col min="242" max="242" width="5" customWidth="1"/>
    <col min="243" max="243" width="5.85546875" customWidth="1"/>
    <col min="244" max="244" width="6" customWidth="1"/>
    <col min="245" max="245" width="5.7109375" customWidth="1"/>
    <col min="246" max="246" width="4.42578125" customWidth="1"/>
    <col min="247" max="247" width="5.140625" customWidth="1"/>
    <col min="248" max="248" width="5.42578125" customWidth="1"/>
    <col min="249" max="249" width="12" customWidth="1"/>
    <col min="250" max="250" width="11.85546875" customWidth="1"/>
    <col min="487" max="487" width="3" customWidth="1"/>
    <col min="488" max="488" width="3.85546875" customWidth="1"/>
    <col min="489" max="489" width="21.7109375" customWidth="1"/>
    <col min="490" max="490" width="5.42578125" customWidth="1"/>
    <col min="491" max="491" width="5.85546875" customWidth="1"/>
    <col min="492" max="492" width="4.42578125" customWidth="1"/>
    <col min="493" max="493" width="5.85546875" customWidth="1"/>
    <col min="494" max="494" width="6.140625" customWidth="1"/>
    <col min="495" max="495" width="5.5703125" customWidth="1"/>
    <col min="496" max="496" width="5.28515625" customWidth="1"/>
    <col min="497" max="497" width="4.85546875" customWidth="1"/>
    <col min="498" max="498" width="5" customWidth="1"/>
    <col min="499" max="499" width="5.85546875" customWidth="1"/>
    <col min="500" max="500" width="6" customWidth="1"/>
    <col min="501" max="501" width="5.7109375" customWidth="1"/>
    <col min="502" max="502" width="4.42578125" customWidth="1"/>
    <col min="503" max="503" width="5.140625" customWidth="1"/>
    <col min="504" max="504" width="5.42578125" customWidth="1"/>
    <col min="505" max="505" width="12" customWidth="1"/>
    <col min="506" max="506" width="11.85546875" customWidth="1"/>
    <col min="743" max="743" width="3" customWidth="1"/>
    <col min="744" max="744" width="3.85546875" customWidth="1"/>
    <col min="745" max="745" width="21.7109375" customWidth="1"/>
    <col min="746" max="746" width="5.42578125" customWidth="1"/>
    <col min="747" max="747" width="5.85546875" customWidth="1"/>
    <col min="748" max="748" width="4.42578125" customWidth="1"/>
    <col min="749" max="749" width="5.85546875" customWidth="1"/>
    <col min="750" max="750" width="6.140625" customWidth="1"/>
    <col min="751" max="751" width="5.5703125" customWidth="1"/>
    <col min="752" max="752" width="5.28515625" customWidth="1"/>
    <col min="753" max="753" width="4.85546875" customWidth="1"/>
    <col min="754" max="754" width="5" customWidth="1"/>
    <col min="755" max="755" width="5.85546875" customWidth="1"/>
    <col min="756" max="756" width="6" customWidth="1"/>
    <col min="757" max="757" width="5.7109375" customWidth="1"/>
    <col min="758" max="758" width="4.42578125" customWidth="1"/>
    <col min="759" max="759" width="5.140625" customWidth="1"/>
    <col min="760" max="760" width="5.42578125" customWidth="1"/>
    <col min="761" max="761" width="12" customWidth="1"/>
    <col min="762" max="762" width="11.85546875" customWidth="1"/>
    <col min="999" max="999" width="3" customWidth="1"/>
    <col min="1000" max="1000" width="3.85546875" customWidth="1"/>
    <col min="1001" max="1001" width="21.7109375" customWidth="1"/>
    <col min="1002" max="1002" width="5.42578125" customWidth="1"/>
    <col min="1003" max="1003" width="5.85546875" customWidth="1"/>
    <col min="1004" max="1004" width="4.42578125" customWidth="1"/>
    <col min="1005" max="1005" width="5.85546875" customWidth="1"/>
    <col min="1006" max="1006" width="6.140625" customWidth="1"/>
    <col min="1007" max="1007" width="5.5703125" customWidth="1"/>
    <col min="1008" max="1008" width="5.28515625" customWidth="1"/>
    <col min="1009" max="1009" width="4.85546875" customWidth="1"/>
    <col min="1010" max="1010" width="5" customWidth="1"/>
    <col min="1011" max="1011" width="5.85546875" customWidth="1"/>
    <col min="1012" max="1012" width="6" customWidth="1"/>
    <col min="1013" max="1013" width="5.7109375" customWidth="1"/>
    <col min="1014" max="1014" width="4.42578125" customWidth="1"/>
    <col min="1015" max="1015" width="5.140625" customWidth="1"/>
    <col min="1016" max="1016" width="5.42578125" customWidth="1"/>
    <col min="1017" max="1017" width="12" customWidth="1"/>
    <col min="1018" max="1018" width="11.85546875" customWidth="1"/>
    <col min="1255" max="1255" width="3" customWidth="1"/>
    <col min="1256" max="1256" width="3.85546875" customWidth="1"/>
    <col min="1257" max="1257" width="21.7109375" customWidth="1"/>
    <col min="1258" max="1258" width="5.42578125" customWidth="1"/>
    <col min="1259" max="1259" width="5.85546875" customWidth="1"/>
    <col min="1260" max="1260" width="4.42578125" customWidth="1"/>
    <col min="1261" max="1261" width="5.85546875" customWidth="1"/>
    <col min="1262" max="1262" width="6.140625" customWidth="1"/>
    <col min="1263" max="1263" width="5.5703125" customWidth="1"/>
    <col min="1264" max="1264" width="5.28515625" customWidth="1"/>
    <col min="1265" max="1265" width="4.85546875" customWidth="1"/>
    <col min="1266" max="1266" width="5" customWidth="1"/>
    <col min="1267" max="1267" width="5.85546875" customWidth="1"/>
    <col min="1268" max="1268" width="6" customWidth="1"/>
    <col min="1269" max="1269" width="5.7109375" customWidth="1"/>
    <col min="1270" max="1270" width="4.42578125" customWidth="1"/>
    <col min="1271" max="1271" width="5.140625" customWidth="1"/>
    <col min="1272" max="1272" width="5.42578125" customWidth="1"/>
    <col min="1273" max="1273" width="12" customWidth="1"/>
    <col min="1274" max="1274" width="11.85546875" customWidth="1"/>
    <col min="1511" max="1511" width="3" customWidth="1"/>
    <col min="1512" max="1512" width="3.85546875" customWidth="1"/>
    <col min="1513" max="1513" width="21.7109375" customWidth="1"/>
    <col min="1514" max="1514" width="5.42578125" customWidth="1"/>
    <col min="1515" max="1515" width="5.85546875" customWidth="1"/>
    <col min="1516" max="1516" width="4.42578125" customWidth="1"/>
    <col min="1517" max="1517" width="5.85546875" customWidth="1"/>
    <col min="1518" max="1518" width="6.140625" customWidth="1"/>
    <col min="1519" max="1519" width="5.5703125" customWidth="1"/>
    <col min="1520" max="1520" width="5.28515625" customWidth="1"/>
    <col min="1521" max="1521" width="4.85546875" customWidth="1"/>
    <col min="1522" max="1522" width="5" customWidth="1"/>
    <col min="1523" max="1523" width="5.85546875" customWidth="1"/>
    <col min="1524" max="1524" width="6" customWidth="1"/>
    <col min="1525" max="1525" width="5.7109375" customWidth="1"/>
    <col min="1526" max="1526" width="4.42578125" customWidth="1"/>
    <col min="1527" max="1527" width="5.140625" customWidth="1"/>
    <col min="1528" max="1528" width="5.42578125" customWidth="1"/>
    <col min="1529" max="1529" width="12" customWidth="1"/>
    <col min="1530" max="1530" width="11.85546875" customWidth="1"/>
    <col min="1767" max="1767" width="3" customWidth="1"/>
    <col min="1768" max="1768" width="3.85546875" customWidth="1"/>
    <col min="1769" max="1769" width="21.7109375" customWidth="1"/>
    <col min="1770" max="1770" width="5.42578125" customWidth="1"/>
    <col min="1771" max="1771" width="5.85546875" customWidth="1"/>
    <col min="1772" max="1772" width="4.42578125" customWidth="1"/>
    <col min="1773" max="1773" width="5.85546875" customWidth="1"/>
    <col min="1774" max="1774" width="6.140625" customWidth="1"/>
    <col min="1775" max="1775" width="5.5703125" customWidth="1"/>
    <col min="1776" max="1776" width="5.28515625" customWidth="1"/>
    <col min="1777" max="1777" width="4.85546875" customWidth="1"/>
    <col min="1778" max="1778" width="5" customWidth="1"/>
    <col min="1779" max="1779" width="5.85546875" customWidth="1"/>
    <col min="1780" max="1780" width="6" customWidth="1"/>
    <col min="1781" max="1781" width="5.7109375" customWidth="1"/>
    <col min="1782" max="1782" width="4.42578125" customWidth="1"/>
    <col min="1783" max="1783" width="5.140625" customWidth="1"/>
    <col min="1784" max="1784" width="5.42578125" customWidth="1"/>
    <col min="1785" max="1785" width="12" customWidth="1"/>
    <col min="1786" max="1786" width="11.85546875" customWidth="1"/>
    <col min="2023" max="2023" width="3" customWidth="1"/>
    <col min="2024" max="2024" width="3.85546875" customWidth="1"/>
    <col min="2025" max="2025" width="21.7109375" customWidth="1"/>
    <col min="2026" max="2026" width="5.42578125" customWidth="1"/>
    <col min="2027" max="2027" width="5.85546875" customWidth="1"/>
    <col min="2028" max="2028" width="4.42578125" customWidth="1"/>
    <col min="2029" max="2029" width="5.85546875" customWidth="1"/>
    <col min="2030" max="2030" width="6.140625" customWidth="1"/>
    <col min="2031" max="2031" width="5.5703125" customWidth="1"/>
    <col min="2032" max="2032" width="5.28515625" customWidth="1"/>
    <col min="2033" max="2033" width="4.85546875" customWidth="1"/>
    <col min="2034" max="2034" width="5" customWidth="1"/>
    <col min="2035" max="2035" width="5.85546875" customWidth="1"/>
    <col min="2036" max="2036" width="6" customWidth="1"/>
    <col min="2037" max="2037" width="5.7109375" customWidth="1"/>
    <col min="2038" max="2038" width="4.42578125" customWidth="1"/>
    <col min="2039" max="2039" width="5.140625" customWidth="1"/>
    <col min="2040" max="2040" width="5.42578125" customWidth="1"/>
    <col min="2041" max="2041" width="12" customWidth="1"/>
    <col min="2042" max="2042" width="11.85546875" customWidth="1"/>
    <col min="2279" max="2279" width="3" customWidth="1"/>
    <col min="2280" max="2280" width="3.85546875" customWidth="1"/>
    <col min="2281" max="2281" width="21.7109375" customWidth="1"/>
    <col min="2282" max="2282" width="5.42578125" customWidth="1"/>
    <col min="2283" max="2283" width="5.85546875" customWidth="1"/>
    <col min="2284" max="2284" width="4.42578125" customWidth="1"/>
    <col min="2285" max="2285" width="5.85546875" customWidth="1"/>
    <col min="2286" max="2286" width="6.140625" customWidth="1"/>
    <col min="2287" max="2287" width="5.5703125" customWidth="1"/>
    <col min="2288" max="2288" width="5.28515625" customWidth="1"/>
    <col min="2289" max="2289" width="4.85546875" customWidth="1"/>
    <col min="2290" max="2290" width="5" customWidth="1"/>
    <col min="2291" max="2291" width="5.85546875" customWidth="1"/>
    <col min="2292" max="2292" width="6" customWidth="1"/>
    <col min="2293" max="2293" width="5.7109375" customWidth="1"/>
    <col min="2294" max="2294" width="4.42578125" customWidth="1"/>
    <col min="2295" max="2295" width="5.140625" customWidth="1"/>
    <col min="2296" max="2296" width="5.42578125" customWidth="1"/>
    <col min="2297" max="2297" width="12" customWidth="1"/>
    <col min="2298" max="2298" width="11.85546875" customWidth="1"/>
    <col min="2535" max="2535" width="3" customWidth="1"/>
    <col min="2536" max="2536" width="3.85546875" customWidth="1"/>
    <col min="2537" max="2537" width="21.7109375" customWidth="1"/>
    <col min="2538" max="2538" width="5.42578125" customWidth="1"/>
    <col min="2539" max="2539" width="5.85546875" customWidth="1"/>
    <col min="2540" max="2540" width="4.42578125" customWidth="1"/>
    <col min="2541" max="2541" width="5.85546875" customWidth="1"/>
    <col min="2542" max="2542" width="6.140625" customWidth="1"/>
    <col min="2543" max="2543" width="5.5703125" customWidth="1"/>
    <col min="2544" max="2544" width="5.28515625" customWidth="1"/>
    <col min="2545" max="2545" width="4.85546875" customWidth="1"/>
    <col min="2546" max="2546" width="5" customWidth="1"/>
    <col min="2547" max="2547" width="5.85546875" customWidth="1"/>
    <col min="2548" max="2548" width="6" customWidth="1"/>
    <col min="2549" max="2549" width="5.7109375" customWidth="1"/>
    <col min="2550" max="2550" width="4.42578125" customWidth="1"/>
    <col min="2551" max="2551" width="5.140625" customWidth="1"/>
    <col min="2552" max="2552" width="5.42578125" customWidth="1"/>
    <col min="2553" max="2553" width="12" customWidth="1"/>
    <col min="2554" max="2554" width="11.85546875" customWidth="1"/>
    <col min="2791" max="2791" width="3" customWidth="1"/>
    <col min="2792" max="2792" width="3.85546875" customWidth="1"/>
    <col min="2793" max="2793" width="21.7109375" customWidth="1"/>
    <col min="2794" max="2794" width="5.42578125" customWidth="1"/>
    <col min="2795" max="2795" width="5.85546875" customWidth="1"/>
    <col min="2796" max="2796" width="4.42578125" customWidth="1"/>
    <col min="2797" max="2797" width="5.85546875" customWidth="1"/>
    <col min="2798" max="2798" width="6.140625" customWidth="1"/>
    <col min="2799" max="2799" width="5.5703125" customWidth="1"/>
    <col min="2800" max="2800" width="5.28515625" customWidth="1"/>
    <col min="2801" max="2801" width="4.85546875" customWidth="1"/>
    <col min="2802" max="2802" width="5" customWidth="1"/>
    <col min="2803" max="2803" width="5.85546875" customWidth="1"/>
    <col min="2804" max="2804" width="6" customWidth="1"/>
    <col min="2805" max="2805" width="5.7109375" customWidth="1"/>
    <col min="2806" max="2806" width="4.42578125" customWidth="1"/>
    <col min="2807" max="2807" width="5.140625" customWidth="1"/>
    <col min="2808" max="2808" width="5.42578125" customWidth="1"/>
    <col min="2809" max="2809" width="12" customWidth="1"/>
    <col min="2810" max="2810" width="11.85546875" customWidth="1"/>
    <col min="3047" max="3047" width="3" customWidth="1"/>
    <col min="3048" max="3048" width="3.85546875" customWidth="1"/>
    <col min="3049" max="3049" width="21.7109375" customWidth="1"/>
    <col min="3050" max="3050" width="5.42578125" customWidth="1"/>
    <col min="3051" max="3051" width="5.85546875" customWidth="1"/>
    <col min="3052" max="3052" width="4.42578125" customWidth="1"/>
    <col min="3053" max="3053" width="5.85546875" customWidth="1"/>
    <col min="3054" max="3054" width="6.140625" customWidth="1"/>
    <col min="3055" max="3055" width="5.5703125" customWidth="1"/>
    <col min="3056" max="3056" width="5.28515625" customWidth="1"/>
    <col min="3057" max="3057" width="4.85546875" customWidth="1"/>
    <col min="3058" max="3058" width="5" customWidth="1"/>
    <col min="3059" max="3059" width="5.85546875" customWidth="1"/>
    <col min="3060" max="3060" width="6" customWidth="1"/>
    <col min="3061" max="3061" width="5.7109375" customWidth="1"/>
    <col min="3062" max="3062" width="4.42578125" customWidth="1"/>
    <col min="3063" max="3063" width="5.140625" customWidth="1"/>
    <col min="3064" max="3064" width="5.42578125" customWidth="1"/>
    <col min="3065" max="3065" width="12" customWidth="1"/>
    <col min="3066" max="3066" width="11.85546875" customWidth="1"/>
    <col min="3303" max="3303" width="3" customWidth="1"/>
    <col min="3304" max="3304" width="3.85546875" customWidth="1"/>
    <col min="3305" max="3305" width="21.7109375" customWidth="1"/>
    <col min="3306" max="3306" width="5.42578125" customWidth="1"/>
    <col min="3307" max="3307" width="5.85546875" customWidth="1"/>
    <col min="3308" max="3308" width="4.42578125" customWidth="1"/>
    <col min="3309" max="3309" width="5.85546875" customWidth="1"/>
    <col min="3310" max="3310" width="6.140625" customWidth="1"/>
    <col min="3311" max="3311" width="5.5703125" customWidth="1"/>
    <col min="3312" max="3312" width="5.28515625" customWidth="1"/>
    <col min="3313" max="3313" width="4.85546875" customWidth="1"/>
    <col min="3314" max="3314" width="5" customWidth="1"/>
    <col min="3315" max="3315" width="5.85546875" customWidth="1"/>
    <col min="3316" max="3316" width="6" customWidth="1"/>
    <col min="3317" max="3317" width="5.7109375" customWidth="1"/>
    <col min="3318" max="3318" width="4.42578125" customWidth="1"/>
    <col min="3319" max="3319" width="5.140625" customWidth="1"/>
    <col min="3320" max="3320" width="5.42578125" customWidth="1"/>
    <col min="3321" max="3321" width="12" customWidth="1"/>
    <col min="3322" max="3322" width="11.85546875" customWidth="1"/>
    <col min="3559" max="3559" width="3" customWidth="1"/>
    <col min="3560" max="3560" width="3.85546875" customWidth="1"/>
    <col min="3561" max="3561" width="21.7109375" customWidth="1"/>
    <col min="3562" max="3562" width="5.42578125" customWidth="1"/>
    <col min="3563" max="3563" width="5.85546875" customWidth="1"/>
    <col min="3564" max="3564" width="4.42578125" customWidth="1"/>
    <col min="3565" max="3565" width="5.85546875" customWidth="1"/>
    <col min="3566" max="3566" width="6.140625" customWidth="1"/>
    <col min="3567" max="3567" width="5.5703125" customWidth="1"/>
    <col min="3568" max="3568" width="5.28515625" customWidth="1"/>
    <col min="3569" max="3569" width="4.85546875" customWidth="1"/>
    <col min="3570" max="3570" width="5" customWidth="1"/>
    <col min="3571" max="3571" width="5.85546875" customWidth="1"/>
    <col min="3572" max="3572" width="6" customWidth="1"/>
    <col min="3573" max="3573" width="5.7109375" customWidth="1"/>
    <col min="3574" max="3574" width="4.42578125" customWidth="1"/>
    <col min="3575" max="3575" width="5.140625" customWidth="1"/>
    <col min="3576" max="3576" width="5.42578125" customWidth="1"/>
    <col min="3577" max="3577" width="12" customWidth="1"/>
    <col min="3578" max="3578" width="11.85546875" customWidth="1"/>
    <col min="3815" max="3815" width="3" customWidth="1"/>
    <col min="3816" max="3816" width="3.85546875" customWidth="1"/>
    <col min="3817" max="3817" width="21.7109375" customWidth="1"/>
    <col min="3818" max="3818" width="5.42578125" customWidth="1"/>
    <col min="3819" max="3819" width="5.85546875" customWidth="1"/>
    <col min="3820" max="3820" width="4.42578125" customWidth="1"/>
    <col min="3821" max="3821" width="5.85546875" customWidth="1"/>
    <col min="3822" max="3822" width="6.140625" customWidth="1"/>
    <col min="3823" max="3823" width="5.5703125" customWidth="1"/>
    <col min="3824" max="3824" width="5.28515625" customWidth="1"/>
    <col min="3825" max="3825" width="4.85546875" customWidth="1"/>
    <col min="3826" max="3826" width="5" customWidth="1"/>
    <col min="3827" max="3827" width="5.85546875" customWidth="1"/>
    <col min="3828" max="3828" width="6" customWidth="1"/>
    <col min="3829" max="3829" width="5.7109375" customWidth="1"/>
    <col min="3830" max="3830" width="4.42578125" customWidth="1"/>
    <col min="3831" max="3831" width="5.140625" customWidth="1"/>
    <col min="3832" max="3832" width="5.42578125" customWidth="1"/>
    <col min="3833" max="3833" width="12" customWidth="1"/>
    <col min="3834" max="3834" width="11.85546875" customWidth="1"/>
    <col min="4071" max="4071" width="3" customWidth="1"/>
    <col min="4072" max="4072" width="3.85546875" customWidth="1"/>
    <col min="4073" max="4073" width="21.7109375" customWidth="1"/>
    <col min="4074" max="4074" width="5.42578125" customWidth="1"/>
    <col min="4075" max="4075" width="5.85546875" customWidth="1"/>
    <col min="4076" max="4076" width="4.42578125" customWidth="1"/>
    <col min="4077" max="4077" width="5.85546875" customWidth="1"/>
    <col min="4078" max="4078" width="6.140625" customWidth="1"/>
    <col min="4079" max="4079" width="5.5703125" customWidth="1"/>
    <col min="4080" max="4080" width="5.28515625" customWidth="1"/>
    <col min="4081" max="4081" width="4.85546875" customWidth="1"/>
    <col min="4082" max="4082" width="5" customWidth="1"/>
    <col min="4083" max="4083" width="5.85546875" customWidth="1"/>
    <col min="4084" max="4084" width="6" customWidth="1"/>
    <col min="4085" max="4085" width="5.7109375" customWidth="1"/>
    <col min="4086" max="4086" width="4.42578125" customWidth="1"/>
    <col min="4087" max="4087" width="5.140625" customWidth="1"/>
    <col min="4088" max="4088" width="5.42578125" customWidth="1"/>
    <col min="4089" max="4089" width="12" customWidth="1"/>
    <col min="4090" max="4090" width="11.85546875" customWidth="1"/>
    <col min="4327" max="4327" width="3" customWidth="1"/>
    <col min="4328" max="4328" width="3.85546875" customWidth="1"/>
    <col min="4329" max="4329" width="21.7109375" customWidth="1"/>
    <col min="4330" max="4330" width="5.42578125" customWidth="1"/>
    <col min="4331" max="4331" width="5.85546875" customWidth="1"/>
    <col min="4332" max="4332" width="4.42578125" customWidth="1"/>
    <col min="4333" max="4333" width="5.85546875" customWidth="1"/>
    <col min="4334" max="4334" width="6.140625" customWidth="1"/>
    <col min="4335" max="4335" width="5.5703125" customWidth="1"/>
    <col min="4336" max="4336" width="5.28515625" customWidth="1"/>
    <col min="4337" max="4337" width="4.85546875" customWidth="1"/>
    <col min="4338" max="4338" width="5" customWidth="1"/>
    <col min="4339" max="4339" width="5.85546875" customWidth="1"/>
    <col min="4340" max="4340" width="6" customWidth="1"/>
    <col min="4341" max="4341" width="5.7109375" customWidth="1"/>
    <col min="4342" max="4342" width="4.42578125" customWidth="1"/>
    <col min="4343" max="4343" width="5.140625" customWidth="1"/>
    <col min="4344" max="4344" width="5.42578125" customWidth="1"/>
    <col min="4345" max="4345" width="12" customWidth="1"/>
    <col min="4346" max="4346" width="11.85546875" customWidth="1"/>
    <col min="4583" max="4583" width="3" customWidth="1"/>
    <col min="4584" max="4584" width="3.85546875" customWidth="1"/>
    <col min="4585" max="4585" width="21.7109375" customWidth="1"/>
    <col min="4586" max="4586" width="5.42578125" customWidth="1"/>
    <col min="4587" max="4587" width="5.85546875" customWidth="1"/>
    <col min="4588" max="4588" width="4.42578125" customWidth="1"/>
    <col min="4589" max="4589" width="5.85546875" customWidth="1"/>
    <col min="4590" max="4590" width="6.140625" customWidth="1"/>
    <col min="4591" max="4591" width="5.5703125" customWidth="1"/>
    <col min="4592" max="4592" width="5.28515625" customWidth="1"/>
    <col min="4593" max="4593" width="4.85546875" customWidth="1"/>
    <col min="4594" max="4594" width="5" customWidth="1"/>
    <col min="4595" max="4595" width="5.85546875" customWidth="1"/>
    <col min="4596" max="4596" width="6" customWidth="1"/>
    <col min="4597" max="4597" width="5.7109375" customWidth="1"/>
    <col min="4598" max="4598" width="4.42578125" customWidth="1"/>
    <col min="4599" max="4599" width="5.140625" customWidth="1"/>
    <col min="4600" max="4600" width="5.42578125" customWidth="1"/>
    <col min="4601" max="4601" width="12" customWidth="1"/>
    <col min="4602" max="4602" width="11.85546875" customWidth="1"/>
    <col min="4839" max="4839" width="3" customWidth="1"/>
    <col min="4840" max="4840" width="3.85546875" customWidth="1"/>
    <col min="4841" max="4841" width="21.7109375" customWidth="1"/>
    <col min="4842" max="4842" width="5.42578125" customWidth="1"/>
    <col min="4843" max="4843" width="5.85546875" customWidth="1"/>
    <col min="4844" max="4844" width="4.42578125" customWidth="1"/>
    <col min="4845" max="4845" width="5.85546875" customWidth="1"/>
    <col min="4846" max="4846" width="6.140625" customWidth="1"/>
    <col min="4847" max="4847" width="5.5703125" customWidth="1"/>
    <col min="4848" max="4848" width="5.28515625" customWidth="1"/>
    <col min="4849" max="4849" width="4.85546875" customWidth="1"/>
    <col min="4850" max="4850" width="5" customWidth="1"/>
    <col min="4851" max="4851" width="5.85546875" customWidth="1"/>
    <col min="4852" max="4852" width="6" customWidth="1"/>
    <col min="4853" max="4853" width="5.7109375" customWidth="1"/>
    <col min="4854" max="4854" width="4.42578125" customWidth="1"/>
    <col min="4855" max="4855" width="5.140625" customWidth="1"/>
    <col min="4856" max="4856" width="5.42578125" customWidth="1"/>
    <col min="4857" max="4857" width="12" customWidth="1"/>
    <col min="4858" max="4858" width="11.85546875" customWidth="1"/>
    <col min="5095" max="5095" width="3" customWidth="1"/>
    <col min="5096" max="5096" width="3.85546875" customWidth="1"/>
    <col min="5097" max="5097" width="21.7109375" customWidth="1"/>
    <col min="5098" max="5098" width="5.42578125" customWidth="1"/>
    <col min="5099" max="5099" width="5.85546875" customWidth="1"/>
    <col min="5100" max="5100" width="4.42578125" customWidth="1"/>
    <col min="5101" max="5101" width="5.85546875" customWidth="1"/>
    <col min="5102" max="5102" width="6.140625" customWidth="1"/>
    <col min="5103" max="5103" width="5.5703125" customWidth="1"/>
    <col min="5104" max="5104" width="5.28515625" customWidth="1"/>
    <col min="5105" max="5105" width="4.85546875" customWidth="1"/>
    <col min="5106" max="5106" width="5" customWidth="1"/>
    <col min="5107" max="5107" width="5.85546875" customWidth="1"/>
    <col min="5108" max="5108" width="6" customWidth="1"/>
    <col min="5109" max="5109" width="5.7109375" customWidth="1"/>
    <col min="5110" max="5110" width="4.42578125" customWidth="1"/>
    <col min="5111" max="5111" width="5.140625" customWidth="1"/>
    <col min="5112" max="5112" width="5.42578125" customWidth="1"/>
    <col min="5113" max="5113" width="12" customWidth="1"/>
    <col min="5114" max="5114" width="11.85546875" customWidth="1"/>
    <col min="5351" max="5351" width="3" customWidth="1"/>
    <col min="5352" max="5352" width="3.85546875" customWidth="1"/>
    <col min="5353" max="5353" width="21.7109375" customWidth="1"/>
    <col min="5354" max="5354" width="5.42578125" customWidth="1"/>
    <col min="5355" max="5355" width="5.85546875" customWidth="1"/>
    <col min="5356" max="5356" width="4.42578125" customWidth="1"/>
    <col min="5357" max="5357" width="5.85546875" customWidth="1"/>
    <col min="5358" max="5358" width="6.140625" customWidth="1"/>
    <col min="5359" max="5359" width="5.5703125" customWidth="1"/>
    <col min="5360" max="5360" width="5.28515625" customWidth="1"/>
    <col min="5361" max="5361" width="4.85546875" customWidth="1"/>
    <col min="5362" max="5362" width="5" customWidth="1"/>
    <col min="5363" max="5363" width="5.85546875" customWidth="1"/>
    <col min="5364" max="5364" width="6" customWidth="1"/>
    <col min="5365" max="5365" width="5.7109375" customWidth="1"/>
    <col min="5366" max="5366" width="4.42578125" customWidth="1"/>
    <col min="5367" max="5367" width="5.140625" customWidth="1"/>
    <col min="5368" max="5368" width="5.42578125" customWidth="1"/>
    <col min="5369" max="5369" width="12" customWidth="1"/>
    <col min="5370" max="5370" width="11.85546875" customWidth="1"/>
    <col min="5607" max="5607" width="3" customWidth="1"/>
    <col min="5608" max="5608" width="3.85546875" customWidth="1"/>
    <col min="5609" max="5609" width="21.7109375" customWidth="1"/>
    <col min="5610" max="5610" width="5.42578125" customWidth="1"/>
    <col min="5611" max="5611" width="5.85546875" customWidth="1"/>
    <col min="5612" max="5612" width="4.42578125" customWidth="1"/>
    <col min="5613" max="5613" width="5.85546875" customWidth="1"/>
    <col min="5614" max="5614" width="6.140625" customWidth="1"/>
    <col min="5615" max="5615" width="5.5703125" customWidth="1"/>
    <col min="5616" max="5616" width="5.28515625" customWidth="1"/>
    <col min="5617" max="5617" width="4.85546875" customWidth="1"/>
    <col min="5618" max="5618" width="5" customWidth="1"/>
    <col min="5619" max="5619" width="5.85546875" customWidth="1"/>
    <col min="5620" max="5620" width="6" customWidth="1"/>
    <col min="5621" max="5621" width="5.7109375" customWidth="1"/>
    <col min="5622" max="5622" width="4.42578125" customWidth="1"/>
    <col min="5623" max="5623" width="5.140625" customWidth="1"/>
    <col min="5624" max="5624" width="5.42578125" customWidth="1"/>
    <col min="5625" max="5625" width="12" customWidth="1"/>
    <col min="5626" max="5626" width="11.85546875" customWidth="1"/>
    <col min="5863" max="5863" width="3" customWidth="1"/>
    <col min="5864" max="5864" width="3.85546875" customWidth="1"/>
    <col min="5865" max="5865" width="21.7109375" customWidth="1"/>
    <col min="5866" max="5866" width="5.42578125" customWidth="1"/>
    <col min="5867" max="5867" width="5.85546875" customWidth="1"/>
    <col min="5868" max="5868" width="4.42578125" customWidth="1"/>
    <col min="5869" max="5869" width="5.85546875" customWidth="1"/>
    <col min="5870" max="5870" width="6.140625" customWidth="1"/>
    <col min="5871" max="5871" width="5.5703125" customWidth="1"/>
    <col min="5872" max="5872" width="5.28515625" customWidth="1"/>
    <col min="5873" max="5873" width="4.85546875" customWidth="1"/>
    <col min="5874" max="5874" width="5" customWidth="1"/>
    <col min="5875" max="5875" width="5.85546875" customWidth="1"/>
    <col min="5876" max="5876" width="6" customWidth="1"/>
    <col min="5877" max="5877" width="5.7109375" customWidth="1"/>
    <col min="5878" max="5878" width="4.42578125" customWidth="1"/>
    <col min="5879" max="5879" width="5.140625" customWidth="1"/>
    <col min="5880" max="5880" width="5.42578125" customWidth="1"/>
    <col min="5881" max="5881" width="12" customWidth="1"/>
    <col min="5882" max="5882" width="11.85546875" customWidth="1"/>
    <col min="6119" max="6119" width="3" customWidth="1"/>
    <col min="6120" max="6120" width="3.85546875" customWidth="1"/>
    <col min="6121" max="6121" width="21.7109375" customWidth="1"/>
    <col min="6122" max="6122" width="5.42578125" customWidth="1"/>
    <col min="6123" max="6123" width="5.85546875" customWidth="1"/>
    <col min="6124" max="6124" width="4.42578125" customWidth="1"/>
    <col min="6125" max="6125" width="5.85546875" customWidth="1"/>
    <col min="6126" max="6126" width="6.140625" customWidth="1"/>
    <col min="6127" max="6127" width="5.5703125" customWidth="1"/>
    <col min="6128" max="6128" width="5.28515625" customWidth="1"/>
    <col min="6129" max="6129" width="4.85546875" customWidth="1"/>
    <col min="6130" max="6130" width="5" customWidth="1"/>
    <col min="6131" max="6131" width="5.85546875" customWidth="1"/>
    <col min="6132" max="6132" width="6" customWidth="1"/>
    <col min="6133" max="6133" width="5.7109375" customWidth="1"/>
    <col min="6134" max="6134" width="4.42578125" customWidth="1"/>
    <col min="6135" max="6135" width="5.140625" customWidth="1"/>
    <col min="6136" max="6136" width="5.42578125" customWidth="1"/>
    <col min="6137" max="6137" width="12" customWidth="1"/>
    <col min="6138" max="6138" width="11.85546875" customWidth="1"/>
    <col min="6375" max="6375" width="3" customWidth="1"/>
    <col min="6376" max="6376" width="3.85546875" customWidth="1"/>
    <col min="6377" max="6377" width="21.7109375" customWidth="1"/>
    <col min="6378" max="6378" width="5.42578125" customWidth="1"/>
    <col min="6379" max="6379" width="5.85546875" customWidth="1"/>
    <col min="6380" max="6380" width="4.42578125" customWidth="1"/>
    <col min="6381" max="6381" width="5.85546875" customWidth="1"/>
    <col min="6382" max="6382" width="6.140625" customWidth="1"/>
    <col min="6383" max="6383" width="5.5703125" customWidth="1"/>
    <col min="6384" max="6384" width="5.28515625" customWidth="1"/>
    <col min="6385" max="6385" width="4.85546875" customWidth="1"/>
    <col min="6386" max="6386" width="5" customWidth="1"/>
    <col min="6387" max="6387" width="5.85546875" customWidth="1"/>
    <col min="6388" max="6388" width="6" customWidth="1"/>
    <col min="6389" max="6389" width="5.7109375" customWidth="1"/>
    <col min="6390" max="6390" width="4.42578125" customWidth="1"/>
    <col min="6391" max="6391" width="5.140625" customWidth="1"/>
    <col min="6392" max="6392" width="5.42578125" customWidth="1"/>
    <col min="6393" max="6393" width="12" customWidth="1"/>
    <col min="6394" max="6394" width="11.85546875" customWidth="1"/>
    <col min="6631" max="6631" width="3" customWidth="1"/>
    <col min="6632" max="6632" width="3.85546875" customWidth="1"/>
    <col min="6633" max="6633" width="21.7109375" customWidth="1"/>
    <col min="6634" max="6634" width="5.42578125" customWidth="1"/>
    <col min="6635" max="6635" width="5.85546875" customWidth="1"/>
    <col min="6636" max="6636" width="4.42578125" customWidth="1"/>
    <col min="6637" max="6637" width="5.85546875" customWidth="1"/>
    <col min="6638" max="6638" width="6.140625" customWidth="1"/>
    <col min="6639" max="6639" width="5.5703125" customWidth="1"/>
    <col min="6640" max="6640" width="5.28515625" customWidth="1"/>
    <col min="6641" max="6641" width="4.85546875" customWidth="1"/>
    <col min="6642" max="6642" width="5" customWidth="1"/>
    <col min="6643" max="6643" width="5.85546875" customWidth="1"/>
    <col min="6644" max="6644" width="6" customWidth="1"/>
    <col min="6645" max="6645" width="5.7109375" customWidth="1"/>
    <col min="6646" max="6646" width="4.42578125" customWidth="1"/>
    <col min="6647" max="6647" width="5.140625" customWidth="1"/>
    <col min="6648" max="6648" width="5.42578125" customWidth="1"/>
    <col min="6649" max="6649" width="12" customWidth="1"/>
    <col min="6650" max="6650" width="11.85546875" customWidth="1"/>
    <col min="6887" max="6887" width="3" customWidth="1"/>
    <col min="6888" max="6888" width="3.85546875" customWidth="1"/>
    <col min="6889" max="6889" width="21.7109375" customWidth="1"/>
    <col min="6890" max="6890" width="5.42578125" customWidth="1"/>
    <col min="6891" max="6891" width="5.85546875" customWidth="1"/>
    <col min="6892" max="6892" width="4.42578125" customWidth="1"/>
    <col min="6893" max="6893" width="5.85546875" customWidth="1"/>
    <col min="6894" max="6894" width="6.140625" customWidth="1"/>
    <col min="6895" max="6895" width="5.5703125" customWidth="1"/>
    <col min="6896" max="6896" width="5.28515625" customWidth="1"/>
    <col min="6897" max="6897" width="4.85546875" customWidth="1"/>
    <col min="6898" max="6898" width="5" customWidth="1"/>
    <col min="6899" max="6899" width="5.85546875" customWidth="1"/>
    <col min="6900" max="6900" width="6" customWidth="1"/>
    <col min="6901" max="6901" width="5.7109375" customWidth="1"/>
    <col min="6902" max="6902" width="4.42578125" customWidth="1"/>
    <col min="6903" max="6903" width="5.140625" customWidth="1"/>
    <col min="6904" max="6904" width="5.42578125" customWidth="1"/>
    <col min="6905" max="6905" width="12" customWidth="1"/>
    <col min="6906" max="6906" width="11.85546875" customWidth="1"/>
    <col min="7143" max="7143" width="3" customWidth="1"/>
    <col min="7144" max="7144" width="3.85546875" customWidth="1"/>
    <col min="7145" max="7145" width="21.7109375" customWidth="1"/>
    <col min="7146" max="7146" width="5.42578125" customWidth="1"/>
    <col min="7147" max="7147" width="5.85546875" customWidth="1"/>
    <col min="7148" max="7148" width="4.42578125" customWidth="1"/>
    <col min="7149" max="7149" width="5.85546875" customWidth="1"/>
    <col min="7150" max="7150" width="6.140625" customWidth="1"/>
    <col min="7151" max="7151" width="5.5703125" customWidth="1"/>
    <col min="7152" max="7152" width="5.28515625" customWidth="1"/>
    <col min="7153" max="7153" width="4.85546875" customWidth="1"/>
    <col min="7154" max="7154" width="5" customWidth="1"/>
    <col min="7155" max="7155" width="5.85546875" customWidth="1"/>
    <col min="7156" max="7156" width="6" customWidth="1"/>
    <col min="7157" max="7157" width="5.7109375" customWidth="1"/>
    <col min="7158" max="7158" width="4.42578125" customWidth="1"/>
    <col min="7159" max="7159" width="5.140625" customWidth="1"/>
    <col min="7160" max="7160" width="5.42578125" customWidth="1"/>
    <col min="7161" max="7161" width="12" customWidth="1"/>
    <col min="7162" max="7162" width="11.85546875" customWidth="1"/>
    <col min="7399" max="7399" width="3" customWidth="1"/>
    <col min="7400" max="7400" width="3.85546875" customWidth="1"/>
    <col min="7401" max="7401" width="21.7109375" customWidth="1"/>
    <col min="7402" max="7402" width="5.42578125" customWidth="1"/>
    <col min="7403" max="7403" width="5.85546875" customWidth="1"/>
    <col min="7404" max="7404" width="4.42578125" customWidth="1"/>
    <col min="7405" max="7405" width="5.85546875" customWidth="1"/>
    <col min="7406" max="7406" width="6.140625" customWidth="1"/>
    <col min="7407" max="7407" width="5.5703125" customWidth="1"/>
    <col min="7408" max="7408" width="5.28515625" customWidth="1"/>
    <col min="7409" max="7409" width="4.85546875" customWidth="1"/>
    <col min="7410" max="7410" width="5" customWidth="1"/>
    <col min="7411" max="7411" width="5.85546875" customWidth="1"/>
    <col min="7412" max="7412" width="6" customWidth="1"/>
    <col min="7413" max="7413" width="5.7109375" customWidth="1"/>
    <col min="7414" max="7414" width="4.42578125" customWidth="1"/>
    <col min="7415" max="7415" width="5.140625" customWidth="1"/>
    <col min="7416" max="7416" width="5.42578125" customWidth="1"/>
    <col min="7417" max="7417" width="12" customWidth="1"/>
    <col min="7418" max="7418" width="11.85546875" customWidth="1"/>
    <col min="7655" max="7655" width="3" customWidth="1"/>
    <col min="7656" max="7656" width="3.85546875" customWidth="1"/>
    <col min="7657" max="7657" width="21.7109375" customWidth="1"/>
    <col min="7658" max="7658" width="5.42578125" customWidth="1"/>
    <col min="7659" max="7659" width="5.85546875" customWidth="1"/>
    <col min="7660" max="7660" width="4.42578125" customWidth="1"/>
    <col min="7661" max="7661" width="5.85546875" customWidth="1"/>
    <col min="7662" max="7662" width="6.140625" customWidth="1"/>
    <col min="7663" max="7663" width="5.5703125" customWidth="1"/>
    <col min="7664" max="7664" width="5.28515625" customWidth="1"/>
    <col min="7665" max="7665" width="4.85546875" customWidth="1"/>
    <col min="7666" max="7666" width="5" customWidth="1"/>
    <col min="7667" max="7667" width="5.85546875" customWidth="1"/>
    <col min="7668" max="7668" width="6" customWidth="1"/>
    <col min="7669" max="7669" width="5.7109375" customWidth="1"/>
    <col min="7670" max="7670" width="4.42578125" customWidth="1"/>
    <col min="7671" max="7671" width="5.140625" customWidth="1"/>
    <col min="7672" max="7672" width="5.42578125" customWidth="1"/>
    <col min="7673" max="7673" width="12" customWidth="1"/>
    <col min="7674" max="7674" width="11.85546875" customWidth="1"/>
    <col min="7911" max="7911" width="3" customWidth="1"/>
    <col min="7912" max="7912" width="3.85546875" customWidth="1"/>
    <col min="7913" max="7913" width="21.7109375" customWidth="1"/>
    <col min="7914" max="7914" width="5.42578125" customWidth="1"/>
    <col min="7915" max="7915" width="5.85546875" customWidth="1"/>
    <col min="7916" max="7916" width="4.42578125" customWidth="1"/>
    <col min="7917" max="7917" width="5.85546875" customWidth="1"/>
    <col min="7918" max="7918" width="6.140625" customWidth="1"/>
    <col min="7919" max="7919" width="5.5703125" customWidth="1"/>
    <col min="7920" max="7920" width="5.28515625" customWidth="1"/>
    <col min="7921" max="7921" width="4.85546875" customWidth="1"/>
    <col min="7922" max="7922" width="5" customWidth="1"/>
    <col min="7923" max="7923" width="5.85546875" customWidth="1"/>
    <col min="7924" max="7924" width="6" customWidth="1"/>
    <col min="7925" max="7925" width="5.7109375" customWidth="1"/>
    <col min="7926" max="7926" width="4.42578125" customWidth="1"/>
    <col min="7927" max="7927" width="5.140625" customWidth="1"/>
    <col min="7928" max="7928" width="5.42578125" customWidth="1"/>
    <col min="7929" max="7929" width="12" customWidth="1"/>
    <col min="7930" max="7930" width="11.85546875" customWidth="1"/>
    <col min="8167" max="8167" width="3" customWidth="1"/>
    <col min="8168" max="8168" width="3.85546875" customWidth="1"/>
    <col min="8169" max="8169" width="21.7109375" customWidth="1"/>
    <col min="8170" max="8170" width="5.42578125" customWidth="1"/>
    <col min="8171" max="8171" width="5.85546875" customWidth="1"/>
    <col min="8172" max="8172" width="4.42578125" customWidth="1"/>
    <col min="8173" max="8173" width="5.85546875" customWidth="1"/>
    <col min="8174" max="8174" width="6.140625" customWidth="1"/>
    <col min="8175" max="8175" width="5.5703125" customWidth="1"/>
    <col min="8176" max="8176" width="5.28515625" customWidth="1"/>
    <col min="8177" max="8177" width="4.85546875" customWidth="1"/>
    <col min="8178" max="8178" width="5" customWidth="1"/>
    <col min="8179" max="8179" width="5.85546875" customWidth="1"/>
    <col min="8180" max="8180" width="6" customWidth="1"/>
    <col min="8181" max="8181" width="5.7109375" customWidth="1"/>
    <col min="8182" max="8182" width="4.42578125" customWidth="1"/>
    <col min="8183" max="8183" width="5.140625" customWidth="1"/>
    <col min="8184" max="8184" width="5.42578125" customWidth="1"/>
    <col min="8185" max="8185" width="12" customWidth="1"/>
    <col min="8186" max="8186" width="11.85546875" customWidth="1"/>
    <col min="8423" max="8423" width="3" customWidth="1"/>
    <col min="8424" max="8424" width="3.85546875" customWidth="1"/>
    <col min="8425" max="8425" width="21.7109375" customWidth="1"/>
    <col min="8426" max="8426" width="5.42578125" customWidth="1"/>
    <col min="8427" max="8427" width="5.85546875" customWidth="1"/>
    <col min="8428" max="8428" width="4.42578125" customWidth="1"/>
    <col min="8429" max="8429" width="5.85546875" customWidth="1"/>
    <col min="8430" max="8430" width="6.140625" customWidth="1"/>
    <col min="8431" max="8431" width="5.5703125" customWidth="1"/>
    <col min="8432" max="8432" width="5.28515625" customWidth="1"/>
    <col min="8433" max="8433" width="4.85546875" customWidth="1"/>
    <col min="8434" max="8434" width="5" customWidth="1"/>
    <col min="8435" max="8435" width="5.85546875" customWidth="1"/>
    <col min="8436" max="8436" width="6" customWidth="1"/>
    <col min="8437" max="8437" width="5.7109375" customWidth="1"/>
    <col min="8438" max="8438" width="4.42578125" customWidth="1"/>
    <col min="8439" max="8439" width="5.140625" customWidth="1"/>
    <col min="8440" max="8440" width="5.42578125" customWidth="1"/>
    <col min="8441" max="8441" width="12" customWidth="1"/>
    <col min="8442" max="8442" width="11.85546875" customWidth="1"/>
    <col min="8679" max="8679" width="3" customWidth="1"/>
    <col min="8680" max="8680" width="3.85546875" customWidth="1"/>
    <col min="8681" max="8681" width="21.7109375" customWidth="1"/>
    <col min="8682" max="8682" width="5.42578125" customWidth="1"/>
    <col min="8683" max="8683" width="5.85546875" customWidth="1"/>
    <col min="8684" max="8684" width="4.42578125" customWidth="1"/>
    <col min="8685" max="8685" width="5.85546875" customWidth="1"/>
    <col min="8686" max="8686" width="6.140625" customWidth="1"/>
    <col min="8687" max="8687" width="5.5703125" customWidth="1"/>
    <col min="8688" max="8688" width="5.28515625" customWidth="1"/>
    <col min="8689" max="8689" width="4.85546875" customWidth="1"/>
    <col min="8690" max="8690" width="5" customWidth="1"/>
    <col min="8691" max="8691" width="5.85546875" customWidth="1"/>
    <col min="8692" max="8692" width="6" customWidth="1"/>
    <col min="8693" max="8693" width="5.7109375" customWidth="1"/>
    <col min="8694" max="8694" width="4.42578125" customWidth="1"/>
    <col min="8695" max="8695" width="5.140625" customWidth="1"/>
    <col min="8696" max="8696" width="5.42578125" customWidth="1"/>
    <col min="8697" max="8697" width="12" customWidth="1"/>
    <col min="8698" max="8698" width="11.85546875" customWidth="1"/>
    <col min="8935" max="8935" width="3" customWidth="1"/>
    <col min="8936" max="8936" width="3.85546875" customWidth="1"/>
    <col min="8937" max="8937" width="21.7109375" customWidth="1"/>
    <col min="8938" max="8938" width="5.42578125" customWidth="1"/>
    <col min="8939" max="8939" width="5.85546875" customWidth="1"/>
    <col min="8940" max="8940" width="4.42578125" customWidth="1"/>
    <col min="8941" max="8941" width="5.85546875" customWidth="1"/>
    <col min="8942" max="8942" width="6.140625" customWidth="1"/>
    <col min="8943" max="8943" width="5.5703125" customWidth="1"/>
    <col min="8944" max="8944" width="5.28515625" customWidth="1"/>
    <col min="8945" max="8945" width="4.85546875" customWidth="1"/>
    <col min="8946" max="8946" width="5" customWidth="1"/>
    <col min="8947" max="8947" width="5.85546875" customWidth="1"/>
    <col min="8948" max="8948" width="6" customWidth="1"/>
    <col min="8949" max="8949" width="5.7109375" customWidth="1"/>
    <col min="8950" max="8950" width="4.42578125" customWidth="1"/>
    <col min="8951" max="8951" width="5.140625" customWidth="1"/>
    <col min="8952" max="8952" width="5.42578125" customWidth="1"/>
    <col min="8953" max="8953" width="12" customWidth="1"/>
    <col min="8954" max="8954" width="11.85546875" customWidth="1"/>
    <col min="9191" max="9191" width="3" customWidth="1"/>
    <col min="9192" max="9192" width="3.85546875" customWidth="1"/>
    <col min="9193" max="9193" width="21.7109375" customWidth="1"/>
    <col min="9194" max="9194" width="5.42578125" customWidth="1"/>
    <col min="9195" max="9195" width="5.85546875" customWidth="1"/>
    <col min="9196" max="9196" width="4.42578125" customWidth="1"/>
    <col min="9197" max="9197" width="5.85546875" customWidth="1"/>
    <col min="9198" max="9198" width="6.140625" customWidth="1"/>
    <col min="9199" max="9199" width="5.5703125" customWidth="1"/>
    <col min="9200" max="9200" width="5.28515625" customWidth="1"/>
    <col min="9201" max="9201" width="4.85546875" customWidth="1"/>
    <col min="9202" max="9202" width="5" customWidth="1"/>
    <col min="9203" max="9203" width="5.85546875" customWidth="1"/>
    <col min="9204" max="9204" width="6" customWidth="1"/>
    <col min="9205" max="9205" width="5.7109375" customWidth="1"/>
    <col min="9206" max="9206" width="4.42578125" customWidth="1"/>
    <col min="9207" max="9207" width="5.140625" customWidth="1"/>
    <col min="9208" max="9208" width="5.42578125" customWidth="1"/>
    <col min="9209" max="9209" width="12" customWidth="1"/>
    <col min="9210" max="9210" width="11.85546875" customWidth="1"/>
    <col min="9447" max="9447" width="3" customWidth="1"/>
    <col min="9448" max="9448" width="3.85546875" customWidth="1"/>
    <col min="9449" max="9449" width="21.7109375" customWidth="1"/>
    <col min="9450" max="9450" width="5.42578125" customWidth="1"/>
    <col min="9451" max="9451" width="5.85546875" customWidth="1"/>
    <col min="9452" max="9452" width="4.42578125" customWidth="1"/>
    <col min="9453" max="9453" width="5.85546875" customWidth="1"/>
    <col min="9454" max="9454" width="6.140625" customWidth="1"/>
    <col min="9455" max="9455" width="5.5703125" customWidth="1"/>
    <col min="9456" max="9456" width="5.28515625" customWidth="1"/>
    <col min="9457" max="9457" width="4.85546875" customWidth="1"/>
    <col min="9458" max="9458" width="5" customWidth="1"/>
    <col min="9459" max="9459" width="5.85546875" customWidth="1"/>
    <col min="9460" max="9460" width="6" customWidth="1"/>
    <col min="9461" max="9461" width="5.7109375" customWidth="1"/>
    <col min="9462" max="9462" width="4.42578125" customWidth="1"/>
    <col min="9463" max="9463" width="5.140625" customWidth="1"/>
    <col min="9464" max="9464" width="5.42578125" customWidth="1"/>
    <col min="9465" max="9465" width="12" customWidth="1"/>
    <col min="9466" max="9466" width="11.85546875" customWidth="1"/>
    <col min="9703" max="9703" width="3" customWidth="1"/>
    <col min="9704" max="9704" width="3.85546875" customWidth="1"/>
    <col min="9705" max="9705" width="21.7109375" customWidth="1"/>
    <col min="9706" max="9706" width="5.42578125" customWidth="1"/>
    <col min="9707" max="9707" width="5.85546875" customWidth="1"/>
    <col min="9708" max="9708" width="4.42578125" customWidth="1"/>
    <col min="9709" max="9709" width="5.85546875" customWidth="1"/>
    <col min="9710" max="9710" width="6.140625" customWidth="1"/>
    <col min="9711" max="9711" width="5.5703125" customWidth="1"/>
    <col min="9712" max="9712" width="5.28515625" customWidth="1"/>
    <col min="9713" max="9713" width="4.85546875" customWidth="1"/>
    <col min="9714" max="9714" width="5" customWidth="1"/>
    <col min="9715" max="9715" width="5.85546875" customWidth="1"/>
    <col min="9716" max="9716" width="6" customWidth="1"/>
    <col min="9717" max="9717" width="5.7109375" customWidth="1"/>
    <col min="9718" max="9718" width="4.42578125" customWidth="1"/>
    <col min="9719" max="9719" width="5.140625" customWidth="1"/>
    <col min="9720" max="9720" width="5.42578125" customWidth="1"/>
    <col min="9721" max="9721" width="12" customWidth="1"/>
    <col min="9722" max="9722" width="11.85546875" customWidth="1"/>
    <col min="9959" max="9959" width="3" customWidth="1"/>
    <col min="9960" max="9960" width="3.85546875" customWidth="1"/>
    <col min="9961" max="9961" width="21.7109375" customWidth="1"/>
    <col min="9962" max="9962" width="5.42578125" customWidth="1"/>
    <col min="9963" max="9963" width="5.85546875" customWidth="1"/>
    <col min="9964" max="9964" width="4.42578125" customWidth="1"/>
    <col min="9965" max="9965" width="5.85546875" customWidth="1"/>
    <col min="9966" max="9966" width="6.140625" customWidth="1"/>
    <col min="9967" max="9967" width="5.5703125" customWidth="1"/>
    <col min="9968" max="9968" width="5.28515625" customWidth="1"/>
    <col min="9969" max="9969" width="4.85546875" customWidth="1"/>
    <col min="9970" max="9970" width="5" customWidth="1"/>
    <col min="9971" max="9971" width="5.85546875" customWidth="1"/>
    <col min="9972" max="9972" width="6" customWidth="1"/>
    <col min="9973" max="9973" width="5.7109375" customWidth="1"/>
    <col min="9974" max="9974" width="4.42578125" customWidth="1"/>
    <col min="9975" max="9975" width="5.140625" customWidth="1"/>
    <col min="9976" max="9976" width="5.42578125" customWidth="1"/>
    <col min="9977" max="9977" width="12" customWidth="1"/>
    <col min="9978" max="9978" width="11.85546875" customWidth="1"/>
    <col min="10215" max="10215" width="3" customWidth="1"/>
    <col min="10216" max="10216" width="3.85546875" customWidth="1"/>
    <col min="10217" max="10217" width="21.7109375" customWidth="1"/>
    <col min="10218" max="10218" width="5.42578125" customWidth="1"/>
    <col min="10219" max="10219" width="5.85546875" customWidth="1"/>
    <col min="10220" max="10220" width="4.42578125" customWidth="1"/>
    <col min="10221" max="10221" width="5.85546875" customWidth="1"/>
    <col min="10222" max="10222" width="6.140625" customWidth="1"/>
    <col min="10223" max="10223" width="5.5703125" customWidth="1"/>
    <col min="10224" max="10224" width="5.28515625" customWidth="1"/>
    <col min="10225" max="10225" width="4.85546875" customWidth="1"/>
    <col min="10226" max="10226" width="5" customWidth="1"/>
    <col min="10227" max="10227" width="5.85546875" customWidth="1"/>
    <col min="10228" max="10228" width="6" customWidth="1"/>
    <col min="10229" max="10229" width="5.7109375" customWidth="1"/>
    <col min="10230" max="10230" width="4.42578125" customWidth="1"/>
    <col min="10231" max="10231" width="5.140625" customWidth="1"/>
    <col min="10232" max="10232" width="5.42578125" customWidth="1"/>
    <col min="10233" max="10233" width="12" customWidth="1"/>
    <col min="10234" max="10234" width="11.85546875" customWidth="1"/>
    <col min="10471" max="10471" width="3" customWidth="1"/>
    <col min="10472" max="10472" width="3.85546875" customWidth="1"/>
    <col min="10473" max="10473" width="21.7109375" customWidth="1"/>
    <col min="10474" max="10474" width="5.42578125" customWidth="1"/>
    <col min="10475" max="10475" width="5.85546875" customWidth="1"/>
    <col min="10476" max="10476" width="4.42578125" customWidth="1"/>
    <col min="10477" max="10477" width="5.85546875" customWidth="1"/>
    <col min="10478" max="10478" width="6.140625" customWidth="1"/>
    <col min="10479" max="10479" width="5.5703125" customWidth="1"/>
    <col min="10480" max="10480" width="5.28515625" customWidth="1"/>
    <col min="10481" max="10481" width="4.85546875" customWidth="1"/>
    <col min="10482" max="10482" width="5" customWidth="1"/>
    <col min="10483" max="10483" width="5.85546875" customWidth="1"/>
    <col min="10484" max="10484" width="6" customWidth="1"/>
    <col min="10485" max="10485" width="5.7109375" customWidth="1"/>
    <col min="10486" max="10486" width="4.42578125" customWidth="1"/>
    <col min="10487" max="10487" width="5.140625" customWidth="1"/>
    <col min="10488" max="10488" width="5.42578125" customWidth="1"/>
    <col min="10489" max="10489" width="12" customWidth="1"/>
    <col min="10490" max="10490" width="11.85546875" customWidth="1"/>
    <col min="10727" max="10727" width="3" customWidth="1"/>
    <col min="10728" max="10728" width="3.85546875" customWidth="1"/>
    <col min="10729" max="10729" width="21.7109375" customWidth="1"/>
    <col min="10730" max="10730" width="5.42578125" customWidth="1"/>
    <col min="10731" max="10731" width="5.85546875" customWidth="1"/>
    <col min="10732" max="10732" width="4.42578125" customWidth="1"/>
    <col min="10733" max="10733" width="5.85546875" customWidth="1"/>
    <col min="10734" max="10734" width="6.140625" customWidth="1"/>
    <col min="10735" max="10735" width="5.5703125" customWidth="1"/>
    <col min="10736" max="10736" width="5.28515625" customWidth="1"/>
    <col min="10737" max="10737" width="4.85546875" customWidth="1"/>
    <col min="10738" max="10738" width="5" customWidth="1"/>
    <col min="10739" max="10739" width="5.85546875" customWidth="1"/>
    <col min="10740" max="10740" width="6" customWidth="1"/>
    <col min="10741" max="10741" width="5.7109375" customWidth="1"/>
    <col min="10742" max="10742" width="4.42578125" customWidth="1"/>
    <col min="10743" max="10743" width="5.140625" customWidth="1"/>
    <col min="10744" max="10744" width="5.42578125" customWidth="1"/>
    <col min="10745" max="10745" width="12" customWidth="1"/>
    <col min="10746" max="10746" width="11.85546875" customWidth="1"/>
    <col min="10983" max="10983" width="3" customWidth="1"/>
    <col min="10984" max="10984" width="3.85546875" customWidth="1"/>
    <col min="10985" max="10985" width="21.7109375" customWidth="1"/>
    <col min="10986" max="10986" width="5.42578125" customWidth="1"/>
    <col min="10987" max="10987" width="5.85546875" customWidth="1"/>
    <col min="10988" max="10988" width="4.42578125" customWidth="1"/>
    <col min="10989" max="10989" width="5.85546875" customWidth="1"/>
    <col min="10990" max="10990" width="6.140625" customWidth="1"/>
    <col min="10991" max="10991" width="5.5703125" customWidth="1"/>
    <col min="10992" max="10992" width="5.28515625" customWidth="1"/>
    <col min="10993" max="10993" width="4.85546875" customWidth="1"/>
    <col min="10994" max="10994" width="5" customWidth="1"/>
    <col min="10995" max="10995" width="5.85546875" customWidth="1"/>
    <col min="10996" max="10996" width="6" customWidth="1"/>
    <col min="10997" max="10997" width="5.7109375" customWidth="1"/>
    <col min="10998" max="10998" width="4.42578125" customWidth="1"/>
    <col min="10999" max="10999" width="5.140625" customWidth="1"/>
    <col min="11000" max="11000" width="5.42578125" customWidth="1"/>
    <col min="11001" max="11001" width="12" customWidth="1"/>
    <col min="11002" max="11002" width="11.85546875" customWidth="1"/>
    <col min="11239" max="11239" width="3" customWidth="1"/>
    <col min="11240" max="11240" width="3.85546875" customWidth="1"/>
    <col min="11241" max="11241" width="21.7109375" customWidth="1"/>
    <col min="11242" max="11242" width="5.42578125" customWidth="1"/>
    <col min="11243" max="11243" width="5.85546875" customWidth="1"/>
    <col min="11244" max="11244" width="4.42578125" customWidth="1"/>
    <col min="11245" max="11245" width="5.85546875" customWidth="1"/>
    <col min="11246" max="11246" width="6.140625" customWidth="1"/>
    <col min="11247" max="11247" width="5.5703125" customWidth="1"/>
    <col min="11248" max="11248" width="5.28515625" customWidth="1"/>
    <col min="11249" max="11249" width="4.85546875" customWidth="1"/>
    <col min="11250" max="11250" width="5" customWidth="1"/>
    <col min="11251" max="11251" width="5.85546875" customWidth="1"/>
    <col min="11252" max="11252" width="6" customWidth="1"/>
    <col min="11253" max="11253" width="5.7109375" customWidth="1"/>
    <col min="11254" max="11254" width="4.42578125" customWidth="1"/>
    <col min="11255" max="11255" width="5.140625" customWidth="1"/>
    <col min="11256" max="11256" width="5.42578125" customWidth="1"/>
    <col min="11257" max="11257" width="12" customWidth="1"/>
    <col min="11258" max="11258" width="11.85546875" customWidth="1"/>
    <col min="11495" max="11495" width="3" customWidth="1"/>
    <col min="11496" max="11496" width="3.85546875" customWidth="1"/>
    <col min="11497" max="11497" width="21.7109375" customWidth="1"/>
    <col min="11498" max="11498" width="5.42578125" customWidth="1"/>
    <col min="11499" max="11499" width="5.85546875" customWidth="1"/>
    <col min="11500" max="11500" width="4.42578125" customWidth="1"/>
    <col min="11501" max="11501" width="5.85546875" customWidth="1"/>
    <col min="11502" max="11502" width="6.140625" customWidth="1"/>
    <col min="11503" max="11503" width="5.5703125" customWidth="1"/>
    <col min="11504" max="11504" width="5.28515625" customWidth="1"/>
    <col min="11505" max="11505" width="4.85546875" customWidth="1"/>
    <col min="11506" max="11506" width="5" customWidth="1"/>
    <col min="11507" max="11507" width="5.85546875" customWidth="1"/>
    <col min="11508" max="11508" width="6" customWidth="1"/>
    <col min="11509" max="11509" width="5.7109375" customWidth="1"/>
    <col min="11510" max="11510" width="4.42578125" customWidth="1"/>
    <col min="11511" max="11511" width="5.140625" customWidth="1"/>
    <col min="11512" max="11512" width="5.42578125" customWidth="1"/>
    <col min="11513" max="11513" width="12" customWidth="1"/>
    <col min="11514" max="11514" width="11.85546875" customWidth="1"/>
    <col min="11751" max="11751" width="3" customWidth="1"/>
    <col min="11752" max="11752" width="3.85546875" customWidth="1"/>
    <col min="11753" max="11753" width="21.7109375" customWidth="1"/>
    <col min="11754" max="11754" width="5.42578125" customWidth="1"/>
    <col min="11755" max="11755" width="5.85546875" customWidth="1"/>
    <col min="11756" max="11756" width="4.42578125" customWidth="1"/>
    <col min="11757" max="11757" width="5.85546875" customWidth="1"/>
    <col min="11758" max="11758" width="6.140625" customWidth="1"/>
    <col min="11759" max="11759" width="5.5703125" customWidth="1"/>
    <col min="11760" max="11760" width="5.28515625" customWidth="1"/>
    <col min="11761" max="11761" width="4.85546875" customWidth="1"/>
    <col min="11762" max="11762" width="5" customWidth="1"/>
    <col min="11763" max="11763" width="5.85546875" customWidth="1"/>
    <col min="11764" max="11764" width="6" customWidth="1"/>
    <col min="11765" max="11765" width="5.7109375" customWidth="1"/>
    <col min="11766" max="11766" width="4.42578125" customWidth="1"/>
    <col min="11767" max="11767" width="5.140625" customWidth="1"/>
    <col min="11768" max="11768" width="5.42578125" customWidth="1"/>
    <col min="11769" max="11769" width="12" customWidth="1"/>
    <col min="11770" max="11770" width="11.85546875" customWidth="1"/>
    <col min="12007" max="12007" width="3" customWidth="1"/>
    <col min="12008" max="12008" width="3.85546875" customWidth="1"/>
    <col min="12009" max="12009" width="21.7109375" customWidth="1"/>
    <col min="12010" max="12010" width="5.42578125" customWidth="1"/>
    <col min="12011" max="12011" width="5.85546875" customWidth="1"/>
    <col min="12012" max="12012" width="4.42578125" customWidth="1"/>
    <col min="12013" max="12013" width="5.85546875" customWidth="1"/>
    <col min="12014" max="12014" width="6.140625" customWidth="1"/>
    <col min="12015" max="12015" width="5.5703125" customWidth="1"/>
    <col min="12016" max="12016" width="5.28515625" customWidth="1"/>
    <col min="12017" max="12017" width="4.85546875" customWidth="1"/>
    <col min="12018" max="12018" width="5" customWidth="1"/>
    <col min="12019" max="12019" width="5.85546875" customWidth="1"/>
    <col min="12020" max="12020" width="6" customWidth="1"/>
    <col min="12021" max="12021" width="5.7109375" customWidth="1"/>
    <col min="12022" max="12022" width="4.42578125" customWidth="1"/>
    <col min="12023" max="12023" width="5.140625" customWidth="1"/>
    <col min="12024" max="12024" width="5.42578125" customWidth="1"/>
    <col min="12025" max="12025" width="12" customWidth="1"/>
    <col min="12026" max="12026" width="11.85546875" customWidth="1"/>
    <col min="12263" max="12263" width="3" customWidth="1"/>
    <col min="12264" max="12264" width="3.85546875" customWidth="1"/>
    <col min="12265" max="12265" width="21.7109375" customWidth="1"/>
    <col min="12266" max="12266" width="5.42578125" customWidth="1"/>
    <col min="12267" max="12267" width="5.85546875" customWidth="1"/>
    <col min="12268" max="12268" width="4.42578125" customWidth="1"/>
    <col min="12269" max="12269" width="5.85546875" customWidth="1"/>
    <col min="12270" max="12270" width="6.140625" customWidth="1"/>
    <col min="12271" max="12271" width="5.5703125" customWidth="1"/>
    <col min="12272" max="12272" width="5.28515625" customWidth="1"/>
    <col min="12273" max="12273" width="4.85546875" customWidth="1"/>
    <col min="12274" max="12274" width="5" customWidth="1"/>
    <col min="12275" max="12275" width="5.85546875" customWidth="1"/>
    <col min="12276" max="12276" width="6" customWidth="1"/>
    <col min="12277" max="12277" width="5.7109375" customWidth="1"/>
    <col min="12278" max="12278" width="4.42578125" customWidth="1"/>
    <col min="12279" max="12279" width="5.140625" customWidth="1"/>
    <col min="12280" max="12280" width="5.42578125" customWidth="1"/>
    <col min="12281" max="12281" width="12" customWidth="1"/>
    <col min="12282" max="12282" width="11.85546875" customWidth="1"/>
    <col min="12519" max="12519" width="3" customWidth="1"/>
    <col min="12520" max="12520" width="3.85546875" customWidth="1"/>
    <col min="12521" max="12521" width="21.7109375" customWidth="1"/>
    <col min="12522" max="12522" width="5.42578125" customWidth="1"/>
    <col min="12523" max="12523" width="5.85546875" customWidth="1"/>
    <col min="12524" max="12524" width="4.42578125" customWidth="1"/>
    <col min="12525" max="12525" width="5.85546875" customWidth="1"/>
    <col min="12526" max="12526" width="6.140625" customWidth="1"/>
    <col min="12527" max="12527" width="5.5703125" customWidth="1"/>
    <col min="12528" max="12528" width="5.28515625" customWidth="1"/>
    <col min="12529" max="12529" width="4.85546875" customWidth="1"/>
    <col min="12530" max="12530" width="5" customWidth="1"/>
    <col min="12531" max="12531" width="5.85546875" customWidth="1"/>
    <col min="12532" max="12532" width="6" customWidth="1"/>
    <col min="12533" max="12533" width="5.7109375" customWidth="1"/>
    <col min="12534" max="12534" width="4.42578125" customWidth="1"/>
    <col min="12535" max="12535" width="5.140625" customWidth="1"/>
    <col min="12536" max="12536" width="5.42578125" customWidth="1"/>
    <col min="12537" max="12537" width="12" customWidth="1"/>
    <col min="12538" max="12538" width="11.85546875" customWidth="1"/>
    <col min="12775" max="12775" width="3" customWidth="1"/>
    <col min="12776" max="12776" width="3.85546875" customWidth="1"/>
    <col min="12777" max="12777" width="21.7109375" customWidth="1"/>
    <col min="12778" max="12778" width="5.42578125" customWidth="1"/>
    <col min="12779" max="12779" width="5.85546875" customWidth="1"/>
    <col min="12780" max="12780" width="4.42578125" customWidth="1"/>
    <col min="12781" max="12781" width="5.85546875" customWidth="1"/>
    <col min="12782" max="12782" width="6.140625" customWidth="1"/>
    <col min="12783" max="12783" width="5.5703125" customWidth="1"/>
    <col min="12784" max="12784" width="5.28515625" customWidth="1"/>
    <col min="12785" max="12785" width="4.85546875" customWidth="1"/>
    <col min="12786" max="12786" width="5" customWidth="1"/>
    <col min="12787" max="12787" width="5.85546875" customWidth="1"/>
    <col min="12788" max="12788" width="6" customWidth="1"/>
    <col min="12789" max="12789" width="5.7109375" customWidth="1"/>
    <col min="12790" max="12790" width="4.42578125" customWidth="1"/>
    <col min="12791" max="12791" width="5.140625" customWidth="1"/>
    <col min="12792" max="12792" width="5.42578125" customWidth="1"/>
    <col min="12793" max="12793" width="12" customWidth="1"/>
    <col min="12794" max="12794" width="11.85546875" customWidth="1"/>
    <col min="13031" max="13031" width="3" customWidth="1"/>
    <col min="13032" max="13032" width="3.85546875" customWidth="1"/>
    <col min="13033" max="13033" width="21.7109375" customWidth="1"/>
    <col min="13034" max="13034" width="5.42578125" customWidth="1"/>
    <col min="13035" max="13035" width="5.85546875" customWidth="1"/>
    <col min="13036" max="13036" width="4.42578125" customWidth="1"/>
    <col min="13037" max="13037" width="5.85546875" customWidth="1"/>
    <col min="13038" max="13038" width="6.140625" customWidth="1"/>
    <col min="13039" max="13039" width="5.5703125" customWidth="1"/>
    <col min="13040" max="13040" width="5.28515625" customWidth="1"/>
    <col min="13041" max="13041" width="4.85546875" customWidth="1"/>
    <col min="13042" max="13042" width="5" customWidth="1"/>
    <col min="13043" max="13043" width="5.85546875" customWidth="1"/>
    <col min="13044" max="13044" width="6" customWidth="1"/>
    <col min="13045" max="13045" width="5.7109375" customWidth="1"/>
    <col min="13046" max="13046" width="4.42578125" customWidth="1"/>
    <col min="13047" max="13047" width="5.140625" customWidth="1"/>
    <col min="13048" max="13048" width="5.42578125" customWidth="1"/>
    <col min="13049" max="13049" width="12" customWidth="1"/>
    <col min="13050" max="13050" width="11.85546875" customWidth="1"/>
    <col min="13287" max="13287" width="3" customWidth="1"/>
    <col min="13288" max="13288" width="3.85546875" customWidth="1"/>
    <col min="13289" max="13289" width="21.7109375" customWidth="1"/>
    <col min="13290" max="13290" width="5.42578125" customWidth="1"/>
    <col min="13291" max="13291" width="5.85546875" customWidth="1"/>
    <col min="13292" max="13292" width="4.42578125" customWidth="1"/>
    <col min="13293" max="13293" width="5.85546875" customWidth="1"/>
    <col min="13294" max="13294" width="6.140625" customWidth="1"/>
    <col min="13295" max="13295" width="5.5703125" customWidth="1"/>
    <col min="13296" max="13296" width="5.28515625" customWidth="1"/>
    <col min="13297" max="13297" width="4.85546875" customWidth="1"/>
    <col min="13298" max="13298" width="5" customWidth="1"/>
    <col min="13299" max="13299" width="5.85546875" customWidth="1"/>
    <col min="13300" max="13300" width="6" customWidth="1"/>
    <col min="13301" max="13301" width="5.7109375" customWidth="1"/>
    <col min="13302" max="13302" width="4.42578125" customWidth="1"/>
    <col min="13303" max="13303" width="5.140625" customWidth="1"/>
    <col min="13304" max="13304" width="5.42578125" customWidth="1"/>
    <col min="13305" max="13305" width="12" customWidth="1"/>
    <col min="13306" max="13306" width="11.85546875" customWidth="1"/>
    <col min="13543" max="13543" width="3" customWidth="1"/>
    <col min="13544" max="13544" width="3.85546875" customWidth="1"/>
    <col min="13545" max="13545" width="21.7109375" customWidth="1"/>
    <col min="13546" max="13546" width="5.42578125" customWidth="1"/>
    <col min="13547" max="13547" width="5.85546875" customWidth="1"/>
    <col min="13548" max="13548" width="4.42578125" customWidth="1"/>
    <col min="13549" max="13549" width="5.85546875" customWidth="1"/>
    <col min="13550" max="13550" width="6.140625" customWidth="1"/>
    <col min="13551" max="13551" width="5.5703125" customWidth="1"/>
    <col min="13552" max="13552" width="5.28515625" customWidth="1"/>
    <col min="13553" max="13553" width="4.85546875" customWidth="1"/>
    <col min="13554" max="13554" width="5" customWidth="1"/>
    <col min="13555" max="13555" width="5.85546875" customWidth="1"/>
    <col min="13556" max="13556" width="6" customWidth="1"/>
    <col min="13557" max="13557" width="5.7109375" customWidth="1"/>
    <col min="13558" max="13558" width="4.42578125" customWidth="1"/>
    <col min="13559" max="13559" width="5.140625" customWidth="1"/>
    <col min="13560" max="13560" width="5.42578125" customWidth="1"/>
    <col min="13561" max="13561" width="12" customWidth="1"/>
    <col min="13562" max="13562" width="11.85546875" customWidth="1"/>
    <col min="13799" max="13799" width="3" customWidth="1"/>
    <col min="13800" max="13800" width="3.85546875" customWidth="1"/>
    <col min="13801" max="13801" width="21.7109375" customWidth="1"/>
    <col min="13802" max="13802" width="5.42578125" customWidth="1"/>
    <col min="13803" max="13803" width="5.85546875" customWidth="1"/>
    <col min="13804" max="13804" width="4.42578125" customWidth="1"/>
    <col min="13805" max="13805" width="5.85546875" customWidth="1"/>
    <col min="13806" max="13806" width="6.140625" customWidth="1"/>
    <col min="13807" max="13807" width="5.5703125" customWidth="1"/>
    <col min="13808" max="13808" width="5.28515625" customWidth="1"/>
    <col min="13809" max="13809" width="4.85546875" customWidth="1"/>
    <col min="13810" max="13810" width="5" customWidth="1"/>
    <col min="13811" max="13811" width="5.85546875" customWidth="1"/>
    <col min="13812" max="13812" width="6" customWidth="1"/>
    <col min="13813" max="13813" width="5.7109375" customWidth="1"/>
    <col min="13814" max="13814" width="4.42578125" customWidth="1"/>
    <col min="13815" max="13815" width="5.140625" customWidth="1"/>
    <col min="13816" max="13816" width="5.42578125" customWidth="1"/>
    <col min="13817" max="13817" width="12" customWidth="1"/>
    <col min="13818" max="13818" width="11.85546875" customWidth="1"/>
    <col min="14055" max="14055" width="3" customWidth="1"/>
    <col min="14056" max="14056" width="3.85546875" customWidth="1"/>
    <col min="14057" max="14057" width="21.7109375" customWidth="1"/>
    <col min="14058" max="14058" width="5.42578125" customWidth="1"/>
    <col min="14059" max="14059" width="5.85546875" customWidth="1"/>
    <col min="14060" max="14060" width="4.42578125" customWidth="1"/>
    <col min="14061" max="14061" width="5.85546875" customWidth="1"/>
    <col min="14062" max="14062" width="6.140625" customWidth="1"/>
    <col min="14063" max="14063" width="5.5703125" customWidth="1"/>
    <col min="14064" max="14064" width="5.28515625" customWidth="1"/>
    <col min="14065" max="14065" width="4.85546875" customWidth="1"/>
    <col min="14066" max="14066" width="5" customWidth="1"/>
    <col min="14067" max="14067" width="5.85546875" customWidth="1"/>
    <col min="14068" max="14068" width="6" customWidth="1"/>
    <col min="14069" max="14069" width="5.7109375" customWidth="1"/>
    <col min="14070" max="14070" width="4.42578125" customWidth="1"/>
    <col min="14071" max="14071" width="5.140625" customWidth="1"/>
    <col min="14072" max="14072" width="5.42578125" customWidth="1"/>
    <col min="14073" max="14073" width="12" customWidth="1"/>
    <col min="14074" max="14074" width="11.85546875" customWidth="1"/>
    <col min="14311" max="14311" width="3" customWidth="1"/>
    <col min="14312" max="14312" width="3.85546875" customWidth="1"/>
    <col min="14313" max="14313" width="21.7109375" customWidth="1"/>
    <col min="14314" max="14314" width="5.42578125" customWidth="1"/>
    <col min="14315" max="14315" width="5.85546875" customWidth="1"/>
    <col min="14316" max="14316" width="4.42578125" customWidth="1"/>
    <col min="14317" max="14317" width="5.85546875" customWidth="1"/>
    <col min="14318" max="14318" width="6.140625" customWidth="1"/>
    <col min="14319" max="14319" width="5.5703125" customWidth="1"/>
    <col min="14320" max="14320" width="5.28515625" customWidth="1"/>
    <col min="14321" max="14321" width="4.85546875" customWidth="1"/>
    <col min="14322" max="14322" width="5" customWidth="1"/>
    <col min="14323" max="14323" width="5.85546875" customWidth="1"/>
    <col min="14324" max="14324" width="6" customWidth="1"/>
    <col min="14325" max="14325" width="5.7109375" customWidth="1"/>
    <col min="14326" max="14326" width="4.42578125" customWidth="1"/>
    <col min="14327" max="14327" width="5.140625" customWidth="1"/>
    <col min="14328" max="14328" width="5.42578125" customWidth="1"/>
    <col min="14329" max="14329" width="12" customWidth="1"/>
    <col min="14330" max="14330" width="11.85546875" customWidth="1"/>
    <col min="14567" max="14567" width="3" customWidth="1"/>
    <col min="14568" max="14568" width="3.85546875" customWidth="1"/>
    <col min="14569" max="14569" width="21.7109375" customWidth="1"/>
    <col min="14570" max="14570" width="5.42578125" customWidth="1"/>
    <col min="14571" max="14571" width="5.85546875" customWidth="1"/>
    <col min="14572" max="14572" width="4.42578125" customWidth="1"/>
    <col min="14573" max="14573" width="5.85546875" customWidth="1"/>
    <col min="14574" max="14574" width="6.140625" customWidth="1"/>
    <col min="14575" max="14575" width="5.5703125" customWidth="1"/>
    <col min="14576" max="14576" width="5.28515625" customWidth="1"/>
    <col min="14577" max="14577" width="4.85546875" customWidth="1"/>
    <col min="14578" max="14578" width="5" customWidth="1"/>
    <col min="14579" max="14579" width="5.85546875" customWidth="1"/>
    <col min="14580" max="14580" width="6" customWidth="1"/>
    <col min="14581" max="14581" width="5.7109375" customWidth="1"/>
    <col min="14582" max="14582" width="4.42578125" customWidth="1"/>
    <col min="14583" max="14583" width="5.140625" customWidth="1"/>
    <col min="14584" max="14584" width="5.42578125" customWidth="1"/>
    <col min="14585" max="14585" width="12" customWidth="1"/>
    <col min="14586" max="14586" width="11.85546875" customWidth="1"/>
    <col min="14823" max="14823" width="3" customWidth="1"/>
    <col min="14824" max="14824" width="3.85546875" customWidth="1"/>
    <col min="14825" max="14825" width="21.7109375" customWidth="1"/>
    <col min="14826" max="14826" width="5.42578125" customWidth="1"/>
    <col min="14827" max="14827" width="5.85546875" customWidth="1"/>
    <col min="14828" max="14828" width="4.42578125" customWidth="1"/>
    <col min="14829" max="14829" width="5.85546875" customWidth="1"/>
    <col min="14830" max="14830" width="6.140625" customWidth="1"/>
    <col min="14831" max="14831" width="5.5703125" customWidth="1"/>
    <col min="14832" max="14832" width="5.28515625" customWidth="1"/>
    <col min="14833" max="14833" width="4.85546875" customWidth="1"/>
    <col min="14834" max="14834" width="5" customWidth="1"/>
    <col min="14835" max="14835" width="5.85546875" customWidth="1"/>
    <col min="14836" max="14836" width="6" customWidth="1"/>
    <col min="14837" max="14837" width="5.7109375" customWidth="1"/>
    <col min="14838" max="14838" width="4.42578125" customWidth="1"/>
    <col min="14839" max="14839" width="5.140625" customWidth="1"/>
    <col min="14840" max="14840" width="5.42578125" customWidth="1"/>
    <col min="14841" max="14841" width="12" customWidth="1"/>
    <col min="14842" max="14842" width="11.85546875" customWidth="1"/>
    <col min="15079" max="15079" width="3" customWidth="1"/>
    <col min="15080" max="15080" width="3.85546875" customWidth="1"/>
    <col min="15081" max="15081" width="21.7109375" customWidth="1"/>
    <col min="15082" max="15082" width="5.42578125" customWidth="1"/>
    <col min="15083" max="15083" width="5.85546875" customWidth="1"/>
    <col min="15084" max="15084" width="4.42578125" customWidth="1"/>
    <col min="15085" max="15085" width="5.85546875" customWidth="1"/>
    <col min="15086" max="15086" width="6.140625" customWidth="1"/>
    <col min="15087" max="15087" width="5.5703125" customWidth="1"/>
    <col min="15088" max="15088" width="5.28515625" customWidth="1"/>
    <col min="15089" max="15089" width="4.85546875" customWidth="1"/>
    <col min="15090" max="15090" width="5" customWidth="1"/>
    <col min="15091" max="15091" width="5.85546875" customWidth="1"/>
    <col min="15092" max="15092" width="6" customWidth="1"/>
    <col min="15093" max="15093" width="5.7109375" customWidth="1"/>
    <col min="15094" max="15094" width="4.42578125" customWidth="1"/>
    <col min="15095" max="15095" width="5.140625" customWidth="1"/>
    <col min="15096" max="15096" width="5.42578125" customWidth="1"/>
    <col min="15097" max="15097" width="12" customWidth="1"/>
    <col min="15098" max="15098" width="11.85546875" customWidth="1"/>
    <col min="15335" max="15335" width="3" customWidth="1"/>
    <col min="15336" max="15336" width="3.85546875" customWidth="1"/>
    <col min="15337" max="15337" width="21.7109375" customWidth="1"/>
    <col min="15338" max="15338" width="5.42578125" customWidth="1"/>
    <col min="15339" max="15339" width="5.85546875" customWidth="1"/>
    <col min="15340" max="15340" width="4.42578125" customWidth="1"/>
    <col min="15341" max="15341" width="5.85546875" customWidth="1"/>
    <col min="15342" max="15342" width="6.140625" customWidth="1"/>
    <col min="15343" max="15343" width="5.5703125" customWidth="1"/>
    <col min="15344" max="15344" width="5.28515625" customWidth="1"/>
    <col min="15345" max="15345" width="4.85546875" customWidth="1"/>
    <col min="15346" max="15346" width="5" customWidth="1"/>
    <col min="15347" max="15347" width="5.85546875" customWidth="1"/>
    <col min="15348" max="15348" width="6" customWidth="1"/>
    <col min="15349" max="15349" width="5.7109375" customWidth="1"/>
    <col min="15350" max="15350" width="4.42578125" customWidth="1"/>
    <col min="15351" max="15351" width="5.140625" customWidth="1"/>
    <col min="15352" max="15352" width="5.42578125" customWidth="1"/>
    <col min="15353" max="15353" width="12" customWidth="1"/>
    <col min="15354" max="15354" width="11.85546875" customWidth="1"/>
    <col min="15591" max="15591" width="3" customWidth="1"/>
    <col min="15592" max="15592" width="3.85546875" customWidth="1"/>
    <col min="15593" max="15593" width="21.7109375" customWidth="1"/>
    <col min="15594" max="15594" width="5.42578125" customWidth="1"/>
    <col min="15595" max="15595" width="5.85546875" customWidth="1"/>
    <col min="15596" max="15596" width="4.42578125" customWidth="1"/>
    <col min="15597" max="15597" width="5.85546875" customWidth="1"/>
    <col min="15598" max="15598" width="6.140625" customWidth="1"/>
    <col min="15599" max="15599" width="5.5703125" customWidth="1"/>
    <col min="15600" max="15600" width="5.28515625" customWidth="1"/>
    <col min="15601" max="15601" width="4.85546875" customWidth="1"/>
    <col min="15602" max="15602" width="5" customWidth="1"/>
    <col min="15603" max="15603" width="5.85546875" customWidth="1"/>
    <col min="15604" max="15604" width="6" customWidth="1"/>
    <col min="15605" max="15605" width="5.7109375" customWidth="1"/>
    <col min="15606" max="15606" width="4.42578125" customWidth="1"/>
    <col min="15607" max="15607" width="5.140625" customWidth="1"/>
    <col min="15608" max="15608" width="5.42578125" customWidth="1"/>
    <col min="15609" max="15609" width="12" customWidth="1"/>
    <col min="15610" max="15610" width="11.85546875" customWidth="1"/>
    <col min="15847" max="15847" width="3" customWidth="1"/>
    <col min="15848" max="15848" width="3.85546875" customWidth="1"/>
    <col min="15849" max="15849" width="21.7109375" customWidth="1"/>
    <col min="15850" max="15850" width="5.42578125" customWidth="1"/>
    <col min="15851" max="15851" width="5.85546875" customWidth="1"/>
    <col min="15852" max="15852" width="4.42578125" customWidth="1"/>
    <col min="15853" max="15853" width="5.85546875" customWidth="1"/>
    <col min="15854" max="15854" width="6.140625" customWidth="1"/>
    <col min="15855" max="15855" width="5.5703125" customWidth="1"/>
    <col min="15856" max="15856" width="5.28515625" customWidth="1"/>
    <col min="15857" max="15857" width="4.85546875" customWidth="1"/>
    <col min="15858" max="15858" width="5" customWidth="1"/>
    <col min="15859" max="15859" width="5.85546875" customWidth="1"/>
    <col min="15860" max="15860" width="6" customWidth="1"/>
    <col min="15861" max="15861" width="5.7109375" customWidth="1"/>
    <col min="15862" max="15862" width="4.42578125" customWidth="1"/>
    <col min="15863" max="15863" width="5.140625" customWidth="1"/>
    <col min="15864" max="15864" width="5.42578125" customWidth="1"/>
    <col min="15865" max="15865" width="12" customWidth="1"/>
    <col min="15866" max="15866" width="11.85546875" customWidth="1"/>
    <col min="16103" max="16103" width="3" customWidth="1"/>
    <col min="16104" max="16104" width="3.85546875" customWidth="1"/>
    <col min="16105" max="16105" width="21.7109375" customWidth="1"/>
    <col min="16106" max="16106" width="5.42578125" customWidth="1"/>
    <col min="16107" max="16107" width="5.85546875" customWidth="1"/>
    <col min="16108" max="16108" width="4.42578125" customWidth="1"/>
    <col min="16109" max="16109" width="5.85546875" customWidth="1"/>
    <col min="16110" max="16110" width="6.140625" customWidth="1"/>
    <col min="16111" max="16111" width="5.5703125" customWidth="1"/>
    <col min="16112" max="16112" width="5.28515625" customWidth="1"/>
    <col min="16113" max="16113" width="4.85546875" customWidth="1"/>
    <col min="16114" max="16114" width="5" customWidth="1"/>
    <col min="16115" max="16115" width="5.85546875" customWidth="1"/>
    <col min="16116" max="16116" width="6" customWidth="1"/>
    <col min="16117" max="16117" width="5.7109375" customWidth="1"/>
    <col min="16118" max="16118" width="4.42578125" customWidth="1"/>
    <col min="16119" max="16119" width="5.140625" customWidth="1"/>
    <col min="16120" max="16120" width="5.42578125" customWidth="1"/>
    <col min="16121" max="16121" width="12" customWidth="1"/>
    <col min="16122" max="16122" width="11.85546875" customWidth="1"/>
  </cols>
  <sheetData>
    <row r="1" spans="1:20" ht="15.75">
      <c r="A1" s="317" t="s">
        <v>591</v>
      </c>
    </row>
    <row r="3" spans="1:20" ht="18" customHeight="1">
      <c r="A3" s="766" t="s">
        <v>590</v>
      </c>
      <c r="B3" s="766"/>
      <c r="C3" s="766"/>
      <c r="D3" s="766"/>
      <c r="E3" s="766"/>
      <c r="F3" s="766"/>
      <c r="G3" s="766"/>
      <c r="H3" s="766"/>
      <c r="I3" s="766"/>
      <c r="J3" s="766"/>
      <c r="K3" s="766"/>
      <c r="L3" s="766"/>
      <c r="M3" s="766"/>
      <c r="N3" s="766"/>
      <c r="O3" s="766"/>
      <c r="P3" s="766"/>
      <c r="Q3" s="766"/>
      <c r="R3" s="766"/>
      <c r="S3" s="766"/>
      <c r="T3" s="766"/>
    </row>
    <row r="4" spans="1:20" ht="126.75" customHeight="1">
      <c r="A4" s="173" t="s">
        <v>0</v>
      </c>
      <c r="B4" s="173" t="s">
        <v>37</v>
      </c>
      <c r="C4" s="173" t="s">
        <v>456</v>
      </c>
      <c r="D4" s="173" t="s">
        <v>457</v>
      </c>
      <c r="E4" s="173" t="s">
        <v>458</v>
      </c>
      <c r="F4" s="173" t="s">
        <v>459</v>
      </c>
      <c r="G4" s="173" t="s">
        <v>460</v>
      </c>
      <c r="H4" s="173" t="s">
        <v>461</v>
      </c>
      <c r="I4" s="174" t="s">
        <v>462</v>
      </c>
      <c r="J4" s="174" t="s">
        <v>463</v>
      </c>
      <c r="K4" s="174" t="s">
        <v>464</v>
      </c>
      <c r="L4" s="174" t="s">
        <v>465</v>
      </c>
      <c r="M4" s="174" t="s">
        <v>466</v>
      </c>
      <c r="N4" s="174" t="s">
        <v>467</v>
      </c>
      <c r="O4" s="174" t="s">
        <v>468</v>
      </c>
      <c r="P4" s="174" t="s">
        <v>469</v>
      </c>
      <c r="Q4" s="174" t="s">
        <v>470</v>
      </c>
      <c r="R4" s="174" t="s">
        <v>471</v>
      </c>
      <c r="S4" s="175" t="s">
        <v>472</v>
      </c>
      <c r="T4" s="175" t="s">
        <v>473</v>
      </c>
    </row>
    <row r="5" spans="1:20" ht="15" customHeight="1">
      <c r="A5" s="767" t="s">
        <v>474</v>
      </c>
      <c r="B5" s="176" t="s">
        <v>45</v>
      </c>
      <c r="C5" s="176" t="s">
        <v>46</v>
      </c>
      <c r="D5" s="177">
        <v>0</v>
      </c>
      <c r="E5" s="177">
        <v>0</v>
      </c>
      <c r="F5" s="178">
        <v>1</v>
      </c>
      <c r="G5" s="178">
        <v>0</v>
      </c>
      <c r="H5" s="179">
        <v>0</v>
      </c>
      <c r="I5" s="180">
        <v>0</v>
      </c>
      <c r="J5" s="180">
        <v>0</v>
      </c>
      <c r="K5" s="180">
        <v>0</v>
      </c>
      <c r="L5" s="180">
        <v>0</v>
      </c>
      <c r="M5" s="180">
        <v>0</v>
      </c>
      <c r="N5" s="181">
        <f t="shared" ref="N5:O41" si="0">D5+F5+I5+K5</f>
        <v>1</v>
      </c>
      <c r="O5" s="182">
        <f t="shared" si="0"/>
        <v>0</v>
      </c>
      <c r="P5" s="183">
        <f t="shared" ref="P5:R41" si="1">F5+K5</f>
        <v>1</v>
      </c>
      <c r="Q5" s="183">
        <f t="shared" si="1"/>
        <v>0</v>
      </c>
      <c r="R5" s="183">
        <f t="shared" si="1"/>
        <v>0</v>
      </c>
      <c r="S5" s="184">
        <f>P5/$N$43*100</f>
        <v>5.7670126874279123E-2</v>
      </c>
      <c r="T5" s="184">
        <f>P5/$P$167*100</f>
        <v>0.14224751066856331</v>
      </c>
    </row>
    <row r="6" spans="1:20">
      <c r="A6" s="768"/>
      <c r="B6" s="185" t="s">
        <v>45</v>
      </c>
      <c r="C6" s="185" t="s">
        <v>47</v>
      </c>
      <c r="D6" s="186">
        <v>0</v>
      </c>
      <c r="E6" s="186">
        <v>0</v>
      </c>
      <c r="F6" s="187">
        <v>7</v>
      </c>
      <c r="G6" s="187">
        <v>4</v>
      </c>
      <c r="H6" s="188">
        <v>0</v>
      </c>
      <c r="I6" s="189">
        <v>0</v>
      </c>
      <c r="J6" s="189">
        <v>0</v>
      </c>
      <c r="K6" s="189">
        <v>0</v>
      </c>
      <c r="L6" s="189">
        <v>0</v>
      </c>
      <c r="M6" s="189">
        <v>0</v>
      </c>
      <c r="N6" s="190">
        <f t="shared" si="0"/>
        <v>7</v>
      </c>
      <c r="O6" s="191">
        <f t="shared" si="0"/>
        <v>4</v>
      </c>
      <c r="P6" s="192">
        <f t="shared" si="1"/>
        <v>7</v>
      </c>
      <c r="Q6" s="192">
        <f t="shared" si="1"/>
        <v>4</v>
      </c>
      <c r="R6" s="192">
        <f t="shared" si="1"/>
        <v>0</v>
      </c>
      <c r="S6" s="193">
        <f t="shared" ref="S6:S43" si="2">P6/$N$43*100</f>
        <v>0.40369088811995385</v>
      </c>
      <c r="T6" s="193">
        <f t="shared" ref="T6:T69" si="3">P6/$P$167*100</f>
        <v>0.99573257467994303</v>
      </c>
    </row>
    <row r="7" spans="1:20">
      <c r="A7" s="768"/>
      <c r="B7" s="185" t="s">
        <v>45</v>
      </c>
      <c r="C7" s="185" t="s">
        <v>48</v>
      </c>
      <c r="D7" s="186">
        <v>0</v>
      </c>
      <c r="E7" s="186">
        <v>0</v>
      </c>
      <c r="F7" s="187">
        <v>2</v>
      </c>
      <c r="G7" s="187">
        <v>2</v>
      </c>
      <c r="H7" s="188">
        <v>0</v>
      </c>
      <c r="I7" s="189">
        <v>0</v>
      </c>
      <c r="J7" s="189">
        <v>0</v>
      </c>
      <c r="K7" s="189">
        <v>0</v>
      </c>
      <c r="L7" s="189">
        <v>0</v>
      </c>
      <c r="M7" s="189">
        <v>0</v>
      </c>
      <c r="N7" s="190">
        <f t="shared" si="0"/>
        <v>2</v>
      </c>
      <c r="O7" s="191">
        <f t="shared" si="0"/>
        <v>2</v>
      </c>
      <c r="P7" s="192">
        <f t="shared" si="1"/>
        <v>2</v>
      </c>
      <c r="Q7" s="192">
        <f t="shared" si="1"/>
        <v>2</v>
      </c>
      <c r="R7" s="192">
        <f t="shared" si="1"/>
        <v>0</v>
      </c>
      <c r="S7" s="193">
        <f t="shared" si="2"/>
        <v>0.11534025374855825</v>
      </c>
      <c r="T7" s="193">
        <f t="shared" si="3"/>
        <v>0.28449502133712662</v>
      </c>
    </row>
    <row r="8" spans="1:20">
      <c r="A8" s="768"/>
      <c r="B8" s="185" t="s">
        <v>45</v>
      </c>
      <c r="C8" s="185" t="s">
        <v>450</v>
      </c>
      <c r="D8" s="186">
        <v>0</v>
      </c>
      <c r="E8" s="186">
        <v>0</v>
      </c>
      <c r="F8" s="187">
        <v>2</v>
      </c>
      <c r="G8" s="187">
        <v>0</v>
      </c>
      <c r="H8" s="188">
        <v>2</v>
      </c>
      <c r="I8" s="189">
        <v>0</v>
      </c>
      <c r="J8" s="189">
        <v>0</v>
      </c>
      <c r="K8" s="189">
        <v>0</v>
      </c>
      <c r="L8" s="189">
        <v>0</v>
      </c>
      <c r="M8" s="189">
        <v>0</v>
      </c>
      <c r="N8" s="190">
        <f t="shared" si="0"/>
        <v>2</v>
      </c>
      <c r="O8" s="191">
        <f t="shared" si="0"/>
        <v>0</v>
      </c>
      <c r="P8" s="192">
        <f t="shared" si="1"/>
        <v>2</v>
      </c>
      <c r="Q8" s="192">
        <f t="shared" si="1"/>
        <v>0</v>
      </c>
      <c r="R8" s="192">
        <f t="shared" si="1"/>
        <v>2</v>
      </c>
      <c r="S8" s="193">
        <f t="shared" si="2"/>
        <v>0.11534025374855825</v>
      </c>
      <c r="T8" s="193">
        <f t="shared" si="3"/>
        <v>0.28449502133712662</v>
      </c>
    </row>
    <row r="9" spans="1:20">
      <c r="A9" s="768"/>
      <c r="B9" s="185" t="s">
        <v>45</v>
      </c>
      <c r="C9" s="185" t="s">
        <v>475</v>
      </c>
      <c r="D9" s="186">
        <v>0</v>
      </c>
      <c r="E9" s="186">
        <v>0</v>
      </c>
      <c r="F9" s="187">
        <v>1</v>
      </c>
      <c r="G9" s="187">
        <v>1</v>
      </c>
      <c r="H9" s="188">
        <v>1</v>
      </c>
      <c r="I9" s="189">
        <v>0</v>
      </c>
      <c r="J9" s="189">
        <v>0</v>
      </c>
      <c r="K9" s="189">
        <v>0</v>
      </c>
      <c r="L9" s="189">
        <v>0</v>
      </c>
      <c r="M9" s="189">
        <v>0</v>
      </c>
      <c r="N9" s="190">
        <f t="shared" si="0"/>
        <v>1</v>
      </c>
      <c r="O9" s="191">
        <f t="shared" si="0"/>
        <v>1</v>
      </c>
      <c r="P9" s="192">
        <f t="shared" si="1"/>
        <v>1</v>
      </c>
      <c r="Q9" s="192">
        <f t="shared" si="1"/>
        <v>1</v>
      </c>
      <c r="R9" s="192">
        <f t="shared" si="1"/>
        <v>1</v>
      </c>
      <c r="S9" s="193">
        <f t="shared" si="2"/>
        <v>5.7670126874279123E-2</v>
      </c>
      <c r="T9" s="193">
        <f t="shared" si="3"/>
        <v>0.14224751066856331</v>
      </c>
    </row>
    <row r="10" spans="1:20">
      <c r="A10" s="768"/>
      <c r="B10" s="185" t="s">
        <v>45</v>
      </c>
      <c r="C10" s="185" t="s">
        <v>50</v>
      </c>
      <c r="D10" s="186">
        <v>0</v>
      </c>
      <c r="E10" s="186">
        <v>0</v>
      </c>
      <c r="F10" s="187">
        <v>17</v>
      </c>
      <c r="G10" s="187">
        <v>6</v>
      </c>
      <c r="H10" s="188">
        <v>0</v>
      </c>
      <c r="I10" s="189">
        <v>0</v>
      </c>
      <c r="J10" s="189">
        <v>0</v>
      </c>
      <c r="K10" s="189">
        <v>0</v>
      </c>
      <c r="L10" s="189">
        <v>0</v>
      </c>
      <c r="M10" s="189">
        <v>0</v>
      </c>
      <c r="N10" s="190">
        <f t="shared" si="0"/>
        <v>17</v>
      </c>
      <c r="O10" s="191">
        <f t="shared" si="0"/>
        <v>6</v>
      </c>
      <c r="P10" s="192">
        <f t="shared" si="1"/>
        <v>17</v>
      </c>
      <c r="Q10" s="192">
        <f t="shared" si="1"/>
        <v>6</v>
      </c>
      <c r="R10" s="192">
        <f t="shared" si="1"/>
        <v>0</v>
      </c>
      <c r="S10" s="193">
        <f t="shared" si="2"/>
        <v>0.98039215686274506</v>
      </c>
      <c r="T10" s="193">
        <f t="shared" si="3"/>
        <v>2.4182076813655762</v>
      </c>
    </row>
    <row r="11" spans="1:20">
      <c r="A11" s="768"/>
      <c r="B11" s="185" t="s">
        <v>45</v>
      </c>
      <c r="C11" s="185" t="s">
        <v>51</v>
      </c>
      <c r="D11" s="186">
        <v>0</v>
      </c>
      <c r="E11" s="186">
        <v>0</v>
      </c>
      <c r="F11" s="187">
        <v>1</v>
      </c>
      <c r="G11" s="187">
        <v>0</v>
      </c>
      <c r="H11" s="188">
        <v>0</v>
      </c>
      <c r="I11" s="189">
        <v>0</v>
      </c>
      <c r="J11" s="189">
        <v>0</v>
      </c>
      <c r="K11" s="189">
        <v>0</v>
      </c>
      <c r="L11" s="189">
        <v>0</v>
      </c>
      <c r="M11" s="189">
        <v>0</v>
      </c>
      <c r="N11" s="190">
        <f t="shared" si="0"/>
        <v>1</v>
      </c>
      <c r="O11" s="191">
        <f t="shared" si="0"/>
        <v>0</v>
      </c>
      <c r="P11" s="192">
        <f t="shared" si="1"/>
        <v>1</v>
      </c>
      <c r="Q11" s="192">
        <f t="shared" si="1"/>
        <v>0</v>
      </c>
      <c r="R11" s="192">
        <f t="shared" si="1"/>
        <v>0</v>
      </c>
      <c r="S11" s="193">
        <f t="shared" si="2"/>
        <v>5.7670126874279123E-2</v>
      </c>
      <c r="T11" s="193">
        <f t="shared" si="3"/>
        <v>0.14224751066856331</v>
      </c>
    </row>
    <row r="12" spans="1:20">
      <c r="A12" s="768"/>
      <c r="B12" s="185" t="s">
        <v>45</v>
      </c>
      <c r="C12" s="185" t="s">
        <v>52</v>
      </c>
      <c r="D12" s="186">
        <v>0</v>
      </c>
      <c r="E12" s="186">
        <v>0</v>
      </c>
      <c r="F12" s="187">
        <v>1</v>
      </c>
      <c r="G12" s="187">
        <v>1</v>
      </c>
      <c r="H12" s="188">
        <v>0</v>
      </c>
      <c r="I12" s="189">
        <v>0</v>
      </c>
      <c r="J12" s="189">
        <v>0</v>
      </c>
      <c r="K12" s="189">
        <v>0</v>
      </c>
      <c r="L12" s="189">
        <v>0</v>
      </c>
      <c r="M12" s="189">
        <v>0</v>
      </c>
      <c r="N12" s="190">
        <f t="shared" si="0"/>
        <v>1</v>
      </c>
      <c r="O12" s="191">
        <f t="shared" si="0"/>
        <v>1</v>
      </c>
      <c r="P12" s="192">
        <f t="shared" si="1"/>
        <v>1</v>
      </c>
      <c r="Q12" s="192">
        <f t="shared" si="1"/>
        <v>1</v>
      </c>
      <c r="R12" s="192">
        <f t="shared" si="1"/>
        <v>0</v>
      </c>
      <c r="S12" s="193">
        <f t="shared" si="2"/>
        <v>5.7670126874279123E-2</v>
      </c>
      <c r="T12" s="193">
        <f t="shared" si="3"/>
        <v>0.14224751066856331</v>
      </c>
    </row>
    <row r="13" spans="1:20">
      <c r="A13" s="768"/>
      <c r="B13" s="185" t="s">
        <v>45</v>
      </c>
      <c r="C13" s="185" t="s">
        <v>53</v>
      </c>
      <c r="D13" s="186">
        <v>0</v>
      </c>
      <c r="E13" s="186">
        <v>0</v>
      </c>
      <c r="F13" s="187">
        <v>22</v>
      </c>
      <c r="G13" s="187">
        <v>12</v>
      </c>
      <c r="H13" s="188">
        <v>0</v>
      </c>
      <c r="I13" s="189">
        <v>0</v>
      </c>
      <c r="J13" s="189">
        <v>0</v>
      </c>
      <c r="K13" s="189">
        <v>0</v>
      </c>
      <c r="L13" s="189">
        <v>0</v>
      </c>
      <c r="M13" s="189">
        <v>0</v>
      </c>
      <c r="N13" s="190">
        <f t="shared" si="0"/>
        <v>22</v>
      </c>
      <c r="O13" s="191">
        <f t="shared" si="0"/>
        <v>12</v>
      </c>
      <c r="P13" s="192">
        <f t="shared" si="1"/>
        <v>22</v>
      </c>
      <c r="Q13" s="192">
        <f t="shared" si="1"/>
        <v>12</v>
      </c>
      <c r="R13" s="192">
        <f t="shared" si="1"/>
        <v>0</v>
      </c>
      <c r="S13" s="193">
        <f t="shared" si="2"/>
        <v>1.2687427912341407</v>
      </c>
      <c r="T13" s="193">
        <f t="shared" si="3"/>
        <v>3.1294452347083923</v>
      </c>
    </row>
    <row r="14" spans="1:20">
      <c r="A14" s="768"/>
      <c r="B14" s="185" t="s">
        <v>45</v>
      </c>
      <c r="C14" s="185" t="s">
        <v>446</v>
      </c>
      <c r="D14" s="187">
        <v>904</v>
      </c>
      <c r="E14" s="187">
        <v>628</v>
      </c>
      <c r="F14" s="187">
        <v>0</v>
      </c>
      <c r="G14" s="187">
        <v>0</v>
      </c>
      <c r="H14" s="194">
        <v>0</v>
      </c>
      <c r="I14" s="195">
        <v>156</v>
      </c>
      <c r="J14" s="195">
        <v>109</v>
      </c>
      <c r="K14" s="195">
        <v>0</v>
      </c>
      <c r="L14" s="195">
        <v>0</v>
      </c>
      <c r="M14" s="195">
        <v>0</v>
      </c>
      <c r="N14" s="190">
        <f t="shared" si="0"/>
        <v>1060</v>
      </c>
      <c r="O14" s="191">
        <f t="shared" si="0"/>
        <v>737</v>
      </c>
      <c r="P14" s="192">
        <f t="shared" si="1"/>
        <v>0</v>
      </c>
      <c r="Q14" s="192">
        <f t="shared" si="1"/>
        <v>0</v>
      </c>
      <c r="R14" s="192">
        <f t="shared" si="1"/>
        <v>0</v>
      </c>
      <c r="S14" s="193">
        <f t="shared" si="2"/>
        <v>0</v>
      </c>
      <c r="T14" s="193">
        <f t="shared" si="3"/>
        <v>0</v>
      </c>
    </row>
    <row r="15" spans="1:20" ht="26.25">
      <c r="A15" s="768"/>
      <c r="B15" s="185" t="s">
        <v>45</v>
      </c>
      <c r="C15" s="196" t="s">
        <v>88</v>
      </c>
      <c r="D15" s="186">
        <v>0</v>
      </c>
      <c r="E15" s="186">
        <v>0</v>
      </c>
      <c r="F15" s="197">
        <v>1</v>
      </c>
      <c r="G15" s="197">
        <v>1</v>
      </c>
      <c r="H15" s="194">
        <v>0</v>
      </c>
      <c r="I15" s="195">
        <v>0</v>
      </c>
      <c r="J15" s="195">
        <v>0</v>
      </c>
      <c r="K15" s="195">
        <v>0</v>
      </c>
      <c r="L15" s="195">
        <v>0</v>
      </c>
      <c r="M15" s="195">
        <v>0</v>
      </c>
      <c r="N15" s="190">
        <f t="shared" si="0"/>
        <v>1</v>
      </c>
      <c r="O15" s="191">
        <f t="shared" si="0"/>
        <v>1</v>
      </c>
      <c r="P15" s="192">
        <f t="shared" si="1"/>
        <v>1</v>
      </c>
      <c r="Q15" s="192">
        <f t="shared" si="1"/>
        <v>1</v>
      </c>
      <c r="R15" s="192">
        <f t="shared" si="1"/>
        <v>0</v>
      </c>
      <c r="S15" s="193">
        <f t="shared" si="2"/>
        <v>5.7670126874279123E-2</v>
      </c>
      <c r="T15" s="193">
        <f t="shared" si="3"/>
        <v>0.14224751066856331</v>
      </c>
    </row>
    <row r="16" spans="1:20">
      <c r="A16" s="768"/>
      <c r="B16" s="185" t="s">
        <v>45</v>
      </c>
      <c r="C16" s="185" t="s">
        <v>55</v>
      </c>
      <c r="D16" s="186">
        <v>0</v>
      </c>
      <c r="E16" s="186">
        <v>0</v>
      </c>
      <c r="F16" s="187">
        <v>1</v>
      </c>
      <c r="G16" s="187">
        <v>1</v>
      </c>
      <c r="H16" s="194">
        <v>0</v>
      </c>
      <c r="I16" s="195">
        <v>0</v>
      </c>
      <c r="J16" s="195">
        <v>0</v>
      </c>
      <c r="K16" s="195">
        <v>0</v>
      </c>
      <c r="L16" s="195">
        <v>0</v>
      </c>
      <c r="M16" s="195">
        <v>0</v>
      </c>
      <c r="N16" s="190">
        <f t="shared" si="0"/>
        <v>1</v>
      </c>
      <c r="O16" s="191">
        <f t="shared" si="0"/>
        <v>1</v>
      </c>
      <c r="P16" s="192">
        <f t="shared" si="1"/>
        <v>1</v>
      </c>
      <c r="Q16" s="192">
        <f t="shared" si="1"/>
        <v>1</v>
      </c>
      <c r="R16" s="192">
        <f t="shared" si="1"/>
        <v>0</v>
      </c>
      <c r="S16" s="193">
        <f t="shared" si="2"/>
        <v>5.7670126874279123E-2</v>
      </c>
      <c r="T16" s="193">
        <f t="shared" si="3"/>
        <v>0.14224751066856331</v>
      </c>
    </row>
    <row r="17" spans="1:20">
      <c r="A17" s="768"/>
      <c r="B17" s="185" t="s">
        <v>45</v>
      </c>
      <c r="C17" s="185" t="s">
        <v>476</v>
      </c>
      <c r="D17" s="186">
        <v>0</v>
      </c>
      <c r="E17" s="186">
        <v>0</v>
      </c>
      <c r="F17" s="187">
        <v>4</v>
      </c>
      <c r="G17" s="187">
        <v>2</v>
      </c>
      <c r="H17" s="194">
        <v>4</v>
      </c>
      <c r="I17" s="195">
        <v>0</v>
      </c>
      <c r="J17" s="195">
        <v>0</v>
      </c>
      <c r="K17" s="195">
        <v>0</v>
      </c>
      <c r="L17" s="195">
        <v>0</v>
      </c>
      <c r="M17" s="195">
        <v>0</v>
      </c>
      <c r="N17" s="190">
        <f t="shared" si="0"/>
        <v>4</v>
      </c>
      <c r="O17" s="191">
        <f t="shared" si="0"/>
        <v>2</v>
      </c>
      <c r="P17" s="192">
        <f t="shared" si="1"/>
        <v>4</v>
      </c>
      <c r="Q17" s="192">
        <f t="shared" si="1"/>
        <v>2</v>
      </c>
      <c r="R17" s="192">
        <f t="shared" si="1"/>
        <v>4</v>
      </c>
      <c r="S17" s="193">
        <f t="shared" si="2"/>
        <v>0.23068050749711649</v>
      </c>
      <c r="T17" s="193">
        <f t="shared" si="3"/>
        <v>0.56899004267425324</v>
      </c>
    </row>
    <row r="18" spans="1:20">
      <c r="A18" s="768"/>
      <c r="B18" s="185" t="s">
        <v>45</v>
      </c>
      <c r="C18" s="185" t="s">
        <v>65</v>
      </c>
      <c r="D18" s="186">
        <v>0</v>
      </c>
      <c r="E18" s="186">
        <v>0</v>
      </c>
      <c r="F18" s="187">
        <v>1</v>
      </c>
      <c r="G18" s="187">
        <v>0</v>
      </c>
      <c r="H18" s="194">
        <v>1</v>
      </c>
      <c r="I18" s="195">
        <v>0</v>
      </c>
      <c r="J18" s="195">
        <v>0</v>
      </c>
      <c r="K18" s="195">
        <v>0</v>
      </c>
      <c r="L18" s="195">
        <v>0</v>
      </c>
      <c r="M18" s="195">
        <v>0</v>
      </c>
      <c r="N18" s="190">
        <f t="shared" si="0"/>
        <v>1</v>
      </c>
      <c r="O18" s="191">
        <f t="shared" si="0"/>
        <v>0</v>
      </c>
      <c r="P18" s="192">
        <f t="shared" si="1"/>
        <v>1</v>
      </c>
      <c r="Q18" s="192">
        <f t="shared" si="1"/>
        <v>0</v>
      </c>
      <c r="R18" s="192">
        <f t="shared" si="1"/>
        <v>1</v>
      </c>
      <c r="S18" s="193">
        <f t="shared" si="2"/>
        <v>5.7670126874279123E-2</v>
      </c>
      <c r="T18" s="193">
        <f t="shared" si="3"/>
        <v>0.14224751066856331</v>
      </c>
    </row>
    <row r="19" spans="1:20">
      <c r="A19" s="768"/>
      <c r="B19" s="185" t="s">
        <v>45</v>
      </c>
      <c r="C19" s="185" t="s">
        <v>57</v>
      </c>
      <c r="D19" s="186">
        <v>0</v>
      </c>
      <c r="E19" s="186">
        <v>0</v>
      </c>
      <c r="F19" s="187">
        <v>58</v>
      </c>
      <c r="G19" s="187">
        <v>39</v>
      </c>
      <c r="H19" s="194">
        <v>0</v>
      </c>
      <c r="I19" s="198">
        <v>0</v>
      </c>
      <c r="J19" s="198">
        <v>0</v>
      </c>
      <c r="K19" s="195">
        <v>1</v>
      </c>
      <c r="L19" s="195">
        <v>1</v>
      </c>
      <c r="M19" s="195">
        <v>0</v>
      </c>
      <c r="N19" s="190">
        <f t="shared" si="0"/>
        <v>59</v>
      </c>
      <c r="O19" s="191">
        <f t="shared" si="0"/>
        <v>40</v>
      </c>
      <c r="P19" s="192">
        <f t="shared" si="1"/>
        <v>59</v>
      </c>
      <c r="Q19" s="192">
        <f t="shared" si="1"/>
        <v>40</v>
      </c>
      <c r="R19" s="192">
        <f t="shared" si="1"/>
        <v>0</v>
      </c>
      <c r="S19" s="193">
        <f t="shared" si="2"/>
        <v>3.4025374855824686</v>
      </c>
      <c r="T19" s="193">
        <f t="shared" si="3"/>
        <v>8.3926031294452343</v>
      </c>
    </row>
    <row r="20" spans="1:20" ht="12.75" customHeight="1">
      <c r="A20" s="768"/>
      <c r="B20" s="185" t="s">
        <v>45</v>
      </c>
      <c r="C20" s="185" t="s">
        <v>58</v>
      </c>
      <c r="D20" s="186">
        <v>0</v>
      </c>
      <c r="E20" s="186">
        <v>0</v>
      </c>
      <c r="F20" s="187">
        <v>1</v>
      </c>
      <c r="G20" s="187">
        <v>0</v>
      </c>
      <c r="H20" s="188">
        <v>0</v>
      </c>
      <c r="I20" s="189">
        <v>0</v>
      </c>
      <c r="J20" s="189">
        <v>0</v>
      </c>
      <c r="K20" s="189">
        <v>0</v>
      </c>
      <c r="L20" s="189">
        <v>0</v>
      </c>
      <c r="M20" s="189">
        <v>0</v>
      </c>
      <c r="N20" s="190">
        <f t="shared" si="0"/>
        <v>1</v>
      </c>
      <c r="O20" s="191">
        <f t="shared" si="0"/>
        <v>0</v>
      </c>
      <c r="P20" s="192">
        <f t="shared" si="1"/>
        <v>1</v>
      </c>
      <c r="Q20" s="192">
        <f t="shared" si="1"/>
        <v>0</v>
      </c>
      <c r="R20" s="192">
        <f t="shared" si="1"/>
        <v>0</v>
      </c>
      <c r="S20" s="193">
        <f t="shared" si="2"/>
        <v>5.7670126874279123E-2</v>
      </c>
      <c r="T20" s="193">
        <f t="shared" si="3"/>
        <v>0.14224751066856331</v>
      </c>
    </row>
    <row r="21" spans="1:20">
      <c r="A21" s="768"/>
      <c r="B21" s="770" t="s">
        <v>168</v>
      </c>
      <c r="C21" s="771"/>
      <c r="D21" s="199">
        <f>SUM(D5:D20)</f>
        <v>904</v>
      </c>
      <c r="E21" s="199">
        <f t="shared" ref="E21:M21" si="4">SUM(E5:E20)</f>
        <v>628</v>
      </c>
      <c r="F21" s="199">
        <f t="shared" si="4"/>
        <v>120</v>
      </c>
      <c r="G21" s="199">
        <f t="shared" si="4"/>
        <v>69</v>
      </c>
      <c r="H21" s="199">
        <f t="shared" si="4"/>
        <v>8</v>
      </c>
      <c r="I21" s="199">
        <f t="shared" si="4"/>
        <v>156</v>
      </c>
      <c r="J21" s="199">
        <f t="shared" si="4"/>
        <v>109</v>
      </c>
      <c r="K21" s="199">
        <f t="shared" si="4"/>
        <v>1</v>
      </c>
      <c r="L21" s="199">
        <f t="shared" si="4"/>
        <v>1</v>
      </c>
      <c r="M21" s="199">
        <f t="shared" si="4"/>
        <v>0</v>
      </c>
      <c r="N21" s="199">
        <f t="shared" si="0"/>
        <v>1181</v>
      </c>
      <c r="O21" s="199">
        <f t="shared" si="0"/>
        <v>807</v>
      </c>
      <c r="P21" s="199">
        <f t="shared" si="1"/>
        <v>121</v>
      </c>
      <c r="Q21" s="199">
        <f t="shared" si="1"/>
        <v>70</v>
      </c>
      <c r="R21" s="199">
        <f t="shared" si="1"/>
        <v>8</v>
      </c>
      <c r="S21" s="200">
        <f t="shared" si="2"/>
        <v>6.9780853517877741</v>
      </c>
      <c r="T21" s="201">
        <f t="shared" si="3"/>
        <v>17.211948790896159</v>
      </c>
    </row>
    <row r="22" spans="1:20">
      <c r="A22" s="768"/>
      <c r="B22" s="185" t="s">
        <v>60</v>
      </c>
      <c r="C22" s="185" t="s">
        <v>61</v>
      </c>
      <c r="D22" s="186">
        <v>0</v>
      </c>
      <c r="E22" s="186">
        <v>0</v>
      </c>
      <c r="F22" s="187">
        <v>1</v>
      </c>
      <c r="G22" s="187">
        <v>0</v>
      </c>
      <c r="H22" s="188">
        <v>0</v>
      </c>
      <c r="I22" s="189">
        <v>0</v>
      </c>
      <c r="J22" s="189">
        <v>0</v>
      </c>
      <c r="K22" s="189">
        <v>0</v>
      </c>
      <c r="L22" s="189">
        <v>0</v>
      </c>
      <c r="M22" s="189">
        <v>0</v>
      </c>
      <c r="N22" s="190">
        <f t="shared" si="0"/>
        <v>1</v>
      </c>
      <c r="O22" s="191">
        <f t="shared" si="0"/>
        <v>0</v>
      </c>
      <c r="P22" s="192">
        <f t="shared" si="1"/>
        <v>1</v>
      </c>
      <c r="Q22" s="192">
        <f t="shared" si="1"/>
        <v>0</v>
      </c>
      <c r="R22" s="192">
        <f t="shared" si="1"/>
        <v>0</v>
      </c>
      <c r="S22" s="193">
        <f t="shared" si="2"/>
        <v>5.7670126874279123E-2</v>
      </c>
      <c r="T22" s="193">
        <f t="shared" si="3"/>
        <v>0.14224751066856331</v>
      </c>
    </row>
    <row r="23" spans="1:20">
      <c r="A23" s="768"/>
      <c r="B23" s="185" t="s">
        <v>60</v>
      </c>
      <c r="C23" s="185" t="s">
        <v>46</v>
      </c>
      <c r="D23" s="186">
        <v>0</v>
      </c>
      <c r="E23" s="186">
        <v>0</v>
      </c>
      <c r="F23" s="187">
        <v>3</v>
      </c>
      <c r="G23" s="187">
        <v>1</v>
      </c>
      <c r="H23" s="188">
        <v>0</v>
      </c>
      <c r="I23" s="189">
        <v>0</v>
      </c>
      <c r="J23" s="189">
        <v>0</v>
      </c>
      <c r="K23" s="189">
        <v>0</v>
      </c>
      <c r="L23" s="189">
        <v>0</v>
      </c>
      <c r="M23" s="189">
        <v>0</v>
      </c>
      <c r="N23" s="190">
        <f t="shared" si="0"/>
        <v>3</v>
      </c>
      <c r="O23" s="191">
        <f t="shared" si="0"/>
        <v>1</v>
      </c>
      <c r="P23" s="192">
        <f t="shared" si="1"/>
        <v>3</v>
      </c>
      <c r="Q23" s="192">
        <f t="shared" si="1"/>
        <v>1</v>
      </c>
      <c r="R23" s="192">
        <f t="shared" si="1"/>
        <v>0</v>
      </c>
      <c r="S23" s="193">
        <f t="shared" si="2"/>
        <v>0.17301038062283738</v>
      </c>
      <c r="T23" s="193">
        <f t="shared" si="3"/>
        <v>0.42674253200568996</v>
      </c>
    </row>
    <row r="24" spans="1:20" ht="26.25">
      <c r="A24" s="768"/>
      <c r="B24" s="185" t="s">
        <v>60</v>
      </c>
      <c r="C24" s="196" t="s">
        <v>62</v>
      </c>
      <c r="D24" s="186">
        <v>0</v>
      </c>
      <c r="E24" s="186">
        <v>0</v>
      </c>
      <c r="F24" s="187">
        <v>1</v>
      </c>
      <c r="G24" s="187">
        <v>0</v>
      </c>
      <c r="H24" s="188">
        <v>0</v>
      </c>
      <c r="I24" s="189">
        <v>0</v>
      </c>
      <c r="J24" s="189">
        <v>0</v>
      </c>
      <c r="K24" s="189">
        <v>0</v>
      </c>
      <c r="L24" s="189">
        <v>0</v>
      </c>
      <c r="M24" s="189">
        <v>0</v>
      </c>
      <c r="N24" s="190">
        <f t="shared" si="0"/>
        <v>1</v>
      </c>
      <c r="O24" s="191">
        <f t="shared" si="0"/>
        <v>0</v>
      </c>
      <c r="P24" s="192">
        <f t="shared" si="1"/>
        <v>1</v>
      </c>
      <c r="Q24" s="192">
        <f t="shared" si="1"/>
        <v>0</v>
      </c>
      <c r="R24" s="192">
        <f t="shared" si="1"/>
        <v>0</v>
      </c>
      <c r="S24" s="193">
        <f t="shared" si="2"/>
        <v>5.7670126874279123E-2</v>
      </c>
      <c r="T24" s="193">
        <f t="shared" si="3"/>
        <v>0.14224751066856331</v>
      </c>
    </row>
    <row r="25" spans="1:20">
      <c r="A25" s="768"/>
      <c r="B25" s="185" t="s">
        <v>60</v>
      </c>
      <c r="C25" s="185" t="s">
        <v>47</v>
      </c>
      <c r="D25" s="186">
        <v>0</v>
      </c>
      <c r="E25" s="186">
        <v>0</v>
      </c>
      <c r="F25" s="187">
        <v>1</v>
      </c>
      <c r="G25" s="187">
        <v>1</v>
      </c>
      <c r="H25" s="188">
        <v>0</v>
      </c>
      <c r="I25" s="189">
        <v>0</v>
      </c>
      <c r="J25" s="189">
        <v>0</v>
      </c>
      <c r="K25" s="189">
        <v>0</v>
      </c>
      <c r="L25" s="189">
        <v>0</v>
      </c>
      <c r="M25" s="189">
        <v>0</v>
      </c>
      <c r="N25" s="190">
        <f t="shared" si="0"/>
        <v>1</v>
      </c>
      <c r="O25" s="191">
        <f t="shared" si="0"/>
        <v>1</v>
      </c>
      <c r="P25" s="192">
        <f t="shared" si="1"/>
        <v>1</v>
      </c>
      <c r="Q25" s="192">
        <f t="shared" si="1"/>
        <v>1</v>
      </c>
      <c r="R25" s="192">
        <f t="shared" si="1"/>
        <v>0</v>
      </c>
      <c r="S25" s="193">
        <f t="shared" si="2"/>
        <v>5.7670126874279123E-2</v>
      </c>
      <c r="T25" s="193">
        <f t="shared" si="3"/>
        <v>0.14224751066856331</v>
      </c>
    </row>
    <row r="26" spans="1:20">
      <c r="A26" s="768"/>
      <c r="B26" s="185" t="s">
        <v>60</v>
      </c>
      <c r="C26" s="185" t="s">
        <v>450</v>
      </c>
      <c r="D26" s="186">
        <v>0</v>
      </c>
      <c r="E26" s="186">
        <v>0</v>
      </c>
      <c r="F26" s="187">
        <v>3</v>
      </c>
      <c r="G26" s="187">
        <v>1</v>
      </c>
      <c r="H26" s="188">
        <v>3</v>
      </c>
      <c r="I26" s="189">
        <v>0</v>
      </c>
      <c r="J26" s="189">
        <v>0</v>
      </c>
      <c r="K26" s="189">
        <v>0</v>
      </c>
      <c r="L26" s="189">
        <v>0</v>
      </c>
      <c r="M26" s="189">
        <v>0</v>
      </c>
      <c r="N26" s="190">
        <f t="shared" si="0"/>
        <v>3</v>
      </c>
      <c r="O26" s="191">
        <f t="shared" si="0"/>
        <v>1</v>
      </c>
      <c r="P26" s="192">
        <f t="shared" si="1"/>
        <v>3</v>
      </c>
      <c r="Q26" s="192">
        <f t="shared" si="1"/>
        <v>1</v>
      </c>
      <c r="R26" s="192">
        <f t="shared" si="1"/>
        <v>3</v>
      </c>
      <c r="S26" s="193">
        <f t="shared" si="2"/>
        <v>0.17301038062283738</v>
      </c>
      <c r="T26" s="193">
        <f t="shared" si="3"/>
        <v>0.42674253200568996</v>
      </c>
    </row>
    <row r="27" spans="1:20">
      <c r="A27" s="768"/>
      <c r="B27" s="185" t="s">
        <v>60</v>
      </c>
      <c r="C27" s="185" t="s">
        <v>63</v>
      </c>
      <c r="D27" s="186">
        <v>0</v>
      </c>
      <c r="E27" s="186">
        <v>0</v>
      </c>
      <c r="F27" s="187">
        <v>1</v>
      </c>
      <c r="G27" s="187">
        <v>0</v>
      </c>
      <c r="H27" s="188">
        <v>0</v>
      </c>
      <c r="I27" s="195">
        <v>0</v>
      </c>
      <c r="J27" s="195">
        <v>0</v>
      </c>
      <c r="K27" s="195">
        <v>0</v>
      </c>
      <c r="L27" s="189">
        <v>0</v>
      </c>
      <c r="M27" s="189">
        <v>0</v>
      </c>
      <c r="N27" s="190">
        <f t="shared" si="0"/>
        <v>1</v>
      </c>
      <c r="O27" s="191">
        <f t="shared" si="0"/>
        <v>0</v>
      </c>
      <c r="P27" s="192">
        <f t="shared" si="1"/>
        <v>1</v>
      </c>
      <c r="Q27" s="192">
        <f t="shared" si="1"/>
        <v>0</v>
      </c>
      <c r="R27" s="192">
        <f t="shared" si="1"/>
        <v>0</v>
      </c>
      <c r="S27" s="193">
        <f t="shared" si="2"/>
        <v>5.7670126874279123E-2</v>
      </c>
      <c r="T27" s="193">
        <f t="shared" si="3"/>
        <v>0.14224751066856331</v>
      </c>
    </row>
    <row r="28" spans="1:20" ht="26.25">
      <c r="A28" s="768"/>
      <c r="B28" s="185" t="s">
        <v>60</v>
      </c>
      <c r="C28" s="196" t="s">
        <v>99</v>
      </c>
      <c r="D28" s="186">
        <v>0</v>
      </c>
      <c r="E28" s="186">
        <v>0</v>
      </c>
      <c r="F28" s="187">
        <v>11</v>
      </c>
      <c r="G28" s="187">
        <v>6</v>
      </c>
      <c r="H28" s="188">
        <v>0</v>
      </c>
      <c r="I28" s="195">
        <v>0</v>
      </c>
      <c r="J28" s="195">
        <v>0</v>
      </c>
      <c r="K28" s="195">
        <v>0</v>
      </c>
      <c r="L28" s="189">
        <v>0</v>
      </c>
      <c r="M28" s="189">
        <v>0</v>
      </c>
      <c r="N28" s="190">
        <f t="shared" si="0"/>
        <v>11</v>
      </c>
      <c r="O28" s="191">
        <f t="shared" si="0"/>
        <v>6</v>
      </c>
      <c r="P28" s="192">
        <f t="shared" si="1"/>
        <v>11</v>
      </c>
      <c r="Q28" s="192">
        <f t="shared" si="1"/>
        <v>6</v>
      </c>
      <c r="R28" s="192">
        <f t="shared" si="1"/>
        <v>0</v>
      </c>
      <c r="S28" s="193">
        <f t="shared" si="2"/>
        <v>0.63437139561707034</v>
      </c>
      <c r="T28" s="193">
        <f t="shared" si="3"/>
        <v>1.5647226173541962</v>
      </c>
    </row>
    <row r="29" spans="1:20" ht="26.25">
      <c r="A29" s="768"/>
      <c r="B29" s="185" t="s">
        <v>60</v>
      </c>
      <c r="C29" s="196" t="s">
        <v>64</v>
      </c>
      <c r="D29" s="186">
        <v>0</v>
      </c>
      <c r="E29" s="186">
        <v>0</v>
      </c>
      <c r="F29" s="197">
        <v>3</v>
      </c>
      <c r="G29" s="197">
        <v>0</v>
      </c>
      <c r="H29" s="188">
        <v>0</v>
      </c>
      <c r="I29" s="195">
        <v>0</v>
      </c>
      <c r="J29" s="195">
        <v>0</v>
      </c>
      <c r="K29" s="195">
        <v>0</v>
      </c>
      <c r="L29" s="189">
        <v>0</v>
      </c>
      <c r="M29" s="189">
        <v>0</v>
      </c>
      <c r="N29" s="190">
        <f t="shared" si="0"/>
        <v>3</v>
      </c>
      <c r="O29" s="191">
        <f t="shared" si="0"/>
        <v>0</v>
      </c>
      <c r="P29" s="192">
        <f t="shared" si="1"/>
        <v>3</v>
      </c>
      <c r="Q29" s="192">
        <f t="shared" si="1"/>
        <v>0</v>
      </c>
      <c r="R29" s="192">
        <f t="shared" si="1"/>
        <v>0</v>
      </c>
      <c r="S29" s="193">
        <f t="shared" si="2"/>
        <v>0.17301038062283738</v>
      </c>
      <c r="T29" s="193">
        <f t="shared" si="3"/>
        <v>0.42674253200568996</v>
      </c>
    </row>
    <row r="30" spans="1:20">
      <c r="A30" s="768"/>
      <c r="B30" s="185" t="s">
        <v>60</v>
      </c>
      <c r="C30" s="185" t="s">
        <v>53</v>
      </c>
      <c r="D30" s="186">
        <v>0</v>
      </c>
      <c r="E30" s="186">
        <v>0</v>
      </c>
      <c r="F30" s="187">
        <v>1</v>
      </c>
      <c r="G30" s="187">
        <v>0</v>
      </c>
      <c r="H30" s="188">
        <v>0</v>
      </c>
      <c r="I30" s="195">
        <v>0</v>
      </c>
      <c r="J30" s="195">
        <v>0</v>
      </c>
      <c r="K30" s="195">
        <v>0</v>
      </c>
      <c r="L30" s="189">
        <v>0</v>
      </c>
      <c r="M30" s="189">
        <v>0</v>
      </c>
      <c r="N30" s="190">
        <f t="shared" si="0"/>
        <v>1</v>
      </c>
      <c r="O30" s="191">
        <f t="shared" si="0"/>
        <v>0</v>
      </c>
      <c r="P30" s="192">
        <f t="shared" si="1"/>
        <v>1</v>
      </c>
      <c r="Q30" s="192">
        <f t="shared" si="1"/>
        <v>0</v>
      </c>
      <c r="R30" s="192">
        <f t="shared" si="1"/>
        <v>0</v>
      </c>
      <c r="S30" s="193">
        <f t="shared" si="2"/>
        <v>5.7670126874279123E-2</v>
      </c>
      <c r="T30" s="193">
        <f t="shared" si="3"/>
        <v>0.14224751066856331</v>
      </c>
    </row>
    <row r="31" spans="1:20">
      <c r="A31" s="768"/>
      <c r="B31" s="185" t="s">
        <v>60</v>
      </c>
      <c r="C31" s="185" t="s">
        <v>446</v>
      </c>
      <c r="D31" s="187">
        <v>377</v>
      </c>
      <c r="E31" s="187">
        <v>291</v>
      </c>
      <c r="F31" s="187">
        <v>0</v>
      </c>
      <c r="G31" s="187">
        <v>0</v>
      </c>
      <c r="H31" s="188">
        <v>0</v>
      </c>
      <c r="I31" s="195">
        <v>104</v>
      </c>
      <c r="J31" s="195">
        <v>72</v>
      </c>
      <c r="K31" s="195">
        <v>0</v>
      </c>
      <c r="L31" s="189">
        <v>0</v>
      </c>
      <c r="M31" s="189">
        <v>0</v>
      </c>
      <c r="N31" s="190">
        <f t="shared" si="0"/>
        <v>481</v>
      </c>
      <c r="O31" s="191">
        <f t="shared" si="0"/>
        <v>363</v>
      </c>
      <c r="P31" s="192">
        <f t="shared" si="1"/>
        <v>0</v>
      </c>
      <c r="Q31" s="192">
        <f t="shared" si="1"/>
        <v>0</v>
      </c>
      <c r="R31" s="192">
        <f t="shared" si="1"/>
        <v>0</v>
      </c>
      <c r="S31" s="193">
        <f t="shared" si="2"/>
        <v>0</v>
      </c>
      <c r="T31" s="193">
        <f t="shared" si="3"/>
        <v>0</v>
      </c>
    </row>
    <row r="32" spans="1:20">
      <c r="A32" s="768"/>
      <c r="B32" s="185" t="s">
        <v>60</v>
      </c>
      <c r="C32" s="185" t="s">
        <v>55</v>
      </c>
      <c r="D32" s="186">
        <v>0</v>
      </c>
      <c r="E32" s="186">
        <v>0</v>
      </c>
      <c r="F32" s="187">
        <v>1</v>
      </c>
      <c r="G32" s="187">
        <v>1</v>
      </c>
      <c r="H32" s="188">
        <v>0</v>
      </c>
      <c r="I32" s="195">
        <v>0</v>
      </c>
      <c r="J32" s="195">
        <v>0</v>
      </c>
      <c r="K32" s="195">
        <v>0</v>
      </c>
      <c r="L32" s="189">
        <v>0</v>
      </c>
      <c r="M32" s="189">
        <v>0</v>
      </c>
      <c r="N32" s="190">
        <f t="shared" si="0"/>
        <v>1</v>
      </c>
      <c r="O32" s="191">
        <f t="shared" si="0"/>
        <v>1</v>
      </c>
      <c r="P32" s="192">
        <f t="shared" si="1"/>
        <v>1</v>
      </c>
      <c r="Q32" s="192">
        <f t="shared" si="1"/>
        <v>1</v>
      </c>
      <c r="R32" s="192">
        <f t="shared" si="1"/>
        <v>0</v>
      </c>
      <c r="S32" s="193">
        <f t="shared" si="2"/>
        <v>5.7670126874279123E-2</v>
      </c>
      <c r="T32" s="193">
        <f t="shared" si="3"/>
        <v>0.14224751066856331</v>
      </c>
    </row>
    <row r="33" spans="1:20">
      <c r="A33" s="768"/>
      <c r="B33" s="185" t="s">
        <v>60</v>
      </c>
      <c r="C33" s="185" t="s">
        <v>476</v>
      </c>
      <c r="D33" s="186">
        <v>0</v>
      </c>
      <c r="E33" s="186">
        <v>0</v>
      </c>
      <c r="F33" s="187">
        <v>3</v>
      </c>
      <c r="G33" s="187">
        <v>2</v>
      </c>
      <c r="H33" s="188">
        <v>3</v>
      </c>
      <c r="I33" s="189">
        <v>0</v>
      </c>
      <c r="J33" s="189">
        <v>0</v>
      </c>
      <c r="K33" s="189">
        <v>0</v>
      </c>
      <c r="L33" s="189">
        <v>0</v>
      </c>
      <c r="M33" s="189">
        <v>0</v>
      </c>
      <c r="N33" s="190">
        <f t="shared" si="0"/>
        <v>3</v>
      </c>
      <c r="O33" s="191">
        <f t="shared" si="0"/>
        <v>2</v>
      </c>
      <c r="P33" s="192">
        <f t="shared" si="1"/>
        <v>3</v>
      </c>
      <c r="Q33" s="192">
        <f t="shared" si="1"/>
        <v>2</v>
      </c>
      <c r="R33" s="192">
        <f t="shared" si="1"/>
        <v>3</v>
      </c>
      <c r="S33" s="193">
        <f t="shared" si="2"/>
        <v>0.17301038062283738</v>
      </c>
      <c r="T33" s="193">
        <f t="shared" si="3"/>
        <v>0.42674253200568996</v>
      </c>
    </row>
    <row r="34" spans="1:20">
      <c r="A34" s="768"/>
      <c r="B34" s="185" t="s">
        <v>60</v>
      </c>
      <c r="C34" s="185" t="s">
        <v>65</v>
      </c>
      <c r="D34" s="186">
        <v>0</v>
      </c>
      <c r="E34" s="186">
        <v>0</v>
      </c>
      <c r="F34" s="187">
        <v>8</v>
      </c>
      <c r="G34" s="187">
        <v>0</v>
      </c>
      <c r="H34" s="188">
        <v>0</v>
      </c>
      <c r="I34" s="189">
        <v>0</v>
      </c>
      <c r="J34" s="189">
        <v>0</v>
      </c>
      <c r="K34" s="189">
        <v>0</v>
      </c>
      <c r="L34" s="189">
        <v>0</v>
      </c>
      <c r="M34" s="189">
        <v>0</v>
      </c>
      <c r="N34" s="190">
        <f t="shared" si="0"/>
        <v>8</v>
      </c>
      <c r="O34" s="191">
        <f t="shared" si="0"/>
        <v>0</v>
      </c>
      <c r="P34" s="192">
        <f t="shared" si="1"/>
        <v>8</v>
      </c>
      <c r="Q34" s="192">
        <f t="shared" si="1"/>
        <v>0</v>
      </c>
      <c r="R34" s="192">
        <f t="shared" si="1"/>
        <v>0</v>
      </c>
      <c r="S34" s="193">
        <f t="shared" si="2"/>
        <v>0.46136101499423299</v>
      </c>
      <c r="T34" s="193">
        <f t="shared" si="3"/>
        <v>1.1379800853485065</v>
      </c>
    </row>
    <row r="35" spans="1:20">
      <c r="A35" s="768"/>
      <c r="B35" s="185" t="s">
        <v>60</v>
      </c>
      <c r="C35" s="185" t="s">
        <v>57</v>
      </c>
      <c r="D35" s="186">
        <v>0</v>
      </c>
      <c r="E35" s="186">
        <v>0</v>
      </c>
      <c r="F35" s="187">
        <v>10</v>
      </c>
      <c r="G35" s="187">
        <v>7</v>
      </c>
      <c r="H35" s="188">
        <v>0</v>
      </c>
      <c r="I35" s="189">
        <v>0</v>
      </c>
      <c r="J35" s="189">
        <v>0</v>
      </c>
      <c r="K35" s="189">
        <v>0</v>
      </c>
      <c r="L35" s="189">
        <v>0</v>
      </c>
      <c r="M35" s="189">
        <v>0</v>
      </c>
      <c r="N35" s="190">
        <f t="shared" si="0"/>
        <v>10</v>
      </c>
      <c r="O35" s="191">
        <f t="shared" si="0"/>
        <v>7</v>
      </c>
      <c r="P35" s="192">
        <f t="shared" si="1"/>
        <v>10</v>
      </c>
      <c r="Q35" s="192">
        <f t="shared" si="1"/>
        <v>7</v>
      </c>
      <c r="R35" s="192">
        <f t="shared" si="1"/>
        <v>0</v>
      </c>
      <c r="S35" s="193">
        <f t="shared" si="2"/>
        <v>0.57670126874279126</v>
      </c>
      <c r="T35" s="193">
        <f t="shared" si="3"/>
        <v>1.4224751066856329</v>
      </c>
    </row>
    <row r="36" spans="1:20" ht="15" customHeight="1">
      <c r="A36" s="768"/>
      <c r="B36" s="772" t="s">
        <v>179</v>
      </c>
      <c r="C36" s="773"/>
      <c r="D36" s="202">
        <f>SUM(D22:D35)</f>
        <v>377</v>
      </c>
      <c r="E36" s="202">
        <f>SUM(E22:E35)</f>
        <v>291</v>
      </c>
      <c r="F36" s="202">
        <f t="shared" ref="F36:M36" si="5">SUM(F22:F35)</f>
        <v>47</v>
      </c>
      <c r="G36" s="202">
        <f t="shared" si="5"/>
        <v>19</v>
      </c>
      <c r="H36" s="202">
        <f t="shared" si="5"/>
        <v>6</v>
      </c>
      <c r="I36" s="202">
        <f t="shared" si="5"/>
        <v>104</v>
      </c>
      <c r="J36" s="202">
        <f t="shared" si="5"/>
        <v>72</v>
      </c>
      <c r="K36" s="202">
        <f t="shared" si="5"/>
        <v>0</v>
      </c>
      <c r="L36" s="202">
        <f t="shared" si="5"/>
        <v>0</v>
      </c>
      <c r="M36" s="202">
        <f t="shared" si="5"/>
        <v>0</v>
      </c>
      <c r="N36" s="202">
        <f t="shared" si="0"/>
        <v>528</v>
      </c>
      <c r="O36" s="202">
        <f t="shared" si="0"/>
        <v>382</v>
      </c>
      <c r="P36" s="202">
        <f t="shared" si="1"/>
        <v>47</v>
      </c>
      <c r="Q36" s="202">
        <f t="shared" si="1"/>
        <v>19</v>
      </c>
      <c r="R36" s="202">
        <f t="shared" si="1"/>
        <v>6</v>
      </c>
      <c r="S36" s="203">
        <f t="shared" si="2"/>
        <v>2.7104959630911187</v>
      </c>
      <c r="T36" s="204">
        <f t="shared" si="3"/>
        <v>6.6856330014224756</v>
      </c>
    </row>
    <row r="37" spans="1:20">
      <c r="A37" s="768"/>
      <c r="B37" s="185" t="s">
        <v>67</v>
      </c>
      <c r="C37" s="185" t="s">
        <v>46</v>
      </c>
      <c r="D37" s="186">
        <v>0</v>
      </c>
      <c r="E37" s="186">
        <v>0</v>
      </c>
      <c r="F37" s="205">
        <v>0</v>
      </c>
      <c r="G37" s="205">
        <v>0</v>
      </c>
      <c r="H37" s="188">
        <v>0</v>
      </c>
      <c r="I37" s="206">
        <v>0</v>
      </c>
      <c r="J37" s="206">
        <v>0</v>
      </c>
      <c r="K37" s="206">
        <v>1</v>
      </c>
      <c r="L37" s="206">
        <v>0</v>
      </c>
      <c r="M37" s="206">
        <v>0</v>
      </c>
      <c r="N37" s="190">
        <f t="shared" si="0"/>
        <v>1</v>
      </c>
      <c r="O37" s="191">
        <f t="shared" si="0"/>
        <v>0</v>
      </c>
      <c r="P37" s="192">
        <f t="shared" si="1"/>
        <v>1</v>
      </c>
      <c r="Q37" s="192">
        <f t="shared" si="1"/>
        <v>0</v>
      </c>
      <c r="R37" s="192">
        <f t="shared" si="1"/>
        <v>0</v>
      </c>
      <c r="S37" s="193">
        <f t="shared" si="2"/>
        <v>5.7670126874279123E-2</v>
      </c>
      <c r="T37" s="193">
        <f t="shared" si="3"/>
        <v>0.14224751066856331</v>
      </c>
    </row>
    <row r="38" spans="1:20">
      <c r="A38" s="768"/>
      <c r="B38" s="185" t="s">
        <v>67</v>
      </c>
      <c r="C38" s="185" t="s">
        <v>49</v>
      </c>
      <c r="D38" s="187">
        <v>0</v>
      </c>
      <c r="E38" s="187">
        <v>0</v>
      </c>
      <c r="F38" s="205">
        <v>0</v>
      </c>
      <c r="G38" s="205">
        <v>0</v>
      </c>
      <c r="H38" s="188">
        <v>0</v>
      </c>
      <c r="I38" s="195">
        <v>0</v>
      </c>
      <c r="J38" s="195">
        <v>0</v>
      </c>
      <c r="K38" s="189">
        <v>2</v>
      </c>
      <c r="L38" s="189">
        <v>0</v>
      </c>
      <c r="M38" s="189">
        <v>0</v>
      </c>
      <c r="N38" s="190">
        <f t="shared" si="0"/>
        <v>2</v>
      </c>
      <c r="O38" s="191">
        <f t="shared" si="0"/>
        <v>0</v>
      </c>
      <c r="P38" s="192">
        <f t="shared" si="1"/>
        <v>2</v>
      </c>
      <c r="Q38" s="192">
        <f t="shared" si="1"/>
        <v>0</v>
      </c>
      <c r="R38" s="192">
        <f t="shared" si="1"/>
        <v>0</v>
      </c>
      <c r="S38" s="193">
        <f t="shared" si="2"/>
        <v>0.11534025374855825</v>
      </c>
      <c r="T38" s="193">
        <f t="shared" si="3"/>
        <v>0.28449502133712662</v>
      </c>
    </row>
    <row r="39" spans="1:20" ht="26.25">
      <c r="A39" s="768"/>
      <c r="B39" s="185" t="s">
        <v>67</v>
      </c>
      <c r="C39" s="196" t="s">
        <v>64</v>
      </c>
      <c r="D39" s="187">
        <v>0</v>
      </c>
      <c r="E39" s="188">
        <v>0</v>
      </c>
      <c r="F39" s="189">
        <v>0</v>
      </c>
      <c r="G39" s="189">
        <v>0</v>
      </c>
      <c r="H39" s="207">
        <v>0</v>
      </c>
      <c r="I39" s="195">
        <v>0</v>
      </c>
      <c r="J39" s="195">
        <v>0</v>
      </c>
      <c r="K39" s="195">
        <v>1</v>
      </c>
      <c r="L39" s="195">
        <v>0</v>
      </c>
      <c r="M39" s="195">
        <v>0</v>
      </c>
      <c r="N39" s="208">
        <f t="shared" si="0"/>
        <v>1</v>
      </c>
      <c r="O39" s="191">
        <f t="shared" si="0"/>
        <v>0</v>
      </c>
      <c r="P39" s="192">
        <f t="shared" si="1"/>
        <v>1</v>
      </c>
      <c r="Q39" s="192">
        <f t="shared" si="1"/>
        <v>0</v>
      </c>
      <c r="R39" s="192">
        <f t="shared" si="1"/>
        <v>0</v>
      </c>
      <c r="S39" s="193">
        <f t="shared" si="2"/>
        <v>5.7670126874279123E-2</v>
      </c>
      <c r="T39" s="193">
        <f t="shared" si="3"/>
        <v>0.14224751066856331</v>
      </c>
    </row>
    <row r="40" spans="1:20">
      <c r="A40" s="768"/>
      <c r="B40" s="185" t="s">
        <v>67</v>
      </c>
      <c r="C40" s="185" t="s">
        <v>446</v>
      </c>
      <c r="D40" s="187">
        <v>14</v>
      </c>
      <c r="E40" s="188">
        <v>11</v>
      </c>
      <c r="F40" s="189">
        <v>0</v>
      </c>
      <c r="G40" s="189">
        <v>0</v>
      </c>
      <c r="H40" s="207">
        <v>0</v>
      </c>
      <c r="I40" s="195">
        <v>6</v>
      </c>
      <c r="J40" s="195">
        <v>1</v>
      </c>
      <c r="K40" s="195">
        <v>0</v>
      </c>
      <c r="L40" s="195">
        <v>0</v>
      </c>
      <c r="M40" s="195">
        <v>0</v>
      </c>
      <c r="N40" s="208">
        <f t="shared" si="0"/>
        <v>20</v>
      </c>
      <c r="O40" s="191">
        <f t="shared" si="0"/>
        <v>12</v>
      </c>
      <c r="P40" s="192">
        <f t="shared" si="1"/>
        <v>0</v>
      </c>
      <c r="Q40" s="192">
        <f t="shared" si="1"/>
        <v>0</v>
      </c>
      <c r="R40" s="192">
        <f t="shared" si="1"/>
        <v>0</v>
      </c>
      <c r="S40" s="193">
        <f t="shared" si="2"/>
        <v>0</v>
      </c>
      <c r="T40" s="193">
        <f t="shared" si="3"/>
        <v>0</v>
      </c>
    </row>
    <row r="41" spans="1:20">
      <c r="A41" s="768"/>
      <c r="B41" s="185" t="s">
        <v>67</v>
      </c>
      <c r="C41" s="209" t="s">
        <v>57</v>
      </c>
      <c r="D41" s="210">
        <v>0</v>
      </c>
      <c r="E41" s="211">
        <v>0</v>
      </c>
      <c r="F41" s="212">
        <v>1</v>
      </c>
      <c r="G41" s="212">
        <v>0</v>
      </c>
      <c r="H41" s="213">
        <v>0</v>
      </c>
      <c r="I41" s="214">
        <v>0</v>
      </c>
      <c r="J41" s="214">
        <v>0</v>
      </c>
      <c r="K41" s="214">
        <v>0</v>
      </c>
      <c r="L41" s="214">
        <v>0</v>
      </c>
      <c r="M41" s="214">
        <v>0</v>
      </c>
      <c r="N41" s="215">
        <f t="shared" si="0"/>
        <v>1</v>
      </c>
      <c r="O41" s="216">
        <f t="shared" si="0"/>
        <v>0</v>
      </c>
      <c r="P41" s="217">
        <f t="shared" si="1"/>
        <v>1</v>
      </c>
      <c r="Q41" s="217">
        <f t="shared" si="1"/>
        <v>0</v>
      </c>
      <c r="R41" s="217">
        <f t="shared" si="1"/>
        <v>0</v>
      </c>
      <c r="S41" s="193">
        <f t="shared" si="2"/>
        <v>5.7670126874279123E-2</v>
      </c>
      <c r="T41" s="193">
        <f t="shared" si="3"/>
        <v>0.14224751066856331</v>
      </c>
    </row>
    <row r="42" spans="1:20">
      <c r="A42" s="768"/>
      <c r="B42" s="772" t="s">
        <v>185</v>
      </c>
      <c r="C42" s="773"/>
      <c r="D42" s="202">
        <f>SUM(D37:D41)</f>
        <v>14</v>
      </c>
      <c r="E42" s="202">
        <f t="shared" ref="E42:R42" si="6">SUM(E37:E41)</f>
        <v>11</v>
      </c>
      <c r="F42" s="202">
        <f t="shared" si="6"/>
        <v>1</v>
      </c>
      <c r="G42" s="202">
        <f t="shared" si="6"/>
        <v>0</v>
      </c>
      <c r="H42" s="202">
        <f t="shared" si="6"/>
        <v>0</v>
      </c>
      <c r="I42" s="202">
        <f t="shared" si="6"/>
        <v>6</v>
      </c>
      <c r="J42" s="202">
        <f t="shared" si="6"/>
        <v>1</v>
      </c>
      <c r="K42" s="202">
        <f t="shared" si="6"/>
        <v>4</v>
      </c>
      <c r="L42" s="202">
        <f t="shared" si="6"/>
        <v>0</v>
      </c>
      <c r="M42" s="202">
        <f t="shared" si="6"/>
        <v>0</v>
      </c>
      <c r="N42" s="202">
        <f t="shared" si="6"/>
        <v>25</v>
      </c>
      <c r="O42" s="202">
        <f t="shared" si="6"/>
        <v>12</v>
      </c>
      <c r="P42" s="202">
        <f t="shared" si="6"/>
        <v>5</v>
      </c>
      <c r="Q42" s="202">
        <f t="shared" si="6"/>
        <v>0</v>
      </c>
      <c r="R42" s="202">
        <f t="shared" si="6"/>
        <v>0</v>
      </c>
      <c r="S42" s="203">
        <f t="shared" si="2"/>
        <v>0.28835063437139563</v>
      </c>
      <c r="T42" s="203">
        <f t="shared" si="3"/>
        <v>0.71123755334281646</v>
      </c>
    </row>
    <row r="43" spans="1:20">
      <c r="A43" s="769"/>
      <c r="B43" s="774" t="s">
        <v>186</v>
      </c>
      <c r="C43" s="774"/>
      <c r="D43" s="218">
        <f>D21+D36+D42</f>
        <v>1295</v>
      </c>
      <c r="E43" s="218">
        <f t="shared" ref="E43:R43" si="7">E21+E36+E42</f>
        <v>930</v>
      </c>
      <c r="F43" s="218">
        <f t="shared" si="7"/>
        <v>168</v>
      </c>
      <c r="G43" s="218">
        <f t="shared" si="7"/>
        <v>88</v>
      </c>
      <c r="H43" s="218">
        <f t="shared" si="7"/>
        <v>14</v>
      </c>
      <c r="I43" s="218">
        <f t="shared" si="7"/>
        <v>266</v>
      </c>
      <c r="J43" s="218">
        <f t="shared" si="7"/>
        <v>182</v>
      </c>
      <c r="K43" s="218">
        <f t="shared" si="7"/>
        <v>5</v>
      </c>
      <c r="L43" s="218">
        <f t="shared" si="7"/>
        <v>1</v>
      </c>
      <c r="M43" s="218">
        <f t="shared" si="7"/>
        <v>0</v>
      </c>
      <c r="N43" s="218">
        <f t="shared" si="7"/>
        <v>1734</v>
      </c>
      <c r="O43" s="218">
        <f t="shared" si="7"/>
        <v>1201</v>
      </c>
      <c r="P43" s="218">
        <f t="shared" si="7"/>
        <v>173</v>
      </c>
      <c r="Q43" s="218">
        <f t="shared" si="7"/>
        <v>89</v>
      </c>
      <c r="R43" s="219">
        <f t="shared" si="7"/>
        <v>14</v>
      </c>
      <c r="S43" s="220">
        <f t="shared" si="2"/>
        <v>9.9769319492502877</v>
      </c>
      <c r="T43" s="220">
        <f t="shared" si="3"/>
        <v>24.608819345661452</v>
      </c>
    </row>
    <row r="44" spans="1:20">
      <c r="A44" s="775" t="s">
        <v>477</v>
      </c>
      <c r="B44" s="185" t="s">
        <v>45</v>
      </c>
      <c r="C44" s="185" t="s">
        <v>71</v>
      </c>
      <c r="D44" s="186">
        <v>0</v>
      </c>
      <c r="E44" s="186">
        <v>0</v>
      </c>
      <c r="F44" s="187">
        <v>1</v>
      </c>
      <c r="G44" s="187">
        <v>0</v>
      </c>
      <c r="H44" s="188">
        <v>0</v>
      </c>
      <c r="I44" s="221">
        <v>0</v>
      </c>
      <c r="J44" s="221">
        <v>0</v>
      </c>
      <c r="K44" s="221">
        <v>0</v>
      </c>
      <c r="L44" s="221">
        <v>0</v>
      </c>
      <c r="M44" s="221">
        <v>0</v>
      </c>
      <c r="N44" s="190">
        <f t="shared" ref="N44:O59" si="8">D44+F44+I44+K44</f>
        <v>1</v>
      </c>
      <c r="O44" s="191">
        <f t="shared" si="8"/>
        <v>0</v>
      </c>
      <c r="P44" s="192">
        <f t="shared" ref="P44:R59" si="9">F44+K44</f>
        <v>1</v>
      </c>
      <c r="Q44" s="192">
        <f t="shared" si="9"/>
        <v>0</v>
      </c>
      <c r="R44" s="192">
        <f t="shared" si="9"/>
        <v>0</v>
      </c>
      <c r="S44" s="193">
        <f>P44/$N$65*100</f>
        <v>6.5659881812212731E-2</v>
      </c>
      <c r="T44" s="193">
        <f t="shared" si="3"/>
        <v>0.14224751066856331</v>
      </c>
    </row>
    <row r="45" spans="1:20">
      <c r="A45" s="776"/>
      <c r="B45" s="185" t="s">
        <v>45</v>
      </c>
      <c r="C45" s="185" t="s">
        <v>47</v>
      </c>
      <c r="D45" s="186">
        <v>0</v>
      </c>
      <c r="E45" s="186">
        <v>0</v>
      </c>
      <c r="F45" s="187">
        <v>3</v>
      </c>
      <c r="G45" s="187">
        <v>1</v>
      </c>
      <c r="H45" s="188">
        <v>0</v>
      </c>
      <c r="I45" s="221">
        <v>0</v>
      </c>
      <c r="J45" s="221">
        <v>0</v>
      </c>
      <c r="K45" s="221">
        <v>0</v>
      </c>
      <c r="L45" s="221">
        <v>0</v>
      </c>
      <c r="M45" s="221">
        <v>0</v>
      </c>
      <c r="N45" s="190">
        <f t="shared" si="8"/>
        <v>3</v>
      </c>
      <c r="O45" s="191">
        <f t="shared" si="8"/>
        <v>1</v>
      </c>
      <c r="P45" s="192">
        <f t="shared" si="9"/>
        <v>3</v>
      </c>
      <c r="Q45" s="192">
        <f t="shared" si="9"/>
        <v>1</v>
      </c>
      <c r="R45" s="192">
        <f t="shared" si="9"/>
        <v>0</v>
      </c>
      <c r="S45" s="193">
        <f>P45/$N$65*100</f>
        <v>0.19697964543663821</v>
      </c>
      <c r="T45" s="193">
        <f t="shared" si="3"/>
        <v>0.42674253200568996</v>
      </c>
    </row>
    <row r="46" spans="1:20">
      <c r="A46" s="776"/>
      <c r="B46" s="185" t="s">
        <v>45</v>
      </c>
      <c r="C46" s="185" t="s">
        <v>49</v>
      </c>
      <c r="D46" s="186">
        <v>0</v>
      </c>
      <c r="E46" s="186">
        <v>0</v>
      </c>
      <c r="F46" s="187">
        <v>1</v>
      </c>
      <c r="G46" s="187">
        <v>1</v>
      </c>
      <c r="H46" s="188">
        <v>0</v>
      </c>
      <c r="I46" s="221">
        <v>0</v>
      </c>
      <c r="J46" s="221">
        <v>0</v>
      </c>
      <c r="K46" s="221">
        <v>0</v>
      </c>
      <c r="L46" s="221">
        <v>0</v>
      </c>
      <c r="M46" s="221">
        <v>0</v>
      </c>
      <c r="N46" s="190">
        <f t="shared" si="8"/>
        <v>1</v>
      </c>
      <c r="O46" s="191">
        <f t="shared" si="8"/>
        <v>1</v>
      </c>
      <c r="P46" s="192">
        <f t="shared" si="9"/>
        <v>1</v>
      </c>
      <c r="Q46" s="192">
        <f t="shared" si="9"/>
        <v>1</v>
      </c>
      <c r="R46" s="192">
        <f t="shared" si="9"/>
        <v>0</v>
      </c>
      <c r="S46" s="193">
        <f t="shared" ref="S46:S65" si="10">P46/$N$65*100</f>
        <v>6.5659881812212731E-2</v>
      </c>
      <c r="T46" s="193">
        <f t="shared" si="3"/>
        <v>0.14224751066856331</v>
      </c>
    </row>
    <row r="47" spans="1:20">
      <c r="A47" s="776"/>
      <c r="B47" s="185" t="s">
        <v>45</v>
      </c>
      <c r="C47" s="185" t="s">
        <v>450</v>
      </c>
      <c r="D47" s="186">
        <v>0</v>
      </c>
      <c r="E47" s="186">
        <v>0</v>
      </c>
      <c r="F47" s="187">
        <v>1</v>
      </c>
      <c r="G47" s="187">
        <v>1</v>
      </c>
      <c r="H47" s="188">
        <v>1</v>
      </c>
      <c r="I47" s="221">
        <v>0</v>
      </c>
      <c r="J47" s="221">
        <v>0</v>
      </c>
      <c r="K47" s="221">
        <v>0</v>
      </c>
      <c r="L47" s="221">
        <v>0</v>
      </c>
      <c r="M47" s="221">
        <v>0</v>
      </c>
      <c r="N47" s="190">
        <f t="shared" si="8"/>
        <v>1</v>
      </c>
      <c r="O47" s="191">
        <f t="shared" si="8"/>
        <v>1</v>
      </c>
      <c r="P47" s="192">
        <f t="shared" si="9"/>
        <v>1</v>
      </c>
      <c r="Q47" s="192">
        <f t="shared" si="9"/>
        <v>1</v>
      </c>
      <c r="R47" s="192">
        <f t="shared" si="9"/>
        <v>1</v>
      </c>
      <c r="S47" s="193">
        <f t="shared" si="10"/>
        <v>6.5659881812212731E-2</v>
      </c>
      <c r="T47" s="193">
        <f t="shared" si="3"/>
        <v>0.14224751066856331</v>
      </c>
    </row>
    <row r="48" spans="1:20">
      <c r="A48" s="776"/>
      <c r="B48" s="185" t="s">
        <v>45</v>
      </c>
      <c r="C48" s="185" t="s">
        <v>50</v>
      </c>
      <c r="D48" s="186">
        <v>0</v>
      </c>
      <c r="E48" s="186">
        <v>0</v>
      </c>
      <c r="F48" s="197">
        <v>20</v>
      </c>
      <c r="G48" s="197">
        <v>10</v>
      </c>
      <c r="H48" s="188">
        <v>0</v>
      </c>
      <c r="I48" s="221">
        <v>0</v>
      </c>
      <c r="J48" s="221">
        <v>0</v>
      </c>
      <c r="K48" s="221">
        <v>0</v>
      </c>
      <c r="L48" s="221">
        <v>0</v>
      </c>
      <c r="M48" s="221">
        <v>0</v>
      </c>
      <c r="N48" s="190">
        <f t="shared" si="8"/>
        <v>20</v>
      </c>
      <c r="O48" s="191">
        <f t="shared" si="8"/>
        <v>10</v>
      </c>
      <c r="P48" s="192">
        <f t="shared" si="9"/>
        <v>20</v>
      </c>
      <c r="Q48" s="192">
        <f t="shared" si="9"/>
        <v>10</v>
      </c>
      <c r="R48" s="192">
        <f t="shared" si="9"/>
        <v>0</v>
      </c>
      <c r="S48" s="193">
        <f t="shared" si="10"/>
        <v>1.3131976362442548</v>
      </c>
      <c r="T48" s="193">
        <f t="shared" si="3"/>
        <v>2.8449502133712659</v>
      </c>
    </row>
    <row r="49" spans="1:20">
      <c r="A49" s="776"/>
      <c r="B49" s="185" t="s">
        <v>45</v>
      </c>
      <c r="C49" s="185" t="s">
        <v>53</v>
      </c>
      <c r="D49" s="186">
        <v>0</v>
      </c>
      <c r="E49" s="186">
        <v>0</v>
      </c>
      <c r="F49" s="187">
        <v>44</v>
      </c>
      <c r="G49" s="187">
        <v>25</v>
      </c>
      <c r="H49" s="188">
        <v>0</v>
      </c>
      <c r="I49" s="221">
        <v>0</v>
      </c>
      <c r="J49" s="221">
        <v>0</v>
      </c>
      <c r="K49" s="221">
        <v>0</v>
      </c>
      <c r="L49" s="221">
        <v>0</v>
      </c>
      <c r="M49" s="221">
        <v>0</v>
      </c>
      <c r="N49" s="190">
        <f t="shared" si="8"/>
        <v>44</v>
      </c>
      <c r="O49" s="191">
        <f t="shared" si="8"/>
        <v>25</v>
      </c>
      <c r="P49" s="192">
        <f t="shared" si="9"/>
        <v>44</v>
      </c>
      <c r="Q49" s="192">
        <f t="shared" si="9"/>
        <v>25</v>
      </c>
      <c r="R49" s="192">
        <f t="shared" si="9"/>
        <v>0</v>
      </c>
      <c r="S49" s="193">
        <f t="shared" si="10"/>
        <v>2.8890347997373604</v>
      </c>
      <c r="T49" s="193">
        <f t="shared" si="3"/>
        <v>6.2588904694167846</v>
      </c>
    </row>
    <row r="50" spans="1:20">
      <c r="A50" s="776"/>
      <c r="B50" s="185" t="s">
        <v>45</v>
      </c>
      <c r="C50" s="185" t="s">
        <v>446</v>
      </c>
      <c r="D50" s="187">
        <v>828</v>
      </c>
      <c r="E50" s="187">
        <v>464</v>
      </c>
      <c r="F50" s="187">
        <v>0</v>
      </c>
      <c r="G50" s="187">
        <v>0</v>
      </c>
      <c r="H50" s="188">
        <v>0</v>
      </c>
      <c r="I50" s="195">
        <v>126</v>
      </c>
      <c r="J50" s="195">
        <v>50</v>
      </c>
      <c r="K50" s="221">
        <v>0</v>
      </c>
      <c r="L50" s="221">
        <v>0</v>
      </c>
      <c r="M50" s="222">
        <v>0</v>
      </c>
      <c r="N50" s="190">
        <f t="shared" si="8"/>
        <v>954</v>
      </c>
      <c r="O50" s="191">
        <f t="shared" si="8"/>
        <v>514</v>
      </c>
      <c r="P50" s="192">
        <f t="shared" si="9"/>
        <v>0</v>
      </c>
      <c r="Q50" s="192">
        <f t="shared" si="9"/>
        <v>0</v>
      </c>
      <c r="R50" s="192">
        <f t="shared" si="9"/>
        <v>0</v>
      </c>
      <c r="S50" s="193">
        <f t="shared" si="10"/>
        <v>0</v>
      </c>
      <c r="T50" s="193">
        <f t="shared" si="3"/>
        <v>0</v>
      </c>
    </row>
    <row r="51" spans="1:20">
      <c r="A51" s="776"/>
      <c r="B51" s="185" t="s">
        <v>45</v>
      </c>
      <c r="C51" s="185" t="s">
        <v>55</v>
      </c>
      <c r="D51" s="186">
        <v>0</v>
      </c>
      <c r="E51" s="186">
        <v>0</v>
      </c>
      <c r="F51" s="187">
        <v>1</v>
      </c>
      <c r="G51" s="187">
        <v>0</v>
      </c>
      <c r="H51" s="188">
        <v>0</v>
      </c>
      <c r="I51" s="221">
        <v>0</v>
      </c>
      <c r="J51" s="221">
        <v>0</v>
      </c>
      <c r="K51" s="221">
        <v>0</v>
      </c>
      <c r="L51" s="221">
        <v>0</v>
      </c>
      <c r="M51" s="221">
        <v>0</v>
      </c>
      <c r="N51" s="190">
        <f t="shared" si="8"/>
        <v>1</v>
      </c>
      <c r="O51" s="191">
        <f t="shared" si="8"/>
        <v>0</v>
      </c>
      <c r="P51" s="192">
        <f t="shared" si="9"/>
        <v>1</v>
      </c>
      <c r="Q51" s="192">
        <f t="shared" si="9"/>
        <v>0</v>
      </c>
      <c r="R51" s="192">
        <f t="shared" si="9"/>
        <v>0</v>
      </c>
      <c r="S51" s="193">
        <f t="shared" si="10"/>
        <v>6.5659881812212731E-2</v>
      </c>
      <c r="T51" s="193">
        <f t="shared" si="3"/>
        <v>0.14224751066856331</v>
      </c>
    </row>
    <row r="52" spans="1:20">
      <c r="A52" s="776"/>
      <c r="B52" s="185" t="s">
        <v>45</v>
      </c>
      <c r="C52" s="185" t="s">
        <v>478</v>
      </c>
      <c r="D52" s="186">
        <v>0</v>
      </c>
      <c r="E52" s="186">
        <v>0</v>
      </c>
      <c r="F52" s="187">
        <v>1</v>
      </c>
      <c r="G52" s="187">
        <v>1</v>
      </c>
      <c r="H52" s="188">
        <v>1</v>
      </c>
      <c r="I52" s="221">
        <v>0</v>
      </c>
      <c r="J52" s="221">
        <v>0</v>
      </c>
      <c r="K52" s="221">
        <v>0</v>
      </c>
      <c r="L52" s="221">
        <v>0</v>
      </c>
      <c r="M52" s="221">
        <v>0</v>
      </c>
      <c r="N52" s="190">
        <f t="shared" si="8"/>
        <v>1</v>
      </c>
      <c r="O52" s="191">
        <f t="shared" si="8"/>
        <v>1</v>
      </c>
      <c r="P52" s="192">
        <f t="shared" si="9"/>
        <v>1</v>
      </c>
      <c r="Q52" s="192">
        <f t="shared" si="9"/>
        <v>1</v>
      </c>
      <c r="R52" s="192">
        <f t="shared" si="9"/>
        <v>1</v>
      </c>
      <c r="S52" s="193">
        <f t="shared" si="10"/>
        <v>6.5659881812212731E-2</v>
      </c>
      <c r="T52" s="193">
        <f t="shared" si="3"/>
        <v>0.14224751066856331</v>
      </c>
    </row>
    <row r="53" spans="1:20">
      <c r="A53" s="776"/>
      <c r="B53" s="185" t="s">
        <v>45</v>
      </c>
      <c r="C53" s="185" t="s">
        <v>65</v>
      </c>
      <c r="D53" s="186">
        <v>0</v>
      </c>
      <c r="E53" s="186">
        <v>0</v>
      </c>
      <c r="F53" s="187">
        <v>2</v>
      </c>
      <c r="G53" s="187">
        <v>0</v>
      </c>
      <c r="H53" s="188">
        <v>1</v>
      </c>
      <c r="I53" s="221">
        <v>0</v>
      </c>
      <c r="J53" s="221">
        <v>0</v>
      </c>
      <c r="K53" s="221">
        <v>0</v>
      </c>
      <c r="L53" s="221">
        <v>0</v>
      </c>
      <c r="M53" s="221">
        <v>0</v>
      </c>
      <c r="N53" s="190">
        <f t="shared" si="8"/>
        <v>2</v>
      </c>
      <c r="O53" s="191">
        <f t="shared" si="8"/>
        <v>0</v>
      </c>
      <c r="P53" s="192">
        <f t="shared" si="9"/>
        <v>2</v>
      </c>
      <c r="Q53" s="192">
        <f t="shared" si="9"/>
        <v>0</v>
      </c>
      <c r="R53" s="192">
        <f t="shared" si="9"/>
        <v>1</v>
      </c>
      <c r="S53" s="193">
        <f t="shared" si="10"/>
        <v>0.13131976362442546</v>
      </c>
      <c r="T53" s="193">
        <f t="shared" si="3"/>
        <v>0.28449502133712662</v>
      </c>
    </row>
    <row r="54" spans="1:20">
      <c r="A54" s="776"/>
      <c r="B54" s="185" t="s">
        <v>45</v>
      </c>
      <c r="C54" s="185" t="s">
        <v>57</v>
      </c>
      <c r="D54" s="186">
        <v>0</v>
      </c>
      <c r="E54" s="186">
        <v>0</v>
      </c>
      <c r="F54" s="187">
        <v>87</v>
      </c>
      <c r="G54" s="187">
        <v>61</v>
      </c>
      <c r="H54" s="188">
        <v>0</v>
      </c>
      <c r="I54" s="221">
        <v>0</v>
      </c>
      <c r="J54" s="221">
        <v>0</v>
      </c>
      <c r="K54" s="221">
        <v>0</v>
      </c>
      <c r="L54" s="221">
        <v>0</v>
      </c>
      <c r="M54" s="221">
        <v>0</v>
      </c>
      <c r="N54" s="190">
        <f t="shared" si="8"/>
        <v>87</v>
      </c>
      <c r="O54" s="191">
        <f t="shared" si="8"/>
        <v>61</v>
      </c>
      <c r="P54" s="192">
        <f t="shared" si="9"/>
        <v>87</v>
      </c>
      <c r="Q54" s="192">
        <f t="shared" si="9"/>
        <v>61</v>
      </c>
      <c r="R54" s="192">
        <f t="shared" si="9"/>
        <v>0</v>
      </c>
      <c r="S54" s="193">
        <f t="shared" si="10"/>
        <v>5.7124097176625082</v>
      </c>
      <c r="T54" s="193">
        <f t="shared" si="3"/>
        <v>12.375533428165006</v>
      </c>
    </row>
    <row r="55" spans="1:20">
      <c r="A55" s="776"/>
      <c r="B55" s="772" t="s">
        <v>252</v>
      </c>
      <c r="C55" s="773"/>
      <c r="D55" s="202">
        <f>SUM(D44:D54)</f>
        <v>828</v>
      </c>
      <c r="E55" s="202">
        <f>SUM(E44:E54)</f>
        <v>464</v>
      </c>
      <c r="F55" s="202">
        <f>SUM(F44:F54)</f>
        <v>161</v>
      </c>
      <c r="G55" s="202">
        <f t="shared" ref="G55:M55" si="11">SUM(G44:G54)</f>
        <v>100</v>
      </c>
      <c r="H55" s="202">
        <f t="shared" si="11"/>
        <v>3</v>
      </c>
      <c r="I55" s="202">
        <f t="shared" si="11"/>
        <v>126</v>
      </c>
      <c r="J55" s="202">
        <f t="shared" si="11"/>
        <v>50</v>
      </c>
      <c r="K55" s="202">
        <f t="shared" si="11"/>
        <v>0</v>
      </c>
      <c r="L55" s="202">
        <f t="shared" si="11"/>
        <v>0</v>
      </c>
      <c r="M55" s="202">
        <f t="shared" si="11"/>
        <v>0</v>
      </c>
      <c r="N55" s="202">
        <f t="shared" si="8"/>
        <v>1115</v>
      </c>
      <c r="O55" s="202">
        <f t="shared" si="8"/>
        <v>614</v>
      </c>
      <c r="P55" s="202">
        <f t="shared" si="9"/>
        <v>161</v>
      </c>
      <c r="Q55" s="202">
        <f t="shared" si="9"/>
        <v>100</v>
      </c>
      <c r="R55" s="202">
        <f t="shared" si="9"/>
        <v>3</v>
      </c>
      <c r="S55" s="203">
        <f t="shared" si="10"/>
        <v>10.571240971766251</v>
      </c>
      <c r="T55" s="203">
        <f t="shared" si="3"/>
        <v>22.901849217638691</v>
      </c>
    </row>
    <row r="56" spans="1:20">
      <c r="A56" s="776"/>
      <c r="B56" s="185" t="s">
        <v>60</v>
      </c>
      <c r="C56" s="185" t="s">
        <v>49</v>
      </c>
      <c r="D56" s="186">
        <v>0</v>
      </c>
      <c r="E56" s="186">
        <v>0</v>
      </c>
      <c r="F56" s="187">
        <v>2</v>
      </c>
      <c r="G56" s="187">
        <v>1</v>
      </c>
      <c r="H56" s="188">
        <v>0</v>
      </c>
      <c r="I56" s="222">
        <v>0</v>
      </c>
      <c r="J56" s="222">
        <v>0</v>
      </c>
      <c r="K56" s="195">
        <v>1</v>
      </c>
      <c r="L56" s="195">
        <v>1</v>
      </c>
      <c r="M56" s="195">
        <v>0</v>
      </c>
      <c r="N56" s="190">
        <f t="shared" si="8"/>
        <v>3</v>
      </c>
      <c r="O56" s="191">
        <f t="shared" si="8"/>
        <v>2</v>
      </c>
      <c r="P56" s="192">
        <f t="shared" si="9"/>
        <v>3</v>
      </c>
      <c r="Q56" s="192">
        <f t="shared" si="9"/>
        <v>2</v>
      </c>
      <c r="R56" s="192">
        <f t="shared" si="9"/>
        <v>0</v>
      </c>
      <c r="S56" s="193">
        <f t="shared" si="10"/>
        <v>0.19697964543663821</v>
      </c>
      <c r="T56" s="193">
        <f t="shared" si="3"/>
        <v>0.42674253200568996</v>
      </c>
    </row>
    <row r="57" spans="1:20">
      <c r="A57" s="776"/>
      <c r="B57" s="185" t="s">
        <v>60</v>
      </c>
      <c r="C57" s="185" t="s">
        <v>450</v>
      </c>
      <c r="D57" s="186">
        <v>0</v>
      </c>
      <c r="E57" s="186">
        <v>0</v>
      </c>
      <c r="F57" s="187">
        <v>1</v>
      </c>
      <c r="G57" s="187">
        <v>0</v>
      </c>
      <c r="H57" s="188">
        <v>1</v>
      </c>
      <c r="I57" s="221">
        <v>0</v>
      </c>
      <c r="J57" s="221">
        <v>0</v>
      </c>
      <c r="K57" s="221">
        <v>0</v>
      </c>
      <c r="L57" s="221">
        <v>0</v>
      </c>
      <c r="M57" s="221">
        <v>0</v>
      </c>
      <c r="N57" s="190">
        <f t="shared" si="8"/>
        <v>1</v>
      </c>
      <c r="O57" s="191">
        <f t="shared" si="8"/>
        <v>0</v>
      </c>
      <c r="P57" s="192">
        <f t="shared" si="9"/>
        <v>1</v>
      </c>
      <c r="Q57" s="192">
        <f t="shared" si="9"/>
        <v>0</v>
      </c>
      <c r="R57" s="192">
        <f t="shared" si="9"/>
        <v>1</v>
      </c>
      <c r="S57" s="193">
        <f t="shared" si="10"/>
        <v>6.5659881812212731E-2</v>
      </c>
      <c r="T57" s="193">
        <f t="shared" si="3"/>
        <v>0.14224751066856331</v>
      </c>
    </row>
    <row r="58" spans="1:20">
      <c r="A58" s="776"/>
      <c r="B58" s="185" t="s">
        <v>60</v>
      </c>
      <c r="C58" s="185" t="s">
        <v>52</v>
      </c>
      <c r="D58" s="186">
        <v>0</v>
      </c>
      <c r="E58" s="186">
        <v>0</v>
      </c>
      <c r="F58" s="187">
        <v>2</v>
      </c>
      <c r="G58" s="187">
        <v>0</v>
      </c>
      <c r="H58" s="188">
        <v>0</v>
      </c>
      <c r="I58" s="221">
        <v>0</v>
      </c>
      <c r="J58" s="221">
        <v>0</v>
      </c>
      <c r="K58" s="221">
        <v>0</v>
      </c>
      <c r="L58" s="221">
        <v>0</v>
      </c>
      <c r="M58" s="221">
        <v>0</v>
      </c>
      <c r="N58" s="190">
        <f t="shared" si="8"/>
        <v>2</v>
      </c>
      <c r="O58" s="191">
        <f t="shared" si="8"/>
        <v>0</v>
      </c>
      <c r="P58" s="192">
        <f t="shared" si="9"/>
        <v>2</v>
      </c>
      <c r="Q58" s="192">
        <f t="shared" si="9"/>
        <v>0</v>
      </c>
      <c r="R58" s="192">
        <f t="shared" si="9"/>
        <v>0</v>
      </c>
      <c r="S58" s="193">
        <f t="shared" si="10"/>
        <v>0.13131976362442546</v>
      </c>
      <c r="T58" s="193">
        <f t="shared" si="3"/>
        <v>0.28449502133712662</v>
      </c>
    </row>
    <row r="59" spans="1:20">
      <c r="A59" s="776"/>
      <c r="B59" s="185" t="s">
        <v>60</v>
      </c>
      <c r="C59" s="185" t="s">
        <v>446</v>
      </c>
      <c r="D59" s="187">
        <v>300</v>
      </c>
      <c r="E59" s="187">
        <v>191</v>
      </c>
      <c r="F59" s="197">
        <v>0</v>
      </c>
      <c r="G59" s="197">
        <v>0</v>
      </c>
      <c r="H59" s="188">
        <v>0</v>
      </c>
      <c r="I59" s="195">
        <v>75</v>
      </c>
      <c r="J59" s="195">
        <v>36</v>
      </c>
      <c r="K59" s="222"/>
      <c r="L59" s="222"/>
      <c r="M59" s="222">
        <v>0</v>
      </c>
      <c r="N59" s="190">
        <f t="shared" si="8"/>
        <v>375</v>
      </c>
      <c r="O59" s="191">
        <f t="shared" si="8"/>
        <v>227</v>
      </c>
      <c r="P59" s="192">
        <f t="shared" si="9"/>
        <v>0</v>
      </c>
      <c r="Q59" s="192">
        <f t="shared" si="9"/>
        <v>0</v>
      </c>
      <c r="R59" s="192">
        <f t="shared" si="9"/>
        <v>0</v>
      </c>
      <c r="S59" s="193">
        <f t="shared" si="10"/>
        <v>0</v>
      </c>
      <c r="T59" s="193">
        <f t="shared" si="3"/>
        <v>0</v>
      </c>
    </row>
    <row r="60" spans="1:20">
      <c r="A60" s="776"/>
      <c r="B60" s="185" t="s">
        <v>60</v>
      </c>
      <c r="C60" s="185" t="s">
        <v>57</v>
      </c>
      <c r="D60" s="186">
        <v>0</v>
      </c>
      <c r="E60" s="186">
        <v>0</v>
      </c>
      <c r="F60" s="187">
        <v>5</v>
      </c>
      <c r="G60" s="187">
        <v>5</v>
      </c>
      <c r="H60" s="188">
        <v>0</v>
      </c>
      <c r="I60" s="221">
        <v>0</v>
      </c>
      <c r="J60" s="221">
        <v>0</v>
      </c>
      <c r="K60" s="221">
        <v>0</v>
      </c>
      <c r="L60" s="221">
        <v>0</v>
      </c>
      <c r="M60" s="221">
        <v>0</v>
      </c>
      <c r="N60" s="190">
        <f t="shared" ref="N60:O64" si="12">D60+F60+I60+K60</f>
        <v>5</v>
      </c>
      <c r="O60" s="191">
        <f t="shared" si="12"/>
        <v>5</v>
      </c>
      <c r="P60" s="192">
        <f t="shared" ref="P60:R64" si="13">F60+K60</f>
        <v>5</v>
      </c>
      <c r="Q60" s="192">
        <f t="shared" si="13"/>
        <v>5</v>
      </c>
      <c r="R60" s="192">
        <f t="shared" si="13"/>
        <v>0</v>
      </c>
      <c r="S60" s="193">
        <f t="shared" si="10"/>
        <v>0.3282994090610637</v>
      </c>
      <c r="T60" s="193">
        <f t="shared" si="3"/>
        <v>0.71123755334281646</v>
      </c>
    </row>
    <row r="61" spans="1:20">
      <c r="A61" s="776"/>
      <c r="B61" s="772" t="s">
        <v>258</v>
      </c>
      <c r="C61" s="773"/>
      <c r="D61" s="202">
        <f>SUM(D56:D60)</f>
        <v>300</v>
      </c>
      <c r="E61" s="202">
        <f t="shared" ref="E61:M61" si="14">SUM(E56:E60)</f>
        <v>191</v>
      </c>
      <c r="F61" s="202">
        <f t="shared" si="14"/>
        <v>10</v>
      </c>
      <c r="G61" s="202">
        <f t="shared" si="14"/>
        <v>6</v>
      </c>
      <c r="H61" s="202">
        <f t="shared" si="14"/>
        <v>1</v>
      </c>
      <c r="I61" s="202">
        <f t="shared" si="14"/>
        <v>75</v>
      </c>
      <c r="J61" s="202">
        <f t="shared" si="14"/>
        <v>36</v>
      </c>
      <c r="K61" s="202">
        <f t="shared" si="14"/>
        <v>1</v>
      </c>
      <c r="L61" s="202">
        <f t="shared" si="14"/>
        <v>1</v>
      </c>
      <c r="M61" s="202">
        <f t="shared" si="14"/>
        <v>0</v>
      </c>
      <c r="N61" s="202">
        <f t="shared" si="12"/>
        <v>386</v>
      </c>
      <c r="O61" s="202">
        <f t="shared" si="12"/>
        <v>234</v>
      </c>
      <c r="P61" s="202">
        <f t="shared" si="13"/>
        <v>11</v>
      </c>
      <c r="Q61" s="202">
        <f t="shared" si="13"/>
        <v>7</v>
      </c>
      <c r="R61" s="202">
        <f t="shared" si="13"/>
        <v>1</v>
      </c>
      <c r="S61" s="203">
        <f t="shared" si="10"/>
        <v>0.72225869993434011</v>
      </c>
      <c r="T61" s="203">
        <f t="shared" si="3"/>
        <v>1.5647226173541962</v>
      </c>
    </row>
    <row r="62" spans="1:20" ht="15" customHeight="1">
      <c r="A62" s="776"/>
      <c r="B62" s="185" t="s">
        <v>67</v>
      </c>
      <c r="C62" s="185" t="s">
        <v>446</v>
      </c>
      <c r="D62" s="187">
        <v>9</v>
      </c>
      <c r="E62" s="187">
        <v>3</v>
      </c>
      <c r="F62" s="197">
        <v>0</v>
      </c>
      <c r="G62" s="197">
        <v>0</v>
      </c>
      <c r="H62" s="188">
        <v>0</v>
      </c>
      <c r="I62" s="195">
        <v>12</v>
      </c>
      <c r="J62" s="195">
        <v>6</v>
      </c>
      <c r="K62" s="222"/>
      <c r="L62" s="222"/>
      <c r="M62" s="222">
        <v>0</v>
      </c>
      <c r="N62" s="190">
        <f t="shared" si="12"/>
        <v>21</v>
      </c>
      <c r="O62" s="191">
        <f t="shared" si="12"/>
        <v>9</v>
      </c>
      <c r="P62" s="192">
        <f t="shared" si="13"/>
        <v>0</v>
      </c>
      <c r="Q62" s="192">
        <f t="shared" si="13"/>
        <v>0</v>
      </c>
      <c r="R62" s="192">
        <f t="shared" si="13"/>
        <v>0</v>
      </c>
      <c r="S62" s="193">
        <f t="shared" si="10"/>
        <v>0</v>
      </c>
      <c r="T62" s="193">
        <f t="shared" si="3"/>
        <v>0</v>
      </c>
    </row>
    <row r="63" spans="1:20">
      <c r="A63" s="776"/>
      <c r="B63" s="209" t="s">
        <v>67</v>
      </c>
      <c r="C63" s="209" t="s">
        <v>55</v>
      </c>
      <c r="D63" s="210">
        <v>0</v>
      </c>
      <c r="E63" s="210">
        <v>0</v>
      </c>
      <c r="F63" s="205">
        <v>1</v>
      </c>
      <c r="G63" s="205">
        <v>0</v>
      </c>
      <c r="H63" s="223">
        <v>0</v>
      </c>
      <c r="I63" s="224">
        <v>0</v>
      </c>
      <c r="J63" s="224">
        <v>0</v>
      </c>
      <c r="K63" s="224">
        <v>0</v>
      </c>
      <c r="L63" s="224">
        <v>0</v>
      </c>
      <c r="M63" s="224">
        <v>0</v>
      </c>
      <c r="N63" s="190">
        <f t="shared" si="12"/>
        <v>1</v>
      </c>
      <c r="O63" s="191">
        <f t="shared" si="12"/>
        <v>0</v>
      </c>
      <c r="P63" s="192">
        <f t="shared" si="13"/>
        <v>1</v>
      </c>
      <c r="Q63" s="192">
        <f t="shared" si="13"/>
        <v>0</v>
      </c>
      <c r="R63" s="192">
        <f t="shared" si="13"/>
        <v>0</v>
      </c>
      <c r="S63" s="193">
        <f t="shared" si="10"/>
        <v>6.5659881812212731E-2</v>
      </c>
      <c r="T63" s="193">
        <f t="shared" si="3"/>
        <v>0.14224751066856331</v>
      </c>
    </row>
    <row r="64" spans="1:20">
      <c r="A64" s="776"/>
      <c r="B64" s="772" t="s">
        <v>268</v>
      </c>
      <c r="C64" s="773"/>
      <c r="D64" s="202">
        <f>SUM(D62:D63)</f>
        <v>9</v>
      </c>
      <c r="E64" s="202">
        <f t="shared" ref="E64:M64" si="15">SUM(E62:E63)</f>
        <v>3</v>
      </c>
      <c r="F64" s="202">
        <f t="shared" si="15"/>
        <v>1</v>
      </c>
      <c r="G64" s="202">
        <f t="shared" si="15"/>
        <v>0</v>
      </c>
      <c r="H64" s="202">
        <f t="shared" si="15"/>
        <v>0</v>
      </c>
      <c r="I64" s="202">
        <f t="shared" si="15"/>
        <v>12</v>
      </c>
      <c r="J64" s="202">
        <f t="shared" si="15"/>
        <v>6</v>
      </c>
      <c r="K64" s="202">
        <f t="shared" si="15"/>
        <v>0</v>
      </c>
      <c r="L64" s="202">
        <f t="shared" si="15"/>
        <v>0</v>
      </c>
      <c r="M64" s="202">
        <f t="shared" si="15"/>
        <v>0</v>
      </c>
      <c r="N64" s="202">
        <f t="shared" si="12"/>
        <v>22</v>
      </c>
      <c r="O64" s="202">
        <f t="shared" si="12"/>
        <v>9</v>
      </c>
      <c r="P64" s="202">
        <f t="shared" si="13"/>
        <v>1</v>
      </c>
      <c r="Q64" s="202">
        <f t="shared" si="13"/>
        <v>0</v>
      </c>
      <c r="R64" s="202">
        <f t="shared" si="13"/>
        <v>0</v>
      </c>
      <c r="S64" s="203">
        <f t="shared" si="10"/>
        <v>6.5659881812212731E-2</v>
      </c>
      <c r="T64" s="203">
        <f t="shared" si="3"/>
        <v>0.14224751066856331</v>
      </c>
    </row>
    <row r="65" spans="1:20">
      <c r="A65" s="777"/>
      <c r="B65" s="774" t="s">
        <v>269</v>
      </c>
      <c r="C65" s="774"/>
      <c r="D65" s="218">
        <f>D55+D61+D64</f>
        <v>1137</v>
      </c>
      <c r="E65" s="218">
        <f t="shared" ref="E65:R65" si="16">E55+E61+E64</f>
        <v>658</v>
      </c>
      <c r="F65" s="218">
        <f t="shared" si="16"/>
        <v>172</v>
      </c>
      <c r="G65" s="218">
        <f t="shared" si="16"/>
        <v>106</v>
      </c>
      <c r="H65" s="218">
        <f t="shared" si="16"/>
        <v>4</v>
      </c>
      <c r="I65" s="218">
        <f t="shared" si="16"/>
        <v>213</v>
      </c>
      <c r="J65" s="218">
        <f t="shared" si="16"/>
        <v>92</v>
      </c>
      <c r="K65" s="218">
        <f t="shared" si="16"/>
        <v>1</v>
      </c>
      <c r="L65" s="218">
        <f t="shared" si="16"/>
        <v>1</v>
      </c>
      <c r="M65" s="218">
        <f t="shared" si="16"/>
        <v>0</v>
      </c>
      <c r="N65" s="218">
        <f t="shared" si="16"/>
        <v>1523</v>
      </c>
      <c r="O65" s="218">
        <f t="shared" si="16"/>
        <v>857</v>
      </c>
      <c r="P65" s="218">
        <f t="shared" si="16"/>
        <v>173</v>
      </c>
      <c r="Q65" s="218">
        <f t="shared" si="16"/>
        <v>107</v>
      </c>
      <c r="R65" s="218">
        <f t="shared" si="16"/>
        <v>4</v>
      </c>
      <c r="S65" s="220">
        <f t="shared" si="10"/>
        <v>11.359159553512804</v>
      </c>
      <c r="T65" s="220">
        <f t="shared" si="3"/>
        <v>24.608819345661452</v>
      </c>
    </row>
    <row r="66" spans="1:20" ht="26.25">
      <c r="A66" s="775" t="s">
        <v>479</v>
      </c>
      <c r="B66" s="185" t="s">
        <v>45</v>
      </c>
      <c r="C66" s="196" t="s">
        <v>75</v>
      </c>
      <c r="D66" s="186">
        <v>0</v>
      </c>
      <c r="E66" s="186">
        <v>0</v>
      </c>
      <c r="F66" s="187">
        <v>1</v>
      </c>
      <c r="G66" s="187">
        <v>1</v>
      </c>
      <c r="H66" s="188">
        <v>0</v>
      </c>
      <c r="I66" s="221">
        <v>0</v>
      </c>
      <c r="J66" s="221">
        <v>0</v>
      </c>
      <c r="K66" s="221">
        <v>0</v>
      </c>
      <c r="L66" s="221">
        <v>0</v>
      </c>
      <c r="M66" s="221">
        <v>0</v>
      </c>
      <c r="N66" s="190">
        <f t="shared" ref="N66:O81" si="17">D66+F66+I66+K66</f>
        <v>1</v>
      </c>
      <c r="O66" s="191">
        <f t="shared" si="17"/>
        <v>1</v>
      </c>
      <c r="P66" s="192">
        <f t="shared" ref="P66:R81" si="18">F66+K66</f>
        <v>1</v>
      </c>
      <c r="Q66" s="192">
        <f t="shared" si="18"/>
        <v>1</v>
      </c>
      <c r="R66" s="192">
        <f t="shared" si="18"/>
        <v>0</v>
      </c>
      <c r="S66" s="193">
        <f>P66/$N$108*100</f>
        <v>0.14705882352941177</v>
      </c>
      <c r="T66" s="193">
        <f t="shared" si="3"/>
        <v>0.14224751066856331</v>
      </c>
    </row>
    <row r="67" spans="1:20">
      <c r="A67" s="776"/>
      <c r="B67" s="185" t="s">
        <v>45</v>
      </c>
      <c r="C67" s="185" t="s">
        <v>47</v>
      </c>
      <c r="D67" s="186">
        <v>0</v>
      </c>
      <c r="E67" s="186">
        <v>0</v>
      </c>
      <c r="F67" s="187">
        <v>6</v>
      </c>
      <c r="G67" s="187">
        <v>5</v>
      </c>
      <c r="H67" s="188">
        <v>0</v>
      </c>
      <c r="I67" s="221">
        <v>0</v>
      </c>
      <c r="J67" s="221">
        <v>0</v>
      </c>
      <c r="K67" s="221">
        <v>0</v>
      </c>
      <c r="L67" s="221">
        <v>0</v>
      </c>
      <c r="M67" s="221">
        <v>0</v>
      </c>
      <c r="N67" s="190">
        <f t="shared" si="17"/>
        <v>6</v>
      </c>
      <c r="O67" s="191">
        <f t="shared" si="17"/>
        <v>5</v>
      </c>
      <c r="P67" s="192">
        <f t="shared" si="18"/>
        <v>6</v>
      </c>
      <c r="Q67" s="192">
        <f t="shared" si="18"/>
        <v>5</v>
      </c>
      <c r="R67" s="192">
        <f t="shared" si="18"/>
        <v>0</v>
      </c>
      <c r="S67" s="193">
        <f t="shared" ref="S67:S108" si="19">P67/$N$108*100</f>
        <v>0.88235294117647056</v>
      </c>
      <c r="T67" s="193">
        <f t="shared" si="3"/>
        <v>0.85348506401137991</v>
      </c>
    </row>
    <row r="68" spans="1:20" ht="26.25">
      <c r="A68" s="776"/>
      <c r="B68" s="185" t="s">
        <v>45</v>
      </c>
      <c r="C68" s="196" t="s">
        <v>81</v>
      </c>
      <c r="D68" s="186">
        <v>0</v>
      </c>
      <c r="E68" s="186">
        <v>0</v>
      </c>
      <c r="F68" s="187">
        <v>1</v>
      </c>
      <c r="G68" s="187">
        <v>1</v>
      </c>
      <c r="H68" s="188">
        <v>1</v>
      </c>
      <c r="I68" s="221">
        <v>0</v>
      </c>
      <c r="J68" s="221">
        <v>0</v>
      </c>
      <c r="K68" s="221">
        <v>0</v>
      </c>
      <c r="L68" s="221">
        <v>0</v>
      </c>
      <c r="M68" s="221">
        <v>0</v>
      </c>
      <c r="N68" s="190">
        <f t="shared" si="17"/>
        <v>1</v>
      </c>
      <c r="O68" s="191">
        <f t="shared" si="17"/>
        <v>1</v>
      </c>
      <c r="P68" s="192">
        <f t="shared" si="18"/>
        <v>1</v>
      </c>
      <c r="Q68" s="192">
        <f t="shared" si="18"/>
        <v>1</v>
      </c>
      <c r="R68" s="192">
        <f t="shared" si="18"/>
        <v>1</v>
      </c>
      <c r="S68" s="193">
        <f t="shared" si="19"/>
        <v>0.14705882352941177</v>
      </c>
      <c r="T68" s="193">
        <f t="shared" si="3"/>
        <v>0.14224751066856331</v>
      </c>
    </row>
    <row r="69" spans="1:20">
      <c r="A69" s="776"/>
      <c r="B69" s="185" t="s">
        <v>45</v>
      </c>
      <c r="C69" s="185" t="s">
        <v>450</v>
      </c>
      <c r="D69" s="186">
        <v>0</v>
      </c>
      <c r="E69" s="186">
        <v>0</v>
      </c>
      <c r="F69" s="187">
        <v>1</v>
      </c>
      <c r="G69" s="187">
        <v>1</v>
      </c>
      <c r="H69" s="188">
        <v>1</v>
      </c>
      <c r="I69" s="221">
        <v>0</v>
      </c>
      <c r="J69" s="221">
        <v>0</v>
      </c>
      <c r="K69" s="221">
        <v>0</v>
      </c>
      <c r="L69" s="221">
        <v>0</v>
      </c>
      <c r="M69" s="221">
        <v>0</v>
      </c>
      <c r="N69" s="190">
        <f t="shared" si="17"/>
        <v>1</v>
      </c>
      <c r="O69" s="191">
        <f t="shared" si="17"/>
        <v>1</v>
      </c>
      <c r="P69" s="192">
        <f t="shared" si="18"/>
        <v>1</v>
      </c>
      <c r="Q69" s="192">
        <f t="shared" si="18"/>
        <v>1</v>
      </c>
      <c r="R69" s="192">
        <f t="shared" si="18"/>
        <v>1</v>
      </c>
      <c r="S69" s="193">
        <f t="shared" si="19"/>
        <v>0.14705882352941177</v>
      </c>
      <c r="T69" s="193">
        <f t="shared" si="3"/>
        <v>0.14224751066856331</v>
      </c>
    </row>
    <row r="70" spans="1:20">
      <c r="A70" s="776"/>
      <c r="B70" s="185" t="s">
        <v>45</v>
      </c>
      <c r="C70" s="185" t="s">
        <v>50</v>
      </c>
      <c r="D70" s="186">
        <v>0</v>
      </c>
      <c r="E70" s="186">
        <v>0</v>
      </c>
      <c r="F70" s="187">
        <v>5</v>
      </c>
      <c r="G70" s="187">
        <v>1</v>
      </c>
      <c r="H70" s="188">
        <v>0</v>
      </c>
      <c r="I70" s="221">
        <v>0</v>
      </c>
      <c r="J70" s="221">
        <v>0</v>
      </c>
      <c r="K70" s="221">
        <v>0</v>
      </c>
      <c r="L70" s="221">
        <v>0</v>
      </c>
      <c r="M70" s="221">
        <v>0</v>
      </c>
      <c r="N70" s="190">
        <f t="shared" si="17"/>
        <v>5</v>
      </c>
      <c r="O70" s="191">
        <f t="shared" si="17"/>
        <v>1</v>
      </c>
      <c r="P70" s="192">
        <f t="shared" si="18"/>
        <v>5</v>
      </c>
      <c r="Q70" s="192">
        <f t="shared" si="18"/>
        <v>1</v>
      </c>
      <c r="R70" s="192">
        <f t="shared" si="18"/>
        <v>0</v>
      </c>
      <c r="S70" s="193">
        <f t="shared" si="19"/>
        <v>0.73529411764705876</v>
      </c>
      <c r="T70" s="193">
        <f t="shared" ref="T70:T133" si="20">P70/$P$167*100</f>
        <v>0.71123755334281646</v>
      </c>
    </row>
    <row r="71" spans="1:20">
      <c r="A71" s="776"/>
      <c r="B71" s="185" t="s">
        <v>45</v>
      </c>
      <c r="C71" s="185" t="s">
        <v>51</v>
      </c>
      <c r="D71" s="186">
        <v>0</v>
      </c>
      <c r="E71" s="186">
        <v>0</v>
      </c>
      <c r="F71" s="187">
        <v>1</v>
      </c>
      <c r="G71" s="187">
        <v>0</v>
      </c>
      <c r="H71" s="188">
        <v>1</v>
      </c>
      <c r="I71" s="221">
        <v>0</v>
      </c>
      <c r="J71" s="221">
        <v>0</v>
      </c>
      <c r="K71" s="221">
        <v>0</v>
      </c>
      <c r="L71" s="221">
        <v>0</v>
      </c>
      <c r="M71" s="221">
        <v>0</v>
      </c>
      <c r="N71" s="190">
        <f t="shared" si="17"/>
        <v>1</v>
      </c>
      <c r="O71" s="191">
        <f t="shared" si="17"/>
        <v>0</v>
      </c>
      <c r="P71" s="192">
        <f t="shared" si="18"/>
        <v>1</v>
      </c>
      <c r="Q71" s="192">
        <f t="shared" si="18"/>
        <v>0</v>
      </c>
      <c r="R71" s="192">
        <f t="shared" si="18"/>
        <v>1</v>
      </c>
      <c r="S71" s="193">
        <f t="shared" si="19"/>
        <v>0.14705882352941177</v>
      </c>
      <c r="T71" s="193">
        <f t="shared" si="20"/>
        <v>0.14224751066856331</v>
      </c>
    </row>
    <row r="72" spans="1:20">
      <c r="A72" s="776"/>
      <c r="B72" s="185" t="s">
        <v>45</v>
      </c>
      <c r="C72" s="185" t="s">
        <v>99</v>
      </c>
      <c r="D72" s="186">
        <v>0</v>
      </c>
      <c r="E72" s="186">
        <v>0</v>
      </c>
      <c r="F72" s="187">
        <v>1</v>
      </c>
      <c r="G72" s="187">
        <v>1</v>
      </c>
      <c r="H72" s="188">
        <v>1</v>
      </c>
      <c r="I72" s="221">
        <v>0</v>
      </c>
      <c r="J72" s="221">
        <v>0</v>
      </c>
      <c r="K72" s="221">
        <v>0</v>
      </c>
      <c r="L72" s="221">
        <v>0</v>
      </c>
      <c r="M72" s="221">
        <v>0</v>
      </c>
      <c r="N72" s="190">
        <f t="shared" si="17"/>
        <v>1</v>
      </c>
      <c r="O72" s="191">
        <f t="shared" si="17"/>
        <v>1</v>
      </c>
      <c r="P72" s="192">
        <f t="shared" si="18"/>
        <v>1</v>
      </c>
      <c r="Q72" s="192">
        <f t="shared" si="18"/>
        <v>1</v>
      </c>
      <c r="R72" s="192">
        <f t="shared" si="18"/>
        <v>1</v>
      </c>
      <c r="S72" s="193">
        <f t="shared" si="19"/>
        <v>0.14705882352941177</v>
      </c>
      <c r="T72" s="193">
        <f t="shared" si="20"/>
        <v>0.14224751066856331</v>
      </c>
    </row>
    <row r="73" spans="1:20" ht="26.25">
      <c r="A73" s="776"/>
      <c r="B73" s="185" t="s">
        <v>45</v>
      </c>
      <c r="C73" s="196" t="s">
        <v>64</v>
      </c>
      <c r="D73" s="186">
        <v>0</v>
      </c>
      <c r="E73" s="186">
        <v>0</v>
      </c>
      <c r="F73" s="187">
        <v>1</v>
      </c>
      <c r="G73" s="187">
        <v>0</v>
      </c>
      <c r="H73" s="188">
        <v>0</v>
      </c>
      <c r="I73" s="221">
        <v>0</v>
      </c>
      <c r="J73" s="221">
        <v>0</v>
      </c>
      <c r="K73" s="221">
        <v>0</v>
      </c>
      <c r="L73" s="221">
        <v>0</v>
      </c>
      <c r="M73" s="221">
        <v>0</v>
      </c>
      <c r="N73" s="190">
        <f t="shared" si="17"/>
        <v>1</v>
      </c>
      <c r="O73" s="191">
        <f t="shared" si="17"/>
        <v>0</v>
      </c>
      <c r="P73" s="192">
        <f t="shared" si="18"/>
        <v>1</v>
      </c>
      <c r="Q73" s="192">
        <f t="shared" si="18"/>
        <v>0</v>
      </c>
      <c r="R73" s="192">
        <f t="shared" si="18"/>
        <v>0</v>
      </c>
      <c r="S73" s="193">
        <f t="shared" si="19"/>
        <v>0.14705882352941177</v>
      </c>
      <c r="T73" s="193">
        <f t="shared" si="20"/>
        <v>0.14224751066856331</v>
      </c>
    </row>
    <row r="74" spans="1:20">
      <c r="A74" s="776"/>
      <c r="B74" s="185" t="s">
        <v>45</v>
      </c>
      <c r="C74" s="185" t="s">
        <v>52</v>
      </c>
      <c r="D74" s="186">
        <v>0</v>
      </c>
      <c r="E74" s="186">
        <v>0</v>
      </c>
      <c r="F74" s="187">
        <v>3</v>
      </c>
      <c r="G74" s="187">
        <v>1</v>
      </c>
      <c r="H74" s="188">
        <v>3</v>
      </c>
      <c r="I74" s="221">
        <v>0</v>
      </c>
      <c r="J74" s="221">
        <v>0</v>
      </c>
      <c r="K74" s="221">
        <v>0</v>
      </c>
      <c r="L74" s="221">
        <v>0</v>
      </c>
      <c r="M74" s="221">
        <v>0</v>
      </c>
      <c r="N74" s="190">
        <f t="shared" si="17"/>
        <v>3</v>
      </c>
      <c r="O74" s="191">
        <f t="shared" si="17"/>
        <v>1</v>
      </c>
      <c r="P74" s="192">
        <f t="shared" si="18"/>
        <v>3</v>
      </c>
      <c r="Q74" s="192">
        <f t="shared" si="18"/>
        <v>1</v>
      </c>
      <c r="R74" s="192">
        <f t="shared" si="18"/>
        <v>3</v>
      </c>
      <c r="S74" s="193">
        <f t="shared" si="19"/>
        <v>0.44117647058823528</v>
      </c>
      <c r="T74" s="193">
        <f t="shared" si="20"/>
        <v>0.42674253200568996</v>
      </c>
    </row>
    <row r="75" spans="1:20">
      <c r="A75" s="776"/>
      <c r="B75" s="185" t="s">
        <v>45</v>
      </c>
      <c r="C75" s="185" t="s">
        <v>480</v>
      </c>
      <c r="D75" s="186">
        <v>0</v>
      </c>
      <c r="E75" s="186">
        <v>0</v>
      </c>
      <c r="F75" s="187">
        <v>1</v>
      </c>
      <c r="G75" s="187">
        <v>1</v>
      </c>
      <c r="H75" s="188">
        <v>1</v>
      </c>
      <c r="I75" s="221">
        <v>0</v>
      </c>
      <c r="J75" s="221">
        <v>0</v>
      </c>
      <c r="K75" s="221">
        <v>0</v>
      </c>
      <c r="L75" s="221">
        <v>0</v>
      </c>
      <c r="M75" s="221">
        <v>0</v>
      </c>
      <c r="N75" s="190">
        <f t="shared" si="17"/>
        <v>1</v>
      </c>
      <c r="O75" s="191">
        <f t="shared" si="17"/>
        <v>1</v>
      </c>
      <c r="P75" s="192">
        <f t="shared" si="18"/>
        <v>1</v>
      </c>
      <c r="Q75" s="192">
        <f t="shared" si="18"/>
        <v>1</v>
      </c>
      <c r="R75" s="192">
        <f t="shared" si="18"/>
        <v>1</v>
      </c>
      <c r="S75" s="193">
        <f t="shared" si="19"/>
        <v>0.14705882352941177</v>
      </c>
      <c r="T75" s="193">
        <f t="shared" si="20"/>
        <v>0.14224751066856331</v>
      </c>
    </row>
    <row r="76" spans="1:20">
      <c r="A76" s="776"/>
      <c r="B76" s="185" t="s">
        <v>45</v>
      </c>
      <c r="C76" s="185" t="s">
        <v>481</v>
      </c>
      <c r="D76" s="186">
        <v>0</v>
      </c>
      <c r="E76" s="186">
        <v>0</v>
      </c>
      <c r="F76" s="187">
        <v>1</v>
      </c>
      <c r="G76" s="187">
        <v>1</v>
      </c>
      <c r="H76" s="188">
        <v>0</v>
      </c>
      <c r="I76" s="221">
        <v>0</v>
      </c>
      <c r="J76" s="221">
        <v>0</v>
      </c>
      <c r="K76" s="221">
        <v>0</v>
      </c>
      <c r="L76" s="221">
        <v>0</v>
      </c>
      <c r="M76" s="221">
        <v>0</v>
      </c>
      <c r="N76" s="190">
        <f t="shared" si="17"/>
        <v>1</v>
      </c>
      <c r="O76" s="191">
        <f t="shared" si="17"/>
        <v>1</v>
      </c>
      <c r="P76" s="192">
        <f t="shared" si="18"/>
        <v>1</v>
      </c>
      <c r="Q76" s="192">
        <f t="shared" si="18"/>
        <v>1</v>
      </c>
      <c r="R76" s="192">
        <f t="shared" si="18"/>
        <v>0</v>
      </c>
      <c r="S76" s="193">
        <f t="shared" si="19"/>
        <v>0.14705882352941177</v>
      </c>
      <c r="T76" s="193">
        <f t="shared" si="20"/>
        <v>0.14224751066856331</v>
      </c>
    </row>
    <row r="77" spans="1:20">
      <c r="A77" s="776"/>
      <c r="B77" s="185" t="s">
        <v>45</v>
      </c>
      <c r="C77" s="185" t="s">
        <v>53</v>
      </c>
      <c r="D77" s="186">
        <v>0</v>
      </c>
      <c r="E77" s="186">
        <v>0</v>
      </c>
      <c r="F77" s="187">
        <v>16</v>
      </c>
      <c r="G77" s="187">
        <v>7</v>
      </c>
      <c r="H77" s="188">
        <v>2</v>
      </c>
      <c r="I77" s="221">
        <v>0</v>
      </c>
      <c r="J77" s="221">
        <v>0</v>
      </c>
      <c r="K77" s="221">
        <v>0</v>
      </c>
      <c r="L77" s="221">
        <v>0</v>
      </c>
      <c r="M77" s="221">
        <v>0</v>
      </c>
      <c r="N77" s="190">
        <f t="shared" si="17"/>
        <v>16</v>
      </c>
      <c r="O77" s="191">
        <f t="shared" si="17"/>
        <v>7</v>
      </c>
      <c r="P77" s="192">
        <f t="shared" si="18"/>
        <v>16</v>
      </c>
      <c r="Q77" s="192">
        <f t="shared" si="18"/>
        <v>7</v>
      </c>
      <c r="R77" s="192">
        <f t="shared" si="18"/>
        <v>2</v>
      </c>
      <c r="S77" s="193">
        <f t="shared" si="19"/>
        <v>2.3529411764705883</v>
      </c>
      <c r="T77" s="193">
        <f t="shared" si="20"/>
        <v>2.275960170697013</v>
      </c>
    </row>
    <row r="78" spans="1:20">
      <c r="A78" s="776"/>
      <c r="B78" s="185" t="s">
        <v>45</v>
      </c>
      <c r="C78" s="185" t="s">
        <v>446</v>
      </c>
      <c r="D78" s="187">
        <v>264</v>
      </c>
      <c r="E78" s="187">
        <v>159</v>
      </c>
      <c r="F78" s="187">
        <v>0</v>
      </c>
      <c r="G78" s="187">
        <v>0</v>
      </c>
      <c r="H78" s="188">
        <v>0</v>
      </c>
      <c r="I78" s="195">
        <v>24</v>
      </c>
      <c r="J78" s="195">
        <v>14</v>
      </c>
      <c r="K78" s="222">
        <v>0</v>
      </c>
      <c r="L78" s="222">
        <v>0</v>
      </c>
      <c r="M78" s="222">
        <v>0</v>
      </c>
      <c r="N78" s="190">
        <f t="shared" si="17"/>
        <v>288</v>
      </c>
      <c r="O78" s="191">
        <f t="shared" si="17"/>
        <v>173</v>
      </c>
      <c r="P78" s="192">
        <f t="shared" si="18"/>
        <v>0</v>
      </c>
      <c r="Q78" s="192">
        <f t="shared" si="18"/>
        <v>0</v>
      </c>
      <c r="R78" s="192">
        <f t="shared" si="18"/>
        <v>0</v>
      </c>
      <c r="S78" s="193">
        <f t="shared" si="19"/>
        <v>0</v>
      </c>
      <c r="T78" s="193">
        <f t="shared" si="20"/>
        <v>0</v>
      </c>
    </row>
    <row r="79" spans="1:20">
      <c r="A79" s="776"/>
      <c r="B79" s="185" t="s">
        <v>45</v>
      </c>
      <c r="C79" s="185" t="s">
        <v>55</v>
      </c>
      <c r="D79" s="186">
        <v>0</v>
      </c>
      <c r="E79" s="186">
        <v>0</v>
      </c>
      <c r="F79" s="187">
        <v>1</v>
      </c>
      <c r="G79" s="187">
        <v>1</v>
      </c>
      <c r="H79" s="188">
        <v>0</v>
      </c>
      <c r="I79" s="222">
        <v>0</v>
      </c>
      <c r="J79" s="222">
        <v>0</v>
      </c>
      <c r="K79" s="222">
        <v>0</v>
      </c>
      <c r="L79" s="222">
        <v>0</v>
      </c>
      <c r="M79" s="222">
        <v>0</v>
      </c>
      <c r="N79" s="190">
        <f t="shared" si="17"/>
        <v>1</v>
      </c>
      <c r="O79" s="191">
        <f t="shared" si="17"/>
        <v>1</v>
      </c>
      <c r="P79" s="192">
        <f t="shared" si="18"/>
        <v>1</v>
      </c>
      <c r="Q79" s="192">
        <f t="shared" si="18"/>
        <v>1</v>
      </c>
      <c r="R79" s="192">
        <f t="shared" si="18"/>
        <v>0</v>
      </c>
      <c r="S79" s="193">
        <f t="shared" si="19"/>
        <v>0.14705882352941177</v>
      </c>
      <c r="T79" s="193">
        <f t="shared" si="20"/>
        <v>0.14224751066856331</v>
      </c>
    </row>
    <row r="80" spans="1:20">
      <c r="A80" s="776"/>
      <c r="B80" s="185" t="s">
        <v>45</v>
      </c>
      <c r="C80" s="185" t="s">
        <v>476</v>
      </c>
      <c r="D80" s="186">
        <v>0</v>
      </c>
      <c r="E80" s="186">
        <v>0</v>
      </c>
      <c r="F80" s="197">
        <v>1</v>
      </c>
      <c r="G80" s="197">
        <v>1</v>
      </c>
      <c r="H80" s="188">
        <v>1</v>
      </c>
      <c r="I80" s="225">
        <v>0</v>
      </c>
      <c r="J80" s="225">
        <v>0</v>
      </c>
      <c r="K80" s="222">
        <v>0</v>
      </c>
      <c r="L80" s="222">
        <v>0</v>
      </c>
      <c r="M80" s="222">
        <v>0</v>
      </c>
      <c r="N80" s="190">
        <f t="shared" si="17"/>
        <v>1</v>
      </c>
      <c r="O80" s="191">
        <f t="shared" si="17"/>
        <v>1</v>
      </c>
      <c r="P80" s="192">
        <f t="shared" si="18"/>
        <v>1</v>
      </c>
      <c r="Q80" s="192">
        <f t="shared" si="18"/>
        <v>1</v>
      </c>
      <c r="R80" s="192">
        <f t="shared" si="18"/>
        <v>1</v>
      </c>
      <c r="S80" s="193">
        <f t="shared" si="19"/>
        <v>0.14705882352941177</v>
      </c>
      <c r="T80" s="193">
        <f t="shared" si="20"/>
        <v>0.14224751066856331</v>
      </c>
    </row>
    <row r="81" spans="1:20">
      <c r="A81" s="776"/>
      <c r="B81" s="185" t="s">
        <v>45</v>
      </c>
      <c r="C81" s="185" t="s">
        <v>478</v>
      </c>
      <c r="D81" s="186">
        <v>0</v>
      </c>
      <c r="E81" s="186">
        <v>0</v>
      </c>
      <c r="F81" s="187">
        <v>1</v>
      </c>
      <c r="G81" s="187">
        <v>0</v>
      </c>
      <c r="H81" s="188">
        <v>1</v>
      </c>
      <c r="I81" s="222">
        <v>0</v>
      </c>
      <c r="J81" s="222">
        <v>0</v>
      </c>
      <c r="K81" s="222">
        <v>0</v>
      </c>
      <c r="L81" s="222">
        <v>0</v>
      </c>
      <c r="M81" s="222">
        <v>0</v>
      </c>
      <c r="N81" s="190">
        <f t="shared" si="17"/>
        <v>1</v>
      </c>
      <c r="O81" s="191">
        <f t="shared" si="17"/>
        <v>0</v>
      </c>
      <c r="P81" s="192">
        <f t="shared" si="18"/>
        <v>1</v>
      </c>
      <c r="Q81" s="192">
        <f t="shared" si="18"/>
        <v>0</v>
      </c>
      <c r="R81" s="192">
        <f t="shared" si="18"/>
        <v>1</v>
      </c>
      <c r="S81" s="193">
        <f t="shared" si="19"/>
        <v>0.14705882352941177</v>
      </c>
      <c r="T81" s="193">
        <f t="shared" si="20"/>
        <v>0.14224751066856331</v>
      </c>
    </row>
    <row r="82" spans="1:20">
      <c r="A82" s="776"/>
      <c r="B82" s="185" t="s">
        <v>45</v>
      </c>
      <c r="C82" s="185" t="s">
        <v>57</v>
      </c>
      <c r="D82" s="186">
        <v>0</v>
      </c>
      <c r="E82" s="186">
        <v>0</v>
      </c>
      <c r="F82" s="187">
        <v>103</v>
      </c>
      <c r="G82" s="187">
        <v>68</v>
      </c>
      <c r="H82" s="188">
        <v>0</v>
      </c>
      <c r="I82" s="222">
        <v>0</v>
      </c>
      <c r="J82" s="222">
        <v>0</v>
      </c>
      <c r="K82" s="222">
        <v>0</v>
      </c>
      <c r="L82" s="222">
        <v>0</v>
      </c>
      <c r="M82" s="222">
        <v>0</v>
      </c>
      <c r="N82" s="190">
        <f t="shared" ref="N82:O105" si="21">D82+F82+I82+K82</f>
        <v>103</v>
      </c>
      <c r="O82" s="191">
        <f t="shared" si="21"/>
        <v>68</v>
      </c>
      <c r="P82" s="192">
        <f t="shared" ref="P82:R105" si="22">F82+K82</f>
        <v>103</v>
      </c>
      <c r="Q82" s="192">
        <f t="shared" si="22"/>
        <v>68</v>
      </c>
      <c r="R82" s="192">
        <f t="shared" si="22"/>
        <v>0</v>
      </c>
      <c r="S82" s="193">
        <f t="shared" si="19"/>
        <v>15.147058823529411</v>
      </c>
      <c r="T82" s="193">
        <f t="shared" si="20"/>
        <v>14.65149359886202</v>
      </c>
    </row>
    <row r="83" spans="1:20">
      <c r="A83" s="776"/>
      <c r="B83" s="185" t="s">
        <v>45</v>
      </c>
      <c r="C83" s="185" t="s">
        <v>58</v>
      </c>
      <c r="D83" s="186">
        <v>0</v>
      </c>
      <c r="E83" s="186">
        <v>0</v>
      </c>
      <c r="F83" s="187">
        <v>2</v>
      </c>
      <c r="G83" s="187">
        <v>1</v>
      </c>
      <c r="H83" s="188">
        <v>0</v>
      </c>
      <c r="I83" s="222">
        <v>0</v>
      </c>
      <c r="J83" s="222">
        <v>0</v>
      </c>
      <c r="K83" s="222">
        <v>0</v>
      </c>
      <c r="L83" s="222">
        <v>0</v>
      </c>
      <c r="M83" s="222">
        <v>0</v>
      </c>
      <c r="N83" s="190">
        <f t="shared" si="21"/>
        <v>2</v>
      </c>
      <c r="O83" s="191">
        <f t="shared" si="21"/>
        <v>1</v>
      </c>
      <c r="P83" s="192">
        <f t="shared" si="22"/>
        <v>2</v>
      </c>
      <c r="Q83" s="192">
        <f t="shared" si="22"/>
        <v>1</v>
      </c>
      <c r="R83" s="192">
        <f t="shared" si="22"/>
        <v>0</v>
      </c>
      <c r="S83" s="193">
        <f t="shared" si="19"/>
        <v>0.29411764705882354</v>
      </c>
      <c r="T83" s="193">
        <f t="shared" si="20"/>
        <v>0.28449502133712662</v>
      </c>
    </row>
    <row r="84" spans="1:20">
      <c r="A84" s="776"/>
      <c r="B84" s="772" t="s">
        <v>482</v>
      </c>
      <c r="C84" s="773"/>
      <c r="D84" s="202">
        <f>SUM(D66:D83)</f>
        <v>264</v>
      </c>
      <c r="E84" s="202">
        <f t="shared" ref="E84:M84" si="23">SUM(E66:E83)</f>
        <v>159</v>
      </c>
      <c r="F84" s="202">
        <f t="shared" si="23"/>
        <v>146</v>
      </c>
      <c r="G84" s="202">
        <f t="shared" si="23"/>
        <v>91</v>
      </c>
      <c r="H84" s="202">
        <f t="shared" si="23"/>
        <v>12</v>
      </c>
      <c r="I84" s="202">
        <f t="shared" si="23"/>
        <v>24</v>
      </c>
      <c r="J84" s="202">
        <f t="shared" si="23"/>
        <v>14</v>
      </c>
      <c r="K84" s="202">
        <f t="shared" si="23"/>
        <v>0</v>
      </c>
      <c r="L84" s="202">
        <f t="shared" si="23"/>
        <v>0</v>
      </c>
      <c r="M84" s="202">
        <f t="shared" si="23"/>
        <v>0</v>
      </c>
      <c r="N84" s="202">
        <f t="shared" si="21"/>
        <v>434</v>
      </c>
      <c r="O84" s="202">
        <f t="shared" si="21"/>
        <v>264</v>
      </c>
      <c r="P84" s="202">
        <f t="shared" si="22"/>
        <v>146</v>
      </c>
      <c r="Q84" s="202">
        <f t="shared" si="22"/>
        <v>91</v>
      </c>
      <c r="R84" s="202">
        <f t="shared" si="22"/>
        <v>12</v>
      </c>
      <c r="S84" s="203">
        <f t="shared" si="19"/>
        <v>21.470588235294116</v>
      </c>
      <c r="T84" s="203">
        <f t="shared" si="20"/>
        <v>20.768136557610241</v>
      </c>
    </row>
    <row r="85" spans="1:20">
      <c r="A85" s="776"/>
      <c r="B85" s="185" t="s">
        <v>60</v>
      </c>
      <c r="C85" s="185" t="s">
        <v>46</v>
      </c>
      <c r="D85" s="186">
        <v>0</v>
      </c>
      <c r="E85" s="186">
        <v>0</v>
      </c>
      <c r="F85" s="187">
        <v>3</v>
      </c>
      <c r="G85" s="187">
        <v>1</v>
      </c>
      <c r="H85" s="188">
        <v>0</v>
      </c>
      <c r="I85" s="222">
        <v>0</v>
      </c>
      <c r="J85" s="222">
        <v>0</v>
      </c>
      <c r="K85" s="222">
        <v>0</v>
      </c>
      <c r="L85" s="222">
        <v>0</v>
      </c>
      <c r="M85" s="222">
        <v>0</v>
      </c>
      <c r="N85" s="190">
        <f t="shared" si="21"/>
        <v>3</v>
      </c>
      <c r="O85" s="191">
        <f t="shared" si="21"/>
        <v>1</v>
      </c>
      <c r="P85" s="192">
        <f t="shared" si="22"/>
        <v>3</v>
      </c>
      <c r="Q85" s="192">
        <f t="shared" si="22"/>
        <v>1</v>
      </c>
      <c r="R85" s="192">
        <f t="shared" si="22"/>
        <v>0</v>
      </c>
      <c r="S85" s="193">
        <f t="shared" si="19"/>
        <v>0.44117647058823528</v>
      </c>
      <c r="T85" s="193">
        <f t="shared" si="20"/>
        <v>0.42674253200568996</v>
      </c>
    </row>
    <row r="86" spans="1:20">
      <c r="A86" s="776"/>
      <c r="B86" s="185" t="s">
        <v>60</v>
      </c>
      <c r="C86" s="185" t="s">
        <v>76</v>
      </c>
      <c r="D86" s="186">
        <v>0</v>
      </c>
      <c r="E86" s="186">
        <v>0</v>
      </c>
      <c r="F86" s="187">
        <v>1</v>
      </c>
      <c r="G86" s="187">
        <v>1</v>
      </c>
      <c r="H86" s="188">
        <v>0</v>
      </c>
      <c r="I86" s="222">
        <v>0</v>
      </c>
      <c r="J86" s="222">
        <v>0</v>
      </c>
      <c r="K86" s="222">
        <v>0</v>
      </c>
      <c r="L86" s="222">
        <v>0</v>
      </c>
      <c r="M86" s="222">
        <v>0</v>
      </c>
      <c r="N86" s="190">
        <f t="shared" si="21"/>
        <v>1</v>
      </c>
      <c r="O86" s="191">
        <f t="shared" si="21"/>
        <v>1</v>
      </c>
      <c r="P86" s="192">
        <f t="shared" si="22"/>
        <v>1</v>
      </c>
      <c r="Q86" s="192">
        <f t="shared" si="22"/>
        <v>1</v>
      </c>
      <c r="R86" s="192">
        <f t="shared" si="22"/>
        <v>0</v>
      </c>
      <c r="S86" s="193">
        <f t="shared" si="19"/>
        <v>0.14705882352941177</v>
      </c>
      <c r="T86" s="193">
        <f t="shared" si="20"/>
        <v>0.14224751066856331</v>
      </c>
    </row>
    <row r="87" spans="1:20">
      <c r="A87" s="776"/>
      <c r="B87" s="185" t="s">
        <v>60</v>
      </c>
      <c r="C87" s="185" t="s">
        <v>450</v>
      </c>
      <c r="D87" s="186">
        <v>0</v>
      </c>
      <c r="E87" s="186">
        <v>0</v>
      </c>
      <c r="F87" s="187">
        <v>1</v>
      </c>
      <c r="G87" s="187">
        <v>1</v>
      </c>
      <c r="H87" s="188">
        <v>0</v>
      </c>
      <c r="I87" s="222">
        <v>0</v>
      </c>
      <c r="J87" s="222">
        <v>0</v>
      </c>
      <c r="K87" s="222">
        <v>0</v>
      </c>
      <c r="L87" s="222">
        <v>0</v>
      </c>
      <c r="M87" s="222">
        <v>0</v>
      </c>
      <c r="N87" s="190">
        <f t="shared" si="21"/>
        <v>1</v>
      </c>
      <c r="O87" s="191">
        <f t="shared" si="21"/>
        <v>1</v>
      </c>
      <c r="P87" s="192">
        <f t="shared" si="22"/>
        <v>1</v>
      </c>
      <c r="Q87" s="192">
        <f t="shared" si="22"/>
        <v>1</v>
      </c>
      <c r="R87" s="192">
        <f t="shared" si="22"/>
        <v>0</v>
      </c>
      <c r="S87" s="193">
        <f t="shared" si="19"/>
        <v>0.14705882352941177</v>
      </c>
      <c r="T87" s="193">
        <f t="shared" si="20"/>
        <v>0.14224751066856331</v>
      </c>
    </row>
    <row r="88" spans="1:20">
      <c r="A88" s="776"/>
      <c r="B88" s="185" t="s">
        <v>60</v>
      </c>
      <c r="C88" s="185" t="s">
        <v>483</v>
      </c>
      <c r="D88" s="186">
        <v>0</v>
      </c>
      <c r="E88" s="186">
        <v>0</v>
      </c>
      <c r="F88" s="187">
        <v>5</v>
      </c>
      <c r="G88" s="187">
        <v>3</v>
      </c>
      <c r="H88" s="188">
        <v>0</v>
      </c>
      <c r="I88" s="222">
        <v>0</v>
      </c>
      <c r="J88" s="222">
        <v>0</v>
      </c>
      <c r="K88" s="222">
        <v>0</v>
      </c>
      <c r="L88" s="222">
        <v>0</v>
      </c>
      <c r="M88" s="222">
        <v>0</v>
      </c>
      <c r="N88" s="190">
        <f t="shared" si="21"/>
        <v>5</v>
      </c>
      <c r="O88" s="191">
        <f t="shared" si="21"/>
        <v>3</v>
      </c>
      <c r="P88" s="192">
        <f t="shared" si="22"/>
        <v>5</v>
      </c>
      <c r="Q88" s="192">
        <f t="shared" si="22"/>
        <v>3</v>
      </c>
      <c r="R88" s="192">
        <f t="shared" si="22"/>
        <v>0</v>
      </c>
      <c r="S88" s="193">
        <f t="shared" si="19"/>
        <v>0.73529411764705876</v>
      </c>
      <c r="T88" s="193">
        <f t="shared" si="20"/>
        <v>0.71123755334281646</v>
      </c>
    </row>
    <row r="89" spans="1:20">
      <c r="A89" s="776"/>
      <c r="B89" s="185" t="s">
        <v>60</v>
      </c>
      <c r="C89" s="185" t="s">
        <v>82</v>
      </c>
      <c r="D89" s="186">
        <v>0</v>
      </c>
      <c r="E89" s="186">
        <v>0</v>
      </c>
      <c r="F89" s="187">
        <v>1</v>
      </c>
      <c r="G89" s="187">
        <v>0</v>
      </c>
      <c r="H89" s="188">
        <v>0</v>
      </c>
      <c r="I89" s="222">
        <v>0</v>
      </c>
      <c r="J89" s="222">
        <v>0</v>
      </c>
      <c r="K89" s="222">
        <v>0</v>
      </c>
      <c r="L89" s="222">
        <v>0</v>
      </c>
      <c r="M89" s="222">
        <v>0</v>
      </c>
      <c r="N89" s="190">
        <f t="shared" si="21"/>
        <v>1</v>
      </c>
      <c r="O89" s="191">
        <f t="shared" si="21"/>
        <v>0</v>
      </c>
      <c r="P89" s="192">
        <f t="shared" si="22"/>
        <v>1</v>
      </c>
      <c r="Q89" s="192">
        <f t="shared" si="22"/>
        <v>0</v>
      </c>
      <c r="R89" s="192">
        <f t="shared" si="22"/>
        <v>0</v>
      </c>
      <c r="S89" s="193">
        <f t="shared" si="19"/>
        <v>0.14705882352941177</v>
      </c>
      <c r="T89" s="193">
        <f t="shared" si="20"/>
        <v>0.14224751066856331</v>
      </c>
    </row>
    <row r="90" spans="1:20" ht="15" customHeight="1">
      <c r="A90" s="776"/>
      <c r="B90" s="185" t="s">
        <v>60</v>
      </c>
      <c r="C90" s="226" t="s">
        <v>51</v>
      </c>
      <c r="D90" s="187">
        <v>0</v>
      </c>
      <c r="E90" s="187">
        <v>0</v>
      </c>
      <c r="F90" s="187">
        <v>0</v>
      </c>
      <c r="G90" s="187">
        <v>0</v>
      </c>
      <c r="H90" s="188">
        <v>0</v>
      </c>
      <c r="I90" s="195">
        <v>0</v>
      </c>
      <c r="J90" s="195">
        <v>0</v>
      </c>
      <c r="K90" s="195">
        <v>1</v>
      </c>
      <c r="L90" s="195">
        <v>0</v>
      </c>
      <c r="M90" s="195">
        <v>0</v>
      </c>
      <c r="N90" s="190">
        <f t="shared" si="21"/>
        <v>1</v>
      </c>
      <c r="O90" s="191">
        <f t="shared" si="21"/>
        <v>0</v>
      </c>
      <c r="P90" s="192">
        <f t="shared" si="22"/>
        <v>1</v>
      </c>
      <c r="Q90" s="192">
        <f t="shared" si="22"/>
        <v>0</v>
      </c>
      <c r="R90" s="192">
        <f t="shared" si="22"/>
        <v>0</v>
      </c>
      <c r="S90" s="193">
        <f t="shared" si="19"/>
        <v>0.14705882352941177</v>
      </c>
      <c r="T90" s="193">
        <f t="shared" si="20"/>
        <v>0.14224751066856331</v>
      </c>
    </row>
    <row r="91" spans="1:20">
      <c r="A91" s="776"/>
      <c r="B91" s="185" t="s">
        <v>60</v>
      </c>
      <c r="C91" s="185" t="s">
        <v>85</v>
      </c>
      <c r="D91" s="186">
        <v>0</v>
      </c>
      <c r="E91" s="186">
        <v>0</v>
      </c>
      <c r="F91" s="187">
        <v>2</v>
      </c>
      <c r="G91" s="187">
        <v>0</v>
      </c>
      <c r="H91" s="188">
        <v>0</v>
      </c>
      <c r="I91" s="222">
        <v>0</v>
      </c>
      <c r="J91" s="222">
        <v>0</v>
      </c>
      <c r="K91" s="222">
        <v>0</v>
      </c>
      <c r="L91" s="222">
        <v>0</v>
      </c>
      <c r="M91" s="222">
        <v>0</v>
      </c>
      <c r="N91" s="190">
        <f t="shared" si="21"/>
        <v>2</v>
      </c>
      <c r="O91" s="191">
        <f t="shared" si="21"/>
        <v>0</v>
      </c>
      <c r="P91" s="192">
        <f t="shared" si="22"/>
        <v>2</v>
      </c>
      <c r="Q91" s="192">
        <f t="shared" si="22"/>
        <v>0</v>
      </c>
      <c r="R91" s="192">
        <f t="shared" si="22"/>
        <v>0</v>
      </c>
      <c r="S91" s="193">
        <f t="shared" si="19"/>
        <v>0.29411764705882354</v>
      </c>
      <c r="T91" s="193">
        <f t="shared" si="20"/>
        <v>0.28449502133712662</v>
      </c>
    </row>
    <row r="92" spans="1:20">
      <c r="A92" s="776"/>
      <c r="B92" s="185" t="s">
        <v>60</v>
      </c>
      <c r="C92" s="185" t="s">
        <v>484</v>
      </c>
      <c r="D92" s="186">
        <v>0</v>
      </c>
      <c r="E92" s="186">
        <v>0</v>
      </c>
      <c r="F92" s="187">
        <v>2</v>
      </c>
      <c r="G92" s="205">
        <v>1</v>
      </c>
      <c r="H92" s="188">
        <v>2</v>
      </c>
      <c r="I92" s="222">
        <v>0</v>
      </c>
      <c r="J92" s="222">
        <v>0</v>
      </c>
      <c r="K92" s="222">
        <v>0</v>
      </c>
      <c r="L92" s="222">
        <v>0</v>
      </c>
      <c r="M92" s="222">
        <v>0</v>
      </c>
      <c r="N92" s="190">
        <f t="shared" si="21"/>
        <v>2</v>
      </c>
      <c r="O92" s="191">
        <f t="shared" si="21"/>
        <v>1</v>
      </c>
      <c r="P92" s="192">
        <f t="shared" si="22"/>
        <v>2</v>
      </c>
      <c r="Q92" s="192">
        <f t="shared" si="22"/>
        <v>1</v>
      </c>
      <c r="R92" s="192">
        <f t="shared" si="22"/>
        <v>2</v>
      </c>
      <c r="S92" s="193">
        <f t="shared" si="19"/>
        <v>0.29411764705882354</v>
      </c>
      <c r="T92" s="193">
        <f t="shared" si="20"/>
        <v>0.28449502133712662</v>
      </c>
    </row>
    <row r="93" spans="1:20">
      <c r="A93" s="776"/>
      <c r="B93" s="185" t="s">
        <v>60</v>
      </c>
      <c r="C93" s="185" t="s">
        <v>52</v>
      </c>
      <c r="D93" s="186">
        <v>0</v>
      </c>
      <c r="E93" s="186">
        <v>0</v>
      </c>
      <c r="F93" s="227">
        <v>3</v>
      </c>
      <c r="G93" s="189">
        <v>1</v>
      </c>
      <c r="H93" s="207">
        <v>2</v>
      </c>
      <c r="I93" s="225">
        <v>0</v>
      </c>
      <c r="J93" s="225">
        <v>0</v>
      </c>
      <c r="K93" s="222">
        <v>0</v>
      </c>
      <c r="L93" s="222">
        <v>0</v>
      </c>
      <c r="M93" s="222">
        <v>0</v>
      </c>
      <c r="N93" s="190">
        <f t="shared" si="21"/>
        <v>3</v>
      </c>
      <c r="O93" s="191">
        <f t="shared" si="21"/>
        <v>1</v>
      </c>
      <c r="P93" s="192">
        <f t="shared" si="22"/>
        <v>3</v>
      </c>
      <c r="Q93" s="192">
        <f t="shared" si="22"/>
        <v>1</v>
      </c>
      <c r="R93" s="192">
        <f t="shared" si="22"/>
        <v>2</v>
      </c>
      <c r="S93" s="193">
        <f t="shared" si="19"/>
        <v>0.44117647058823528</v>
      </c>
      <c r="T93" s="193">
        <f t="shared" si="20"/>
        <v>0.42674253200568996</v>
      </c>
    </row>
    <row r="94" spans="1:20">
      <c r="A94" s="776"/>
      <c r="B94" s="185" t="s">
        <v>60</v>
      </c>
      <c r="C94" s="185" t="s">
        <v>446</v>
      </c>
      <c r="D94" s="187">
        <v>141</v>
      </c>
      <c r="E94" s="188">
        <v>82</v>
      </c>
      <c r="F94" s="189">
        <v>0</v>
      </c>
      <c r="G94" s="228">
        <v>0</v>
      </c>
      <c r="H94" s="188">
        <v>0</v>
      </c>
      <c r="I94" s="229">
        <v>21</v>
      </c>
      <c r="J94" s="229">
        <v>12</v>
      </c>
      <c r="K94" s="225">
        <v>0</v>
      </c>
      <c r="L94" s="225">
        <v>0</v>
      </c>
      <c r="M94" s="230">
        <v>0</v>
      </c>
      <c r="N94" s="190">
        <f t="shared" si="21"/>
        <v>162</v>
      </c>
      <c r="O94" s="191">
        <f t="shared" si="21"/>
        <v>94</v>
      </c>
      <c r="P94" s="192">
        <f t="shared" si="22"/>
        <v>0</v>
      </c>
      <c r="Q94" s="192">
        <f t="shared" si="22"/>
        <v>0</v>
      </c>
      <c r="R94" s="192">
        <f t="shared" si="22"/>
        <v>0</v>
      </c>
      <c r="S94" s="193">
        <f t="shared" si="19"/>
        <v>0</v>
      </c>
      <c r="T94" s="193">
        <f t="shared" si="20"/>
        <v>0</v>
      </c>
    </row>
    <row r="95" spans="1:20">
      <c r="A95" s="776"/>
      <c r="B95" s="185" t="s">
        <v>60</v>
      </c>
      <c r="C95" s="185" t="s">
        <v>55</v>
      </c>
      <c r="D95" s="186">
        <v>0</v>
      </c>
      <c r="E95" s="186">
        <v>0</v>
      </c>
      <c r="F95" s="231">
        <v>3</v>
      </c>
      <c r="G95" s="187">
        <v>1</v>
      </c>
      <c r="H95" s="188">
        <v>0</v>
      </c>
      <c r="I95" s="222">
        <v>0</v>
      </c>
      <c r="J95" s="222">
        <v>0</v>
      </c>
      <c r="K95" s="222">
        <v>0</v>
      </c>
      <c r="L95" s="222">
        <v>0</v>
      </c>
      <c r="M95" s="222">
        <v>0</v>
      </c>
      <c r="N95" s="190">
        <f t="shared" si="21"/>
        <v>3</v>
      </c>
      <c r="O95" s="191">
        <f t="shared" si="21"/>
        <v>1</v>
      </c>
      <c r="P95" s="192">
        <f t="shared" si="22"/>
        <v>3</v>
      </c>
      <c r="Q95" s="192">
        <f t="shared" si="22"/>
        <v>1</v>
      </c>
      <c r="R95" s="192">
        <f t="shared" si="22"/>
        <v>0</v>
      </c>
      <c r="S95" s="193">
        <f t="shared" si="19"/>
        <v>0.44117647058823528</v>
      </c>
      <c r="T95" s="193">
        <f t="shared" si="20"/>
        <v>0.42674253200568996</v>
      </c>
    </row>
    <row r="96" spans="1:20">
      <c r="A96" s="776"/>
      <c r="B96" s="185" t="s">
        <v>60</v>
      </c>
      <c r="C96" s="185" t="s">
        <v>476</v>
      </c>
      <c r="D96" s="186">
        <v>0</v>
      </c>
      <c r="E96" s="186">
        <v>0</v>
      </c>
      <c r="F96" s="187">
        <v>1</v>
      </c>
      <c r="G96" s="187">
        <v>0</v>
      </c>
      <c r="H96" s="188">
        <v>1</v>
      </c>
      <c r="I96" s="222">
        <v>0</v>
      </c>
      <c r="J96" s="222">
        <v>0</v>
      </c>
      <c r="K96" s="222">
        <v>0</v>
      </c>
      <c r="L96" s="222">
        <v>0</v>
      </c>
      <c r="M96" s="222">
        <v>0</v>
      </c>
      <c r="N96" s="190">
        <f t="shared" si="21"/>
        <v>1</v>
      </c>
      <c r="O96" s="191">
        <f t="shared" si="21"/>
        <v>0</v>
      </c>
      <c r="P96" s="192">
        <f t="shared" si="22"/>
        <v>1</v>
      </c>
      <c r="Q96" s="192">
        <f t="shared" si="22"/>
        <v>0</v>
      </c>
      <c r="R96" s="192">
        <f t="shared" si="22"/>
        <v>1</v>
      </c>
      <c r="S96" s="193">
        <f t="shared" si="19"/>
        <v>0.14705882352941177</v>
      </c>
      <c r="T96" s="193">
        <f t="shared" si="20"/>
        <v>0.14224751066856331</v>
      </c>
    </row>
    <row r="97" spans="1:20">
      <c r="A97" s="776"/>
      <c r="B97" s="185" t="s">
        <v>60</v>
      </c>
      <c r="C97" s="185" t="s">
        <v>478</v>
      </c>
      <c r="D97" s="186">
        <v>0</v>
      </c>
      <c r="E97" s="186">
        <v>0</v>
      </c>
      <c r="F97" s="187">
        <v>1</v>
      </c>
      <c r="G97" s="187">
        <v>1</v>
      </c>
      <c r="H97" s="188">
        <v>1</v>
      </c>
      <c r="I97" s="222">
        <v>0</v>
      </c>
      <c r="J97" s="222">
        <v>0</v>
      </c>
      <c r="K97" s="222">
        <v>0</v>
      </c>
      <c r="L97" s="222">
        <v>0</v>
      </c>
      <c r="M97" s="222">
        <v>0</v>
      </c>
      <c r="N97" s="190">
        <f t="shared" si="21"/>
        <v>1</v>
      </c>
      <c r="O97" s="191">
        <f t="shared" si="21"/>
        <v>1</v>
      </c>
      <c r="P97" s="192">
        <f t="shared" si="22"/>
        <v>1</v>
      </c>
      <c r="Q97" s="192">
        <f t="shared" si="22"/>
        <v>1</v>
      </c>
      <c r="R97" s="192">
        <f t="shared" si="22"/>
        <v>1</v>
      </c>
      <c r="S97" s="193">
        <f t="shared" si="19"/>
        <v>0.14705882352941177</v>
      </c>
      <c r="T97" s="193">
        <f t="shared" si="20"/>
        <v>0.14224751066856331</v>
      </c>
    </row>
    <row r="98" spans="1:20">
      <c r="A98" s="776"/>
      <c r="B98" s="185" t="s">
        <v>60</v>
      </c>
      <c r="C98" s="185" t="s">
        <v>57</v>
      </c>
      <c r="D98" s="186">
        <v>0</v>
      </c>
      <c r="E98" s="186">
        <v>0</v>
      </c>
      <c r="F98" s="187">
        <v>24</v>
      </c>
      <c r="G98" s="187">
        <v>16</v>
      </c>
      <c r="H98" s="188">
        <v>0</v>
      </c>
      <c r="I98" s="222">
        <v>0</v>
      </c>
      <c r="J98" s="222">
        <v>0</v>
      </c>
      <c r="K98" s="222">
        <v>0</v>
      </c>
      <c r="L98" s="222">
        <v>0</v>
      </c>
      <c r="M98" s="222">
        <v>0</v>
      </c>
      <c r="N98" s="190">
        <f t="shared" si="21"/>
        <v>24</v>
      </c>
      <c r="O98" s="191">
        <f t="shared" si="21"/>
        <v>16</v>
      </c>
      <c r="P98" s="192">
        <f t="shared" si="22"/>
        <v>24</v>
      </c>
      <c r="Q98" s="192">
        <f t="shared" si="22"/>
        <v>16</v>
      </c>
      <c r="R98" s="192">
        <f t="shared" si="22"/>
        <v>0</v>
      </c>
      <c r="S98" s="193">
        <f t="shared" si="19"/>
        <v>3.5294117647058822</v>
      </c>
      <c r="T98" s="193">
        <f t="shared" si="20"/>
        <v>3.4139402560455197</v>
      </c>
    </row>
    <row r="99" spans="1:20">
      <c r="A99" s="776"/>
      <c r="B99" s="185" t="s">
        <v>60</v>
      </c>
      <c r="C99" s="185" t="s">
        <v>58</v>
      </c>
      <c r="D99" s="186">
        <v>0</v>
      </c>
      <c r="E99" s="186">
        <v>0</v>
      </c>
      <c r="F99" s="205">
        <v>1</v>
      </c>
      <c r="G99" s="205">
        <v>0</v>
      </c>
      <c r="H99" s="188">
        <v>0</v>
      </c>
      <c r="I99" s="222">
        <v>0</v>
      </c>
      <c r="J99" s="222">
        <v>0</v>
      </c>
      <c r="K99" s="222">
        <v>0</v>
      </c>
      <c r="L99" s="222">
        <v>0</v>
      </c>
      <c r="M99" s="222">
        <v>0</v>
      </c>
      <c r="N99" s="190">
        <f t="shared" si="21"/>
        <v>1</v>
      </c>
      <c r="O99" s="191">
        <f t="shared" si="21"/>
        <v>0</v>
      </c>
      <c r="P99" s="192">
        <f t="shared" si="22"/>
        <v>1</v>
      </c>
      <c r="Q99" s="192">
        <f t="shared" si="22"/>
        <v>0</v>
      </c>
      <c r="R99" s="192">
        <f t="shared" si="22"/>
        <v>0</v>
      </c>
      <c r="S99" s="193">
        <f t="shared" si="19"/>
        <v>0.14705882352941177</v>
      </c>
      <c r="T99" s="193">
        <f t="shared" si="20"/>
        <v>0.14224751066856331</v>
      </c>
    </row>
    <row r="100" spans="1:20">
      <c r="A100" s="776"/>
      <c r="B100" s="772" t="s">
        <v>485</v>
      </c>
      <c r="C100" s="773"/>
      <c r="D100" s="202">
        <f>SUM(D85:D99)</f>
        <v>141</v>
      </c>
      <c r="E100" s="202">
        <f t="shared" ref="E100:M100" si="24">SUM(E85:E99)</f>
        <v>82</v>
      </c>
      <c r="F100" s="202">
        <f t="shared" si="24"/>
        <v>48</v>
      </c>
      <c r="G100" s="202">
        <f t="shared" si="24"/>
        <v>26</v>
      </c>
      <c r="H100" s="202">
        <f t="shared" si="24"/>
        <v>6</v>
      </c>
      <c r="I100" s="202">
        <f t="shared" si="24"/>
        <v>21</v>
      </c>
      <c r="J100" s="202">
        <f t="shared" si="24"/>
        <v>12</v>
      </c>
      <c r="K100" s="202">
        <f t="shared" si="24"/>
        <v>1</v>
      </c>
      <c r="L100" s="202">
        <f t="shared" si="24"/>
        <v>0</v>
      </c>
      <c r="M100" s="202">
        <f t="shared" si="24"/>
        <v>0</v>
      </c>
      <c r="N100" s="202">
        <f t="shared" si="21"/>
        <v>211</v>
      </c>
      <c r="O100" s="202">
        <f t="shared" si="21"/>
        <v>120</v>
      </c>
      <c r="P100" s="202">
        <f t="shared" si="22"/>
        <v>49</v>
      </c>
      <c r="Q100" s="202">
        <f t="shared" si="22"/>
        <v>26</v>
      </c>
      <c r="R100" s="202">
        <f t="shared" si="22"/>
        <v>6</v>
      </c>
      <c r="S100" s="203">
        <f t="shared" si="19"/>
        <v>7.2058823529411757</v>
      </c>
      <c r="T100" s="203">
        <f t="shared" si="20"/>
        <v>6.9701280227596012</v>
      </c>
    </row>
    <row r="101" spans="1:20">
      <c r="A101" s="776"/>
      <c r="B101" s="226" t="s">
        <v>67</v>
      </c>
      <c r="C101" s="226" t="s">
        <v>483</v>
      </c>
      <c r="D101" s="232">
        <v>0</v>
      </c>
      <c r="E101" s="233">
        <v>0</v>
      </c>
      <c r="F101" s="234">
        <v>0</v>
      </c>
      <c r="G101" s="234">
        <v>0</v>
      </c>
      <c r="H101" s="235">
        <v>0</v>
      </c>
      <c r="I101" s="225">
        <v>0</v>
      </c>
      <c r="J101" s="225">
        <v>0</v>
      </c>
      <c r="K101" s="195">
        <v>1</v>
      </c>
      <c r="L101" s="195">
        <v>1</v>
      </c>
      <c r="M101" s="195">
        <v>0</v>
      </c>
      <c r="N101" s="190">
        <f t="shared" si="21"/>
        <v>1</v>
      </c>
      <c r="O101" s="191">
        <f t="shared" si="21"/>
        <v>1</v>
      </c>
      <c r="P101" s="192">
        <f t="shared" si="22"/>
        <v>1</v>
      </c>
      <c r="Q101" s="192">
        <f t="shared" si="22"/>
        <v>1</v>
      </c>
      <c r="R101" s="192">
        <f t="shared" si="22"/>
        <v>0</v>
      </c>
      <c r="S101" s="193">
        <f t="shared" si="19"/>
        <v>0.14705882352941177</v>
      </c>
      <c r="T101" s="193">
        <f t="shared" si="20"/>
        <v>0.14224751066856331</v>
      </c>
    </row>
    <row r="102" spans="1:20">
      <c r="A102" s="776"/>
      <c r="B102" s="226" t="s">
        <v>67</v>
      </c>
      <c r="C102" s="226" t="s">
        <v>87</v>
      </c>
      <c r="D102" s="232">
        <v>0</v>
      </c>
      <c r="E102" s="232">
        <v>0</v>
      </c>
      <c r="F102" s="236">
        <v>0</v>
      </c>
      <c r="G102" s="236">
        <v>0</v>
      </c>
      <c r="H102" s="237">
        <v>0</v>
      </c>
      <c r="I102" s="222">
        <v>0</v>
      </c>
      <c r="J102" s="222">
        <v>0</v>
      </c>
      <c r="K102" s="195">
        <v>1</v>
      </c>
      <c r="L102" s="195">
        <v>0</v>
      </c>
      <c r="M102" s="195">
        <v>0</v>
      </c>
      <c r="N102" s="190">
        <f t="shared" si="21"/>
        <v>1</v>
      </c>
      <c r="O102" s="191">
        <f t="shared" si="21"/>
        <v>0</v>
      </c>
      <c r="P102" s="192">
        <f t="shared" si="22"/>
        <v>1</v>
      </c>
      <c r="Q102" s="192">
        <f t="shared" si="22"/>
        <v>0</v>
      </c>
      <c r="R102" s="192">
        <f t="shared" si="22"/>
        <v>0</v>
      </c>
      <c r="S102" s="193">
        <f t="shared" si="19"/>
        <v>0.14705882352941177</v>
      </c>
      <c r="T102" s="193">
        <f t="shared" si="20"/>
        <v>0.14224751066856331</v>
      </c>
    </row>
    <row r="103" spans="1:20">
      <c r="A103" s="776"/>
      <c r="B103" s="226" t="s">
        <v>67</v>
      </c>
      <c r="C103" s="226" t="s">
        <v>52</v>
      </c>
      <c r="D103" s="232">
        <v>0</v>
      </c>
      <c r="E103" s="233">
        <v>0</v>
      </c>
      <c r="F103" s="234">
        <v>0</v>
      </c>
      <c r="G103" s="234">
        <v>0</v>
      </c>
      <c r="H103" s="234">
        <v>0</v>
      </c>
      <c r="I103" s="222">
        <v>0</v>
      </c>
      <c r="J103" s="222">
        <v>0</v>
      </c>
      <c r="K103" s="238">
        <v>2</v>
      </c>
      <c r="L103" s="238">
        <v>1</v>
      </c>
      <c r="M103" s="194">
        <v>0</v>
      </c>
      <c r="N103" s="190">
        <f t="shared" si="21"/>
        <v>2</v>
      </c>
      <c r="O103" s="191">
        <f t="shared" si="21"/>
        <v>1</v>
      </c>
      <c r="P103" s="192">
        <f t="shared" si="22"/>
        <v>2</v>
      </c>
      <c r="Q103" s="192">
        <f t="shared" si="22"/>
        <v>1</v>
      </c>
      <c r="R103" s="192">
        <f t="shared" si="22"/>
        <v>0</v>
      </c>
      <c r="S103" s="193">
        <f t="shared" si="19"/>
        <v>0.29411764705882354</v>
      </c>
      <c r="T103" s="193">
        <f t="shared" si="20"/>
        <v>0.28449502133712662</v>
      </c>
    </row>
    <row r="104" spans="1:20">
      <c r="A104" s="776"/>
      <c r="B104" s="226" t="s">
        <v>67</v>
      </c>
      <c r="C104" s="185" t="s">
        <v>446</v>
      </c>
      <c r="D104" s="187">
        <v>9</v>
      </c>
      <c r="E104" s="188">
        <v>3</v>
      </c>
      <c r="F104" s="189">
        <v>0</v>
      </c>
      <c r="G104" s="189">
        <v>0</v>
      </c>
      <c r="H104" s="189">
        <v>0</v>
      </c>
      <c r="I104" s="195">
        <v>18</v>
      </c>
      <c r="J104" s="195">
        <v>8</v>
      </c>
      <c r="K104" s="225">
        <v>0</v>
      </c>
      <c r="L104" s="225">
        <v>0</v>
      </c>
      <c r="M104" s="230">
        <v>0</v>
      </c>
      <c r="N104" s="190">
        <f t="shared" si="21"/>
        <v>27</v>
      </c>
      <c r="O104" s="191">
        <f t="shared" si="21"/>
        <v>11</v>
      </c>
      <c r="P104" s="192">
        <f t="shared" si="22"/>
        <v>0</v>
      </c>
      <c r="Q104" s="192">
        <f t="shared" si="22"/>
        <v>0</v>
      </c>
      <c r="R104" s="192">
        <f t="shared" si="22"/>
        <v>0</v>
      </c>
      <c r="S104" s="193">
        <f t="shared" si="19"/>
        <v>0</v>
      </c>
      <c r="T104" s="193">
        <f t="shared" si="20"/>
        <v>0</v>
      </c>
    </row>
    <row r="105" spans="1:20" ht="26.25">
      <c r="A105" s="776"/>
      <c r="B105" s="226" t="s">
        <v>67</v>
      </c>
      <c r="C105" s="239" t="s">
        <v>88</v>
      </c>
      <c r="D105" s="232">
        <v>0</v>
      </c>
      <c r="E105" s="233">
        <v>0</v>
      </c>
      <c r="F105" s="234">
        <v>0</v>
      </c>
      <c r="G105" s="234">
        <v>0</v>
      </c>
      <c r="H105" s="234">
        <v>0</v>
      </c>
      <c r="I105" s="222">
        <v>0</v>
      </c>
      <c r="J105" s="222">
        <v>0</v>
      </c>
      <c r="K105" s="195">
        <v>1</v>
      </c>
      <c r="L105" s="195">
        <v>0</v>
      </c>
      <c r="M105" s="194">
        <v>0</v>
      </c>
      <c r="N105" s="190">
        <f t="shared" si="21"/>
        <v>1</v>
      </c>
      <c r="O105" s="191">
        <f t="shared" si="21"/>
        <v>0</v>
      </c>
      <c r="P105" s="192">
        <f t="shared" si="22"/>
        <v>1</v>
      </c>
      <c r="Q105" s="192">
        <f t="shared" si="22"/>
        <v>0</v>
      </c>
      <c r="R105" s="192">
        <f t="shared" si="22"/>
        <v>0</v>
      </c>
      <c r="S105" s="193">
        <f t="shared" si="19"/>
        <v>0.14705882352941177</v>
      </c>
      <c r="T105" s="193">
        <f t="shared" si="20"/>
        <v>0.14224751066856331</v>
      </c>
    </row>
    <row r="106" spans="1:20">
      <c r="A106" s="776"/>
      <c r="B106" s="226" t="s">
        <v>67</v>
      </c>
      <c r="C106" s="185" t="s">
        <v>57</v>
      </c>
      <c r="D106" s="186">
        <v>0</v>
      </c>
      <c r="E106" s="240">
        <v>0</v>
      </c>
      <c r="F106" s="189">
        <v>1</v>
      </c>
      <c r="G106" s="189">
        <v>0</v>
      </c>
      <c r="H106" s="189">
        <v>1</v>
      </c>
      <c r="I106" s="222">
        <v>0</v>
      </c>
      <c r="J106" s="222">
        <v>0</v>
      </c>
      <c r="K106" s="225">
        <v>2</v>
      </c>
      <c r="L106" s="225">
        <v>1</v>
      </c>
      <c r="M106" s="230">
        <v>0</v>
      </c>
      <c r="N106" s="190">
        <f>D106+F106+I106+K106</f>
        <v>3</v>
      </c>
      <c r="O106" s="191">
        <f>E106+G106+J106+L106</f>
        <v>1</v>
      </c>
      <c r="P106" s="192">
        <f t="shared" ref="P106:R107" si="25">F106+K106</f>
        <v>3</v>
      </c>
      <c r="Q106" s="192">
        <f t="shared" si="25"/>
        <v>1</v>
      </c>
      <c r="R106" s="192">
        <f t="shared" si="25"/>
        <v>1</v>
      </c>
      <c r="S106" s="193">
        <f t="shared" si="19"/>
        <v>0.44117647058823528</v>
      </c>
      <c r="T106" s="193">
        <f t="shared" si="20"/>
        <v>0.42674253200568996</v>
      </c>
    </row>
    <row r="107" spans="1:20" ht="15" customHeight="1">
      <c r="A107" s="776"/>
      <c r="B107" s="772" t="s">
        <v>486</v>
      </c>
      <c r="C107" s="773"/>
      <c r="D107" s="202">
        <f>SUM(D101:D106)</f>
        <v>9</v>
      </c>
      <c r="E107" s="202">
        <f t="shared" ref="E107:M107" si="26">SUM(E101:E106)</f>
        <v>3</v>
      </c>
      <c r="F107" s="202">
        <f t="shared" si="26"/>
        <v>1</v>
      </c>
      <c r="G107" s="202">
        <f t="shared" si="26"/>
        <v>0</v>
      </c>
      <c r="H107" s="202">
        <f t="shared" si="26"/>
        <v>1</v>
      </c>
      <c r="I107" s="202">
        <f t="shared" si="26"/>
        <v>18</v>
      </c>
      <c r="J107" s="202">
        <f t="shared" si="26"/>
        <v>8</v>
      </c>
      <c r="K107" s="202">
        <f t="shared" si="26"/>
        <v>7</v>
      </c>
      <c r="L107" s="202">
        <f t="shared" si="26"/>
        <v>3</v>
      </c>
      <c r="M107" s="202">
        <f t="shared" si="26"/>
        <v>0</v>
      </c>
      <c r="N107" s="202">
        <f>D107+F107+I107+K107</f>
        <v>35</v>
      </c>
      <c r="O107" s="202">
        <f>E107+G107+J107+L107</f>
        <v>14</v>
      </c>
      <c r="P107" s="202">
        <f t="shared" si="25"/>
        <v>8</v>
      </c>
      <c r="Q107" s="202">
        <f t="shared" si="25"/>
        <v>3</v>
      </c>
      <c r="R107" s="202">
        <f t="shared" si="25"/>
        <v>1</v>
      </c>
      <c r="S107" s="203">
        <f t="shared" si="19"/>
        <v>1.1764705882352942</v>
      </c>
      <c r="T107" s="203">
        <f t="shared" si="20"/>
        <v>1.1379800853485065</v>
      </c>
    </row>
    <row r="108" spans="1:20">
      <c r="A108" s="777"/>
      <c r="B108" s="774" t="s">
        <v>487</v>
      </c>
      <c r="C108" s="774"/>
      <c r="D108" s="218">
        <f>D84+D100+D107</f>
        <v>414</v>
      </c>
      <c r="E108" s="218">
        <f t="shared" ref="E108:R108" si="27">E84+E100+E107</f>
        <v>244</v>
      </c>
      <c r="F108" s="218">
        <f t="shared" si="27"/>
        <v>195</v>
      </c>
      <c r="G108" s="218">
        <f t="shared" si="27"/>
        <v>117</v>
      </c>
      <c r="H108" s="218">
        <f t="shared" si="27"/>
        <v>19</v>
      </c>
      <c r="I108" s="218">
        <f t="shared" si="27"/>
        <v>63</v>
      </c>
      <c r="J108" s="218">
        <f t="shared" si="27"/>
        <v>34</v>
      </c>
      <c r="K108" s="218">
        <f t="shared" si="27"/>
        <v>8</v>
      </c>
      <c r="L108" s="218">
        <f t="shared" si="27"/>
        <v>3</v>
      </c>
      <c r="M108" s="218">
        <f t="shared" si="27"/>
        <v>0</v>
      </c>
      <c r="N108" s="218">
        <f t="shared" si="27"/>
        <v>680</v>
      </c>
      <c r="O108" s="218">
        <f t="shared" si="27"/>
        <v>398</v>
      </c>
      <c r="P108" s="218">
        <f t="shared" si="27"/>
        <v>203</v>
      </c>
      <c r="Q108" s="218">
        <f t="shared" si="27"/>
        <v>120</v>
      </c>
      <c r="R108" s="219">
        <f t="shared" si="27"/>
        <v>19</v>
      </c>
      <c r="S108" s="220">
        <f t="shared" si="19"/>
        <v>29.852941176470587</v>
      </c>
      <c r="T108" s="220">
        <f t="shared" si="20"/>
        <v>28.87624466571835</v>
      </c>
    </row>
    <row r="109" spans="1:20">
      <c r="A109" s="775" t="s">
        <v>488</v>
      </c>
      <c r="B109" s="185" t="s">
        <v>284</v>
      </c>
      <c r="C109" s="185" t="s">
        <v>47</v>
      </c>
      <c r="D109" s="186">
        <v>0</v>
      </c>
      <c r="E109" s="186">
        <v>0</v>
      </c>
      <c r="F109" s="187">
        <v>1</v>
      </c>
      <c r="G109" s="187">
        <v>0</v>
      </c>
      <c r="H109" s="188">
        <v>0</v>
      </c>
      <c r="I109" s="221">
        <v>0</v>
      </c>
      <c r="J109" s="221">
        <v>0</v>
      </c>
      <c r="K109" s="221">
        <v>0</v>
      </c>
      <c r="L109" s="221">
        <v>0</v>
      </c>
      <c r="M109" s="221">
        <v>0</v>
      </c>
      <c r="N109" s="190">
        <f t="shared" ref="N109:O124" si="28">D109+F109+I109+K109</f>
        <v>1</v>
      </c>
      <c r="O109" s="191">
        <f t="shared" si="28"/>
        <v>0</v>
      </c>
      <c r="P109" s="192">
        <f t="shared" ref="P109:R124" si="29">F109+K109</f>
        <v>1</v>
      </c>
      <c r="Q109" s="192">
        <f t="shared" si="29"/>
        <v>0</v>
      </c>
      <c r="R109" s="192">
        <f t="shared" si="29"/>
        <v>0</v>
      </c>
      <c r="S109" s="193">
        <f>P109/$N$125*100</f>
        <v>0.1371742112482853</v>
      </c>
      <c r="T109" s="193">
        <f t="shared" si="20"/>
        <v>0.14224751066856331</v>
      </c>
    </row>
    <row r="110" spans="1:20">
      <c r="A110" s="776"/>
      <c r="B110" s="185" t="s">
        <v>284</v>
      </c>
      <c r="C110" s="185" t="s">
        <v>49</v>
      </c>
      <c r="D110" s="186">
        <v>0</v>
      </c>
      <c r="E110" s="186">
        <v>0</v>
      </c>
      <c r="F110" s="187">
        <v>1</v>
      </c>
      <c r="G110" s="187">
        <v>1</v>
      </c>
      <c r="H110" s="188">
        <v>0</v>
      </c>
      <c r="I110" s="221">
        <v>0</v>
      </c>
      <c r="J110" s="221">
        <v>0</v>
      </c>
      <c r="K110" s="221">
        <v>0</v>
      </c>
      <c r="L110" s="221">
        <v>0</v>
      </c>
      <c r="M110" s="221">
        <v>0</v>
      </c>
      <c r="N110" s="190">
        <f t="shared" si="28"/>
        <v>1</v>
      </c>
      <c r="O110" s="191">
        <f t="shared" si="28"/>
        <v>1</v>
      </c>
      <c r="P110" s="192">
        <f t="shared" si="29"/>
        <v>1</v>
      </c>
      <c r="Q110" s="192">
        <f t="shared" si="29"/>
        <v>1</v>
      </c>
      <c r="R110" s="192">
        <f t="shared" si="29"/>
        <v>0</v>
      </c>
      <c r="S110" s="193">
        <f t="shared" ref="S110:S125" si="30">P110/$N$125*100</f>
        <v>0.1371742112482853</v>
      </c>
      <c r="T110" s="193">
        <f t="shared" si="20"/>
        <v>0.14224751066856331</v>
      </c>
    </row>
    <row r="111" spans="1:20">
      <c r="A111" s="776"/>
      <c r="B111" s="185" t="s">
        <v>284</v>
      </c>
      <c r="C111" s="185" t="s">
        <v>50</v>
      </c>
      <c r="D111" s="186">
        <v>0</v>
      </c>
      <c r="E111" s="186">
        <v>0</v>
      </c>
      <c r="F111" s="187">
        <v>2</v>
      </c>
      <c r="G111" s="187">
        <v>0</v>
      </c>
      <c r="H111" s="188">
        <v>0</v>
      </c>
      <c r="I111" s="221">
        <v>0</v>
      </c>
      <c r="J111" s="221">
        <v>0</v>
      </c>
      <c r="K111" s="221">
        <v>0</v>
      </c>
      <c r="L111" s="221">
        <v>0</v>
      </c>
      <c r="M111" s="221">
        <v>0</v>
      </c>
      <c r="N111" s="190">
        <f t="shared" si="28"/>
        <v>2</v>
      </c>
      <c r="O111" s="191">
        <f t="shared" si="28"/>
        <v>0</v>
      </c>
      <c r="P111" s="192">
        <f t="shared" si="29"/>
        <v>2</v>
      </c>
      <c r="Q111" s="192">
        <f t="shared" si="29"/>
        <v>0</v>
      </c>
      <c r="R111" s="192">
        <f t="shared" si="29"/>
        <v>0</v>
      </c>
      <c r="S111" s="193">
        <f t="shared" si="30"/>
        <v>0.2743484224965706</v>
      </c>
      <c r="T111" s="193">
        <f t="shared" si="20"/>
        <v>0.28449502133712662</v>
      </c>
    </row>
    <row r="112" spans="1:20">
      <c r="A112" s="776"/>
      <c r="B112" s="185" t="s">
        <v>284</v>
      </c>
      <c r="C112" s="185" t="s">
        <v>53</v>
      </c>
      <c r="D112" s="186">
        <v>0</v>
      </c>
      <c r="E112" s="186">
        <v>0</v>
      </c>
      <c r="F112" s="187">
        <v>18</v>
      </c>
      <c r="G112" s="187">
        <v>4</v>
      </c>
      <c r="H112" s="188">
        <v>0</v>
      </c>
      <c r="I112" s="221">
        <v>0</v>
      </c>
      <c r="J112" s="221">
        <v>0</v>
      </c>
      <c r="K112" s="221">
        <v>0</v>
      </c>
      <c r="L112" s="221">
        <v>0</v>
      </c>
      <c r="M112" s="221">
        <v>0</v>
      </c>
      <c r="N112" s="190">
        <f t="shared" si="28"/>
        <v>18</v>
      </c>
      <c r="O112" s="191">
        <f t="shared" si="28"/>
        <v>4</v>
      </c>
      <c r="P112" s="192">
        <f t="shared" si="29"/>
        <v>18</v>
      </c>
      <c r="Q112" s="192">
        <f t="shared" si="29"/>
        <v>4</v>
      </c>
      <c r="R112" s="192">
        <f t="shared" si="29"/>
        <v>0</v>
      </c>
      <c r="S112" s="193">
        <f t="shared" si="30"/>
        <v>2.4691358024691357</v>
      </c>
      <c r="T112" s="193">
        <f t="shared" si="20"/>
        <v>2.5604551920341394</v>
      </c>
    </row>
    <row r="113" spans="1:20">
      <c r="A113" s="776"/>
      <c r="B113" s="185" t="s">
        <v>284</v>
      </c>
      <c r="C113" s="185" t="s">
        <v>446</v>
      </c>
      <c r="D113" s="187">
        <v>483</v>
      </c>
      <c r="E113" s="187">
        <v>305</v>
      </c>
      <c r="F113" s="197">
        <v>0</v>
      </c>
      <c r="G113" s="197">
        <v>0</v>
      </c>
      <c r="H113" s="188">
        <v>0</v>
      </c>
      <c r="I113" s="238">
        <v>27</v>
      </c>
      <c r="J113" s="238">
        <v>10</v>
      </c>
      <c r="K113" s="221">
        <v>0</v>
      </c>
      <c r="L113" s="221">
        <v>0</v>
      </c>
      <c r="M113" s="221">
        <v>0</v>
      </c>
      <c r="N113" s="190">
        <f t="shared" si="28"/>
        <v>510</v>
      </c>
      <c r="O113" s="191">
        <f t="shared" si="28"/>
        <v>315</v>
      </c>
      <c r="P113" s="192">
        <f t="shared" si="29"/>
        <v>0</v>
      </c>
      <c r="Q113" s="192">
        <f t="shared" si="29"/>
        <v>0</v>
      </c>
      <c r="R113" s="192">
        <f t="shared" si="29"/>
        <v>0</v>
      </c>
      <c r="S113" s="193">
        <f t="shared" si="30"/>
        <v>0</v>
      </c>
      <c r="T113" s="193">
        <f t="shared" si="20"/>
        <v>0</v>
      </c>
    </row>
    <row r="114" spans="1:20">
      <c r="A114" s="776"/>
      <c r="B114" s="185" t="s">
        <v>284</v>
      </c>
      <c r="C114" s="185" t="s">
        <v>476</v>
      </c>
      <c r="D114" s="186">
        <v>0</v>
      </c>
      <c r="E114" s="186">
        <v>0</v>
      </c>
      <c r="F114" s="187">
        <v>1</v>
      </c>
      <c r="G114" s="187">
        <v>1</v>
      </c>
      <c r="H114" s="188">
        <v>1</v>
      </c>
      <c r="I114" s="221">
        <v>0</v>
      </c>
      <c r="J114" s="221">
        <v>0</v>
      </c>
      <c r="K114" s="221">
        <v>0</v>
      </c>
      <c r="L114" s="221">
        <v>0</v>
      </c>
      <c r="M114" s="221">
        <v>0</v>
      </c>
      <c r="N114" s="190">
        <f t="shared" si="28"/>
        <v>1</v>
      </c>
      <c r="O114" s="191">
        <f t="shared" si="28"/>
        <v>1</v>
      </c>
      <c r="P114" s="192">
        <f t="shared" si="29"/>
        <v>1</v>
      </c>
      <c r="Q114" s="192">
        <f t="shared" si="29"/>
        <v>1</v>
      </c>
      <c r="R114" s="192">
        <f t="shared" si="29"/>
        <v>1</v>
      </c>
      <c r="S114" s="193">
        <f t="shared" si="30"/>
        <v>0.1371742112482853</v>
      </c>
      <c r="T114" s="193">
        <f t="shared" si="20"/>
        <v>0.14224751066856331</v>
      </c>
    </row>
    <row r="115" spans="1:20">
      <c r="A115" s="776"/>
      <c r="B115" s="185" t="s">
        <v>284</v>
      </c>
      <c r="C115" s="185" t="s">
        <v>57</v>
      </c>
      <c r="D115" s="186">
        <v>0</v>
      </c>
      <c r="E115" s="186">
        <v>0</v>
      </c>
      <c r="F115" s="187">
        <v>30</v>
      </c>
      <c r="G115" s="187">
        <v>15</v>
      </c>
      <c r="H115" s="188">
        <v>0</v>
      </c>
      <c r="I115" s="221">
        <v>0</v>
      </c>
      <c r="J115" s="221">
        <v>0</v>
      </c>
      <c r="K115" s="221">
        <v>0</v>
      </c>
      <c r="L115" s="221">
        <v>0</v>
      </c>
      <c r="M115" s="221">
        <v>0</v>
      </c>
      <c r="N115" s="190">
        <f t="shared" si="28"/>
        <v>30</v>
      </c>
      <c r="O115" s="191">
        <f t="shared" si="28"/>
        <v>15</v>
      </c>
      <c r="P115" s="192">
        <f t="shared" si="29"/>
        <v>30</v>
      </c>
      <c r="Q115" s="192">
        <f t="shared" si="29"/>
        <v>15</v>
      </c>
      <c r="R115" s="192">
        <f t="shared" si="29"/>
        <v>0</v>
      </c>
      <c r="S115" s="193">
        <f t="shared" si="30"/>
        <v>4.1152263374485596</v>
      </c>
      <c r="T115" s="193">
        <f t="shared" si="20"/>
        <v>4.2674253200568986</v>
      </c>
    </row>
    <row r="116" spans="1:20">
      <c r="A116" s="776"/>
      <c r="B116" s="772" t="s">
        <v>329</v>
      </c>
      <c r="C116" s="773"/>
      <c r="D116" s="202">
        <f>SUM(D109:D115)</f>
        <v>483</v>
      </c>
      <c r="E116" s="202">
        <f t="shared" ref="E116:M116" si="31">SUM(E109:E115)</f>
        <v>305</v>
      </c>
      <c r="F116" s="202">
        <f t="shared" si="31"/>
        <v>53</v>
      </c>
      <c r="G116" s="202">
        <f t="shared" si="31"/>
        <v>21</v>
      </c>
      <c r="H116" s="202">
        <f t="shared" si="31"/>
        <v>1</v>
      </c>
      <c r="I116" s="202">
        <f t="shared" si="31"/>
        <v>27</v>
      </c>
      <c r="J116" s="202">
        <f t="shared" si="31"/>
        <v>10</v>
      </c>
      <c r="K116" s="202">
        <f t="shared" si="31"/>
        <v>0</v>
      </c>
      <c r="L116" s="202">
        <f t="shared" si="31"/>
        <v>0</v>
      </c>
      <c r="M116" s="202">
        <f t="shared" si="31"/>
        <v>0</v>
      </c>
      <c r="N116" s="202">
        <f t="shared" si="28"/>
        <v>563</v>
      </c>
      <c r="O116" s="202">
        <f t="shared" si="28"/>
        <v>336</v>
      </c>
      <c r="P116" s="202">
        <f t="shared" si="29"/>
        <v>53</v>
      </c>
      <c r="Q116" s="202">
        <f t="shared" si="29"/>
        <v>21</v>
      </c>
      <c r="R116" s="202">
        <f t="shared" si="29"/>
        <v>1</v>
      </c>
      <c r="S116" s="203">
        <f t="shared" si="30"/>
        <v>7.270233196159122</v>
      </c>
      <c r="T116" s="203">
        <f t="shared" si="20"/>
        <v>7.5391180654338541</v>
      </c>
    </row>
    <row r="117" spans="1:20">
      <c r="A117" s="776"/>
      <c r="B117" s="185" t="s">
        <v>60</v>
      </c>
      <c r="C117" s="185" t="s">
        <v>483</v>
      </c>
      <c r="D117" s="186">
        <v>0</v>
      </c>
      <c r="E117" s="186">
        <v>0</v>
      </c>
      <c r="F117" s="187">
        <v>2</v>
      </c>
      <c r="G117" s="187">
        <v>2</v>
      </c>
      <c r="H117" s="188">
        <v>1</v>
      </c>
      <c r="I117" s="221">
        <v>0</v>
      </c>
      <c r="J117" s="221">
        <v>0</v>
      </c>
      <c r="K117" s="221">
        <v>0</v>
      </c>
      <c r="L117" s="221">
        <v>0</v>
      </c>
      <c r="M117" s="221">
        <v>0</v>
      </c>
      <c r="N117" s="190">
        <f t="shared" si="28"/>
        <v>2</v>
      </c>
      <c r="O117" s="191">
        <f t="shared" si="28"/>
        <v>2</v>
      </c>
      <c r="P117" s="192">
        <f t="shared" si="29"/>
        <v>2</v>
      </c>
      <c r="Q117" s="192">
        <f t="shared" si="29"/>
        <v>2</v>
      </c>
      <c r="R117" s="192">
        <f t="shared" si="29"/>
        <v>1</v>
      </c>
      <c r="S117" s="193">
        <f t="shared" si="30"/>
        <v>0.2743484224965706</v>
      </c>
      <c r="T117" s="193">
        <f t="shared" si="20"/>
        <v>0.28449502133712662</v>
      </c>
    </row>
    <row r="118" spans="1:20">
      <c r="A118" s="776"/>
      <c r="B118" s="185" t="s">
        <v>60</v>
      </c>
      <c r="C118" s="185" t="s">
        <v>446</v>
      </c>
      <c r="D118" s="187">
        <v>140</v>
      </c>
      <c r="E118" s="187">
        <v>77</v>
      </c>
      <c r="F118" s="187">
        <v>0</v>
      </c>
      <c r="G118" s="187">
        <v>0</v>
      </c>
      <c r="H118" s="188">
        <v>0</v>
      </c>
      <c r="I118" s="195">
        <v>10</v>
      </c>
      <c r="J118" s="195">
        <v>4</v>
      </c>
      <c r="K118" s="221">
        <v>0</v>
      </c>
      <c r="L118" s="221">
        <v>0</v>
      </c>
      <c r="M118" s="221">
        <v>0</v>
      </c>
      <c r="N118" s="190">
        <f t="shared" si="28"/>
        <v>150</v>
      </c>
      <c r="O118" s="191">
        <f t="shared" si="28"/>
        <v>81</v>
      </c>
      <c r="P118" s="192">
        <f t="shared" si="29"/>
        <v>0</v>
      </c>
      <c r="Q118" s="192">
        <f t="shared" si="29"/>
        <v>0</v>
      </c>
      <c r="R118" s="192">
        <f t="shared" si="29"/>
        <v>0</v>
      </c>
      <c r="S118" s="193">
        <f t="shared" si="30"/>
        <v>0</v>
      </c>
      <c r="T118" s="193">
        <f t="shared" si="20"/>
        <v>0</v>
      </c>
    </row>
    <row r="119" spans="1:20">
      <c r="A119" s="776"/>
      <c r="B119" s="185" t="s">
        <v>60</v>
      </c>
      <c r="C119" s="185" t="s">
        <v>57</v>
      </c>
      <c r="D119" s="186">
        <v>0</v>
      </c>
      <c r="E119" s="186">
        <v>0</v>
      </c>
      <c r="F119" s="197">
        <v>1</v>
      </c>
      <c r="G119" s="197">
        <v>0</v>
      </c>
      <c r="H119" s="188">
        <v>0</v>
      </c>
      <c r="I119" s="241">
        <v>0</v>
      </c>
      <c r="J119" s="241">
        <v>0</v>
      </c>
      <c r="K119" s="221">
        <v>0</v>
      </c>
      <c r="L119" s="221">
        <v>0</v>
      </c>
      <c r="M119" s="221">
        <v>0</v>
      </c>
      <c r="N119" s="190">
        <f t="shared" si="28"/>
        <v>1</v>
      </c>
      <c r="O119" s="191">
        <f t="shared" si="28"/>
        <v>0</v>
      </c>
      <c r="P119" s="192">
        <f t="shared" si="29"/>
        <v>1</v>
      </c>
      <c r="Q119" s="192">
        <f t="shared" si="29"/>
        <v>0</v>
      </c>
      <c r="R119" s="192">
        <f t="shared" si="29"/>
        <v>0</v>
      </c>
      <c r="S119" s="193">
        <f t="shared" si="30"/>
        <v>0.1371742112482853</v>
      </c>
      <c r="T119" s="193">
        <f t="shared" si="20"/>
        <v>0.14224751066856331</v>
      </c>
    </row>
    <row r="120" spans="1:20">
      <c r="A120" s="776"/>
      <c r="B120" s="772" t="s">
        <v>341</v>
      </c>
      <c r="C120" s="773"/>
      <c r="D120" s="202">
        <f>SUM(D117:D119)</f>
        <v>140</v>
      </c>
      <c r="E120" s="202">
        <f t="shared" ref="E120:M120" si="32">SUM(E117:E119)</f>
        <v>77</v>
      </c>
      <c r="F120" s="202">
        <f t="shared" si="32"/>
        <v>3</v>
      </c>
      <c r="G120" s="202">
        <f t="shared" si="32"/>
        <v>2</v>
      </c>
      <c r="H120" s="202">
        <f t="shared" si="32"/>
        <v>1</v>
      </c>
      <c r="I120" s="202">
        <f t="shared" si="32"/>
        <v>10</v>
      </c>
      <c r="J120" s="202">
        <f t="shared" si="32"/>
        <v>4</v>
      </c>
      <c r="K120" s="202">
        <f t="shared" si="32"/>
        <v>0</v>
      </c>
      <c r="L120" s="202">
        <f t="shared" si="32"/>
        <v>0</v>
      </c>
      <c r="M120" s="202">
        <f t="shared" si="32"/>
        <v>0</v>
      </c>
      <c r="N120" s="202">
        <f t="shared" si="28"/>
        <v>153</v>
      </c>
      <c r="O120" s="202">
        <f t="shared" si="28"/>
        <v>83</v>
      </c>
      <c r="P120" s="202">
        <f t="shared" si="29"/>
        <v>3</v>
      </c>
      <c r="Q120" s="202">
        <f t="shared" si="29"/>
        <v>2</v>
      </c>
      <c r="R120" s="202">
        <f t="shared" si="29"/>
        <v>1</v>
      </c>
      <c r="S120" s="203">
        <f t="shared" si="30"/>
        <v>0.41152263374485598</v>
      </c>
      <c r="T120" s="203">
        <f t="shared" si="20"/>
        <v>0.42674253200568996</v>
      </c>
    </row>
    <row r="121" spans="1:20">
      <c r="A121" s="776"/>
      <c r="B121" s="185" t="s">
        <v>67</v>
      </c>
      <c r="C121" s="185" t="s">
        <v>52</v>
      </c>
      <c r="D121" s="186">
        <v>0</v>
      </c>
      <c r="E121" s="186">
        <v>0</v>
      </c>
      <c r="F121" s="187">
        <v>1</v>
      </c>
      <c r="G121" s="187">
        <v>1</v>
      </c>
      <c r="H121" s="188">
        <v>1</v>
      </c>
      <c r="I121" s="221">
        <v>0</v>
      </c>
      <c r="J121" s="221">
        <v>0</v>
      </c>
      <c r="K121" s="221">
        <v>0</v>
      </c>
      <c r="L121" s="221">
        <v>0</v>
      </c>
      <c r="M121" s="221">
        <v>0</v>
      </c>
      <c r="N121" s="190">
        <f t="shared" si="28"/>
        <v>1</v>
      </c>
      <c r="O121" s="191">
        <f t="shared" si="28"/>
        <v>1</v>
      </c>
      <c r="P121" s="192">
        <f t="shared" si="29"/>
        <v>1</v>
      </c>
      <c r="Q121" s="192">
        <f t="shared" si="29"/>
        <v>1</v>
      </c>
      <c r="R121" s="192">
        <f t="shared" si="29"/>
        <v>1</v>
      </c>
      <c r="S121" s="193">
        <f t="shared" si="30"/>
        <v>0.1371742112482853</v>
      </c>
      <c r="T121" s="193">
        <f t="shared" si="20"/>
        <v>0.14224751066856331</v>
      </c>
    </row>
    <row r="122" spans="1:20">
      <c r="A122" s="776"/>
      <c r="B122" s="185" t="s">
        <v>67</v>
      </c>
      <c r="C122" s="185" t="s">
        <v>446</v>
      </c>
      <c r="D122" s="187">
        <v>10</v>
      </c>
      <c r="E122" s="187">
        <v>6</v>
      </c>
      <c r="F122" s="197">
        <v>0</v>
      </c>
      <c r="G122" s="197">
        <v>0</v>
      </c>
      <c r="H122" s="188">
        <v>0</v>
      </c>
      <c r="I122" s="238">
        <v>1</v>
      </c>
      <c r="J122" s="238">
        <v>1</v>
      </c>
      <c r="K122" s="221">
        <v>0</v>
      </c>
      <c r="L122" s="221">
        <v>0</v>
      </c>
      <c r="M122" s="221">
        <v>0</v>
      </c>
      <c r="N122" s="190">
        <f t="shared" si="28"/>
        <v>11</v>
      </c>
      <c r="O122" s="191">
        <f t="shared" si="28"/>
        <v>7</v>
      </c>
      <c r="P122" s="192">
        <f t="shared" si="29"/>
        <v>0</v>
      </c>
      <c r="Q122" s="192">
        <f t="shared" si="29"/>
        <v>0</v>
      </c>
      <c r="R122" s="192">
        <f t="shared" si="29"/>
        <v>0</v>
      </c>
      <c r="S122" s="193">
        <f t="shared" si="30"/>
        <v>0</v>
      </c>
      <c r="T122" s="193">
        <f t="shared" si="20"/>
        <v>0</v>
      </c>
    </row>
    <row r="123" spans="1:20">
      <c r="A123" s="776"/>
      <c r="B123" s="209" t="s">
        <v>67</v>
      </c>
      <c r="C123" s="209" t="s">
        <v>476</v>
      </c>
      <c r="D123" s="210">
        <v>0</v>
      </c>
      <c r="E123" s="210">
        <v>0</v>
      </c>
      <c r="F123" s="205">
        <v>1</v>
      </c>
      <c r="G123" s="205">
        <v>0</v>
      </c>
      <c r="H123" s="223">
        <v>0</v>
      </c>
      <c r="I123" s="224">
        <v>0</v>
      </c>
      <c r="J123" s="224">
        <v>0</v>
      </c>
      <c r="K123" s="224">
        <v>0</v>
      </c>
      <c r="L123" s="224">
        <v>0</v>
      </c>
      <c r="M123" s="224">
        <v>0</v>
      </c>
      <c r="N123" s="190">
        <f t="shared" si="28"/>
        <v>1</v>
      </c>
      <c r="O123" s="191">
        <f t="shared" si="28"/>
        <v>0</v>
      </c>
      <c r="P123" s="192">
        <f t="shared" si="29"/>
        <v>1</v>
      </c>
      <c r="Q123" s="192">
        <f t="shared" si="29"/>
        <v>0</v>
      </c>
      <c r="R123" s="192">
        <f t="shared" si="29"/>
        <v>0</v>
      </c>
      <c r="S123" s="193">
        <f t="shared" si="30"/>
        <v>0.1371742112482853</v>
      </c>
      <c r="T123" s="193">
        <f t="shared" si="20"/>
        <v>0.14224751066856331</v>
      </c>
    </row>
    <row r="124" spans="1:20">
      <c r="A124" s="776"/>
      <c r="B124" s="772" t="s">
        <v>349</v>
      </c>
      <c r="C124" s="773"/>
      <c r="D124" s="202">
        <f>SUM(D121:D123)</f>
        <v>10</v>
      </c>
      <c r="E124" s="202">
        <f t="shared" ref="E124:M124" si="33">SUM(E121:E123)</f>
        <v>6</v>
      </c>
      <c r="F124" s="202">
        <f t="shared" si="33"/>
        <v>2</v>
      </c>
      <c r="G124" s="202">
        <f t="shared" si="33"/>
        <v>1</v>
      </c>
      <c r="H124" s="202">
        <f t="shared" si="33"/>
        <v>1</v>
      </c>
      <c r="I124" s="202">
        <f t="shared" si="33"/>
        <v>1</v>
      </c>
      <c r="J124" s="202">
        <f t="shared" si="33"/>
        <v>1</v>
      </c>
      <c r="K124" s="202">
        <f t="shared" si="33"/>
        <v>0</v>
      </c>
      <c r="L124" s="202">
        <f t="shared" si="33"/>
        <v>0</v>
      </c>
      <c r="M124" s="202">
        <f t="shared" si="33"/>
        <v>0</v>
      </c>
      <c r="N124" s="202">
        <f t="shared" si="28"/>
        <v>13</v>
      </c>
      <c r="O124" s="202">
        <f t="shared" si="28"/>
        <v>8</v>
      </c>
      <c r="P124" s="202">
        <f t="shared" si="29"/>
        <v>2</v>
      </c>
      <c r="Q124" s="202">
        <f t="shared" si="29"/>
        <v>1</v>
      </c>
      <c r="R124" s="202">
        <f t="shared" si="29"/>
        <v>1</v>
      </c>
      <c r="S124" s="203">
        <f t="shared" si="30"/>
        <v>0.2743484224965706</v>
      </c>
      <c r="T124" s="203">
        <f t="shared" si="20"/>
        <v>0.28449502133712662</v>
      </c>
    </row>
    <row r="125" spans="1:20">
      <c r="A125" s="777"/>
      <c r="B125" s="774" t="s">
        <v>489</v>
      </c>
      <c r="C125" s="774"/>
      <c r="D125" s="218">
        <f>D116+D120+D124</f>
        <v>633</v>
      </c>
      <c r="E125" s="218">
        <f t="shared" ref="E125:M125" si="34">E116+E120+E124</f>
        <v>388</v>
      </c>
      <c r="F125" s="218">
        <f t="shared" si="34"/>
        <v>58</v>
      </c>
      <c r="G125" s="218">
        <f t="shared" si="34"/>
        <v>24</v>
      </c>
      <c r="H125" s="218">
        <f t="shared" si="34"/>
        <v>3</v>
      </c>
      <c r="I125" s="218">
        <f t="shared" si="34"/>
        <v>38</v>
      </c>
      <c r="J125" s="218">
        <f t="shared" si="34"/>
        <v>15</v>
      </c>
      <c r="K125" s="218">
        <f t="shared" si="34"/>
        <v>0</v>
      </c>
      <c r="L125" s="218">
        <f t="shared" si="34"/>
        <v>0</v>
      </c>
      <c r="M125" s="218">
        <f t="shared" si="34"/>
        <v>0</v>
      </c>
      <c r="N125" s="218">
        <f t="shared" ref="N125:O140" si="35">D125+F125+I125+K125</f>
        <v>729</v>
      </c>
      <c r="O125" s="218">
        <f t="shared" si="35"/>
        <v>427</v>
      </c>
      <c r="P125" s="218">
        <f t="shared" ref="P125:R140" si="36">F125+K125</f>
        <v>58</v>
      </c>
      <c r="Q125" s="218">
        <f t="shared" si="36"/>
        <v>24</v>
      </c>
      <c r="R125" s="218">
        <f t="shared" si="36"/>
        <v>3</v>
      </c>
      <c r="S125" s="220">
        <f t="shared" si="30"/>
        <v>7.9561042524005492</v>
      </c>
      <c r="T125" s="220">
        <f t="shared" si="20"/>
        <v>8.2503556187766716</v>
      </c>
    </row>
    <row r="126" spans="1:20">
      <c r="A126" s="775" t="s">
        <v>490</v>
      </c>
      <c r="B126" s="185" t="s">
        <v>45</v>
      </c>
      <c r="C126" s="226" t="s">
        <v>50</v>
      </c>
      <c r="D126" s="242">
        <v>0</v>
      </c>
      <c r="E126" s="242">
        <v>0</v>
      </c>
      <c r="F126" s="238">
        <v>1</v>
      </c>
      <c r="G126" s="238">
        <v>1</v>
      </c>
      <c r="H126" s="194">
        <v>0</v>
      </c>
      <c r="I126" s="222">
        <v>0</v>
      </c>
      <c r="J126" s="222">
        <v>0</v>
      </c>
      <c r="K126" s="222">
        <v>0</v>
      </c>
      <c r="L126" s="222">
        <v>0</v>
      </c>
      <c r="M126" s="222">
        <v>0</v>
      </c>
      <c r="N126" s="190">
        <f t="shared" si="35"/>
        <v>1</v>
      </c>
      <c r="O126" s="191">
        <f t="shared" si="35"/>
        <v>1</v>
      </c>
      <c r="P126" s="192">
        <f t="shared" si="36"/>
        <v>1</v>
      </c>
      <c r="Q126" s="192">
        <f t="shared" si="36"/>
        <v>1</v>
      </c>
      <c r="R126" s="192">
        <f t="shared" si="36"/>
        <v>0</v>
      </c>
      <c r="S126" s="193">
        <f>P126/$N$147*100</f>
        <v>8.6880973066898348E-2</v>
      </c>
      <c r="T126" s="193">
        <f t="shared" si="20"/>
        <v>0.14224751066856331</v>
      </c>
    </row>
    <row r="127" spans="1:20" ht="26.25">
      <c r="A127" s="776"/>
      <c r="B127" s="185" t="s">
        <v>45</v>
      </c>
      <c r="C127" s="239" t="s">
        <v>99</v>
      </c>
      <c r="D127" s="242">
        <v>0</v>
      </c>
      <c r="E127" s="242">
        <v>0</v>
      </c>
      <c r="F127" s="238">
        <v>1</v>
      </c>
      <c r="G127" s="238">
        <v>0</v>
      </c>
      <c r="H127" s="194">
        <v>1</v>
      </c>
      <c r="I127" s="222">
        <v>0</v>
      </c>
      <c r="J127" s="222">
        <v>0</v>
      </c>
      <c r="K127" s="222">
        <v>0</v>
      </c>
      <c r="L127" s="222">
        <v>0</v>
      </c>
      <c r="M127" s="222">
        <v>0</v>
      </c>
      <c r="N127" s="190">
        <f t="shared" si="35"/>
        <v>1</v>
      </c>
      <c r="O127" s="191">
        <f t="shared" si="35"/>
        <v>0</v>
      </c>
      <c r="P127" s="192">
        <f t="shared" si="36"/>
        <v>1</v>
      </c>
      <c r="Q127" s="192">
        <f t="shared" si="36"/>
        <v>0</v>
      </c>
      <c r="R127" s="192">
        <f t="shared" si="36"/>
        <v>1</v>
      </c>
      <c r="S127" s="193">
        <f t="shared" ref="S127:S147" si="37">P127/$N$147*100</f>
        <v>8.6880973066898348E-2</v>
      </c>
      <c r="T127" s="193">
        <f t="shared" si="20"/>
        <v>0.14224751066856331</v>
      </c>
    </row>
    <row r="128" spans="1:20" ht="15" customHeight="1">
      <c r="A128" s="776"/>
      <c r="B128" s="185" t="s">
        <v>45</v>
      </c>
      <c r="C128" s="226" t="s">
        <v>49</v>
      </c>
      <c r="D128" s="242">
        <v>0</v>
      </c>
      <c r="E128" s="242">
        <v>0</v>
      </c>
      <c r="F128" s="238">
        <v>13</v>
      </c>
      <c r="G128" s="238">
        <v>6</v>
      </c>
      <c r="H128" s="194">
        <v>0</v>
      </c>
      <c r="I128" s="222">
        <v>0</v>
      </c>
      <c r="J128" s="222">
        <v>0</v>
      </c>
      <c r="K128" s="222">
        <v>0</v>
      </c>
      <c r="L128" s="222">
        <v>0</v>
      </c>
      <c r="M128" s="222">
        <v>0</v>
      </c>
      <c r="N128" s="190">
        <f t="shared" si="35"/>
        <v>13</v>
      </c>
      <c r="O128" s="191">
        <f t="shared" si="35"/>
        <v>6</v>
      </c>
      <c r="P128" s="192">
        <f t="shared" si="36"/>
        <v>13</v>
      </c>
      <c r="Q128" s="192">
        <f t="shared" si="36"/>
        <v>6</v>
      </c>
      <c r="R128" s="192">
        <f t="shared" si="36"/>
        <v>0</v>
      </c>
      <c r="S128" s="193">
        <f t="shared" si="37"/>
        <v>1.1294526498696786</v>
      </c>
      <c r="T128" s="193">
        <f t="shared" si="20"/>
        <v>1.8492176386913231</v>
      </c>
    </row>
    <row r="129" spans="1:20">
      <c r="A129" s="776"/>
      <c r="B129" s="185" t="s">
        <v>45</v>
      </c>
      <c r="C129" s="226" t="s">
        <v>53</v>
      </c>
      <c r="D129" s="242">
        <v>0</v>
      </c>
      <c r="E129" s="242">
        <v>0</v>
      </c>
      <c r="F129" s="238">
        <v>1</v>
      </c>
      <c r="G129" s="238">
        <v>0</v>
      </c>
      <c r="H129" s="194">
        <v>0</v>
      </c>
      <c r="I129" s="222">
        <v>0</v>
      </c>
      <c r="J129" s="222">
        <v>0</v>
      </c>
      <c r="K129" s="222">
        <v>0</v>
      </c>
      <c r="L129" s="222">
        <v>0</v>
      </c>
      <c r="M129" s="222">
        <v>0</v>
      </c>
      <c r="N129" s="190">
        <f t="shared" si="35"/>
        <v>1</v>
      </c>
      <c r="O129" s="191">
        <f t="shared" si="35"/>
        <v>0</v>
      </c>
      <c r="P129" s="192">
        <f t="shared" si="36"/>
        <v>1</v>
      </c>
      <c r="Q129" s="192">
        <f t="shared" si="36"/>
        <v>0</v>
      </c>
      <c r="R129" s="192">
        <f t="shared" si="36"/>
        <v>0</v>
      </c>
      <c r="S129" s="193">
        <f t="shared" si="37"/>
        <v>8.6880973066898348E-2</v>
      </c>
      <c r="T129" s="193">
        <f t="shared" si="20"/>
        <v>0.14224751066856331</v>
      </c>
    </row>
    <row r="130" spans="1:20">
      <c r="A130" s="776"/>
      <c r="B130" s="185" t="s">
        <v>45</v>
      </c>
      <c r="C130" s="226" t="s">
        <v>55</v>
      </c>
      <c r="D130" s="242">
        <v>0</v>
      </c>
      <c r="E130" s="242">
        <v>0</v>
      </c>
      <c r="F130" s="238">
        <v>3</v>
      </c>
      <c r="G130" s="238">
        <v>1</v>
      </c>
      <c r="H130" s="194">
        <v>0</v>
      </c>
      <c r="I130" s="222">
        <v>0</v>
      </c>
      <c r="J130" s="222">
        <v>0</v>
      </c>
      <c r="K130" s="222">
        <v>0</v>
      </c>
      <c r="L130" s="222">
        <v>0</v>
      </c>
      <c r="M130" s="222">
        <v>0</v>
      </c>
      <c r="N130" s="190">
        <f t="shared" si="35"/>
        <v>3</v>
      </c>
      <c r="O130" s="191">
        <f t="shared" si="35"/>
        <v>1</v>
      </c>
      <c r="P130" s="192">
        <f t="shared" si="36"/>
        <v>3</v>
      </c>
      <c r="Q130" s="192">
        <f t="shared" si="36"/>
        <v>1</v>
      </c>
      <c r="R130" s="192">
        <f t="shared" si="36"/>
        <v>0</v>
      </c>
      <c r="S130" s="193">
        <f t="shared" si="37"/>
        <v>0.26064291920069504</v>
      </c>
      <c r="T130" s="193">
        <f t="shared" si="20"/>
        <v>0.42674253200568996</v>
      </c>
    </row>
    <row r="131" spans="1:20">
      <c r="A131" s="776"/>
      <c r="B131" s="185" t="s">
        <v>45</v>
      </c>
      <c r="C131" s="226" t="s">
        <v>446</v>
      </c>
      <c r="D131" s="238">
        <v>546</v>
      </c>
      <c r="E131" s="238">
        <v>494</v>
      </c>
      <c r="F131" s="243">
        <v>0</v>
      </c>
      <c r="G131" s="243">
        <v>0</v>
      </c>
      <c r="H131" s="194">
        <v>0</v>
      </c>
      <c r="I131" s="238">
        <v>181</v>
      </c>
      <c r="J131" s="238">
        <v>171</v>
      </c>
      <c r="K131" s="222">
        <v>0</v>
      </c>
      <c r="L131" s="222">
        <v>0</v>
      </c>
      <c r="M131" s="222">
        <v>0</v>
      </c>
      <c r="N131" s="190">
        <f t="shared" si="35"/>
        <v>727</v>
      </c>
      <c r="O131" s="191">
        <f t="shared" si="35"/>
        <v>665</v>
      </c>
      <c r="P131" s="192">
        <f t="shared" si="36"/>
        <v>0</v>
      </c>
      <c r="Q131" s="192">
        <f t="shared" si="36"/>
        <v>0</v>
      </c>
      <c r="R131" s="192">
        <f t="shared" si="36"/>
        <v>0</v>
      </c>
      <c r="S131" s="193">
        <f t="shared" si="37"/>
        <v>0</v>
      </c>
      <c r="T131" s="193">
        <f t="shared" si="20"/>
        <v>0</v>
      </c>
    </row>
    <row r="132" spans="1:20">
      <c r="A132" s="776"/>
      <c r="B132" s="185" t="s">
        <v>45</v>
      </c>
      <c r="C132" s="226" t="s">
        <v>57</v>
      </c>
      <c r="D132" s="242">
        <v>0</v>
      </c>
      <c r="E132" s="242">
        <v>0</v>
      </c>
      <c r="F132" s="238">
        <v>5</v>
      </c>
      <c r="G132" s="238">
        <v>4</v>
      </c>
      <c r="H132" s="194">
        <v>0</v>
      </c>
      <c r="I132" s="222">
        <v>0</v>
      </c>
      <c r="J132" s="222">
        <v>0</v>
      </c>
      <c r="K132" s="222">
        <v>0</v>
      </c>
      <c r="L132" s="222">
        <v>0</v>
      </c>
      <c r="M132" s="222">
        <v>0</v>
      </c>
      <c r="N132" s="190">
        <f t="shared" si="35"/>
        <v>5</v>
      </c>
      <c r="O132" s="191">
        <f t="shared" si="35"/>
        <v>4</v>
      </c>
      <c r="P132" s="192">
        <f t="shared" si="36"/>
        <v>5</v>
      </c>
      <c r="Q132" s="192">
        <f t="shared" si="36"/>
        <v>4</v>
      </c>
      <c r="R132" s="192">
        <f t="shared" si="36"/>
        <v>0</v>
      </c>
      <c r="S132" s="193">
        <f t="shared" si="37"/>
        <v>0.4344048653344918</v>
      </c>
      <c r="T132" s="193">
        <f t="shared" si="20"/>
        <v>0.71123755334281646</v>
      </c>
    </row>
    <row r="133" spans="1:20">
      <c r="A133" s="776"/>
      <c r="B133" s="770" t="s">
        <v>379</v>
      </c>
      <c r="C133" s="771"/>
      <c r="D133" s="199">
        <f>SUM(D126:D132)</f>
        <v>546</v>
      </c>
      <c r="E133" s="199">
        <f t="shared" ref="E133:M133" si="38">SUM(E126:E132)</f>
        <v>494</v>
      </c>
      <c r="F133" s="199">
        <f t="shared" si="38"/>
        <v>24</v>
      </c>
      <c r="G133" s="199">
        <f t="shared" si="38"/>
        <v>12</v>
      </c>
      <c r="H133" s="199">
        <f t="shared" si="38"/>
        <v>1</v>
      </c>
      <c r="I133" s="199">
        <f t="shared" si="38"/>
        <v>181</v>
      </c>
      <c r="J133" s="199">
        <f t="shared" si="38"/>
        <v>171</v>
      </c>
      <c r="K133" s="199">
        <f t="shared" si="38"/>
        <v>0</v>
      </c>
      <c r="L133" s="199">
        <f t="shared" si="38"/>
        <v>0</v>
      </c>
      <c r="M133" s="199">
        <f t="shared" si="38"/>
        <v>0</v>
      </c>
      <c r="N133" s="199">
        <f t="shared" si="35"/>
        <v>751</v>
      </c>
      <c r="O133" s="199">
        <f t="shared" si="35"/>
        <v>677</v>
      </c>
      <c r="P133" s="199">
        <f t="shared" si="36"/>
        <v>24</v>
      </c>
      <c r="Q133" s="199">
        <f t="shared" si="36"/>
        <v>12</v>
      </c>
      <c r="R133" s="199">
        <f t="shared" si="36"/>
        <v>1</v>
      </c>
      <c r="S133" s="200">
        <f t="shared" si="37"/>
        <v>2.0851433536055604</v>
      </c>
      <c r="T133" s="200">
        <f t="shared" si="20"/>
        <v>3.4139402560455197</v>
      </c>
    </row>
    <row r="134" spans="1:20">
      <c r="A134" s="776"/>
      <c r="B134" s="185" t="s">
        <v>60</v>
      </c>
      <c r="C134" s="226" t="s">
        <v>446</v>
      </c>
      <c r="D134" s="238">
        <v>238</v>
      </c>
      <c r="E134" s="238">
        <v>213</v>
      </c>
      <c r="F134" s="243">
        <v>0</v>
      </c>
      <c r="G134" s="243">
        <v>0</v>
      </c>
      <c r="H134" s="194">
        <v>0</v>
      </c>
      <c r="I134" s="238">
        <v>125</v>
      </c>
      <c r="J134" s="238">
        <v>116</v>
      </c>
      <c r="K134" s="222">
        <v>0</v>
      </c>
      <c r="L134" s="222">
        <v>0</v>
      </c>
      <c r="M134" s="222">
        <v>0</v>
      </c>
      <c r="N134" s="190">
        <f t="shared" si="35"/>
        <v>363</v>
      </c>
      <c r="O134" s="191">
        <f t="shared" si="35"/>
        <v>329</v>
      </c>
      <c r="P134" s="192">
        <f t="shared" si="36"/>
        <v>0</v>
      </c>
      <c r="Q134" s="192">
        <f t="shared" si="36"/>
        <v>0</v>
      </c>
      <c r="R134" s="192">
        <f t="shared" si="36"/>
        <v>0</v>
      </c>
      <c r="S134" s="193">
        <f t="shared" si="37"/>
        <v>0</v>
      </c>
      <c r="T134" s="193">
        <f t="shared" ref="T134:T167" si="39">P134/$P$167*100</f>
        <v>0</v>
      </c>
    </row>
    <row r="135" spans="1:20">
      <c r="A135" s="776"/>
      <c r="B135" s="185" t="s">
        <v>60</v>
      </c>
      <c r="C135" s="226" t="s">
        <v>55</v>
      </c>
      <c r="D135" s="242">
        <v>0</v>
      </c>
      <c r="E135" s="242">
        <v>0</v>
      </c>
      <c r="F135" s="238">
        <v>1</v>
      </c>
      <c r="G135" s="238">
        <v>1</v>
      </c>
      <c r="H135" s="194">
        <v>0</v>
      </c>
      <c r="I135" s="222">
        <v>0</v>
      </c>
      <c r="J135" s="222">
        <v>0</v>
      </c>
      <c r="K135" s="222">
        <v>0</v>
      </c>
      <c r="L135" s="222">
        <v>0</v>
      </c>
      <c r="M135" s="222">
        <v>0</v>
      </c>
      <c r="N135" s="190">
        <f t="shared" si="35"/>
        <v>1</v>
      </c>
      <c r="O135" s="191">
        <f t="shared" si="35"/>
        <v>1</v>
      </c>
      <c r="P135" s="192">
        <f t="shared" si="36"/>
        <v>1</v>
      </c>
      <c r="Q135" s="192">
        <f t="shared" si="36"/>
        <v>1</v>
      </c>
      <c r="R135" s="192">
        <f t="shared" si="36"/>
        <v>0</v>
      </c>
      <c r="S135" s="193">
        <f t="shared" si="37"/>
        <v>8.6880973066898348E-2</v>
      </c>
      <c r="T135" s="193">
        <f t="shared" si="39"/>
        <v>0.14224751066856331</v>
      </c>
    </row>
    <row r="136" spans="1:20">
      <c r="A136" s="776"/>
      <c r="B136" s="185" t="s">
        <v>60</v>
      </c>
      <c r="C136" s="226" t="s">
        <v>49</v>
      </c>
      <c r="D136" s="242">
        <v>0</v>
      </c>
      <c r="E136" s="242">
        <v>0</v>
      </c>
      <c r="F136" s="238">
        <v>6</v>
      </c>
      <c r="G136" s="238">
        <v>1</v>
      </c>
      <c r="H136" s="194">
        <v>0</v>
      </c>
      <c r="I136" s="222">
        <v>0</v>
      </c>
      <c r="J136" s="222">
        <v>0</v>
      </c>
      <c r="K136" s="222">
        <v>0</v>
      </c>
      <c r="L136" s="222">
        <v>0</v>
      </c>
      <c r="M136" s="222">
        <v>0</v>
      </c>
      <c r="N136" s="190">
        <f t="shared" si="35"/>
        <v>6</v>
      </c>
      <c r="O136" s="191">
        <f t="shared" si="35"/>
        <v>1</v>
      </c>
      <c r="P136" s="192">
        <f t="shared" si="36"/>
        <v>6</v>
      </c>
      <c r="Q136" s="192">
        <f t="shared" si="36"/>
        <v>1</v>
      </c>
      <c r="R136" s="192">
        <f t="shared" si="36"/>
        <v>0</v>
      </c>
      <c r="S136" s="193">
        <f t="shared" si="37"/>
        <v>0.52128583840139009</v>
      </c>
      <c r="T136" s="193">
        <f t="shared" si="39"/>
        <v>0.85348506401137991</v>
      </c>
    </row>
    <row r="137" spans="1:20">
      <c r="A137" s="776"/>
      <c r="B137" s="185" t="s">
        <v>60</v>
      </c>
      <c r="C137" s="226" t="s">
        <v>57</v>
      </c>
      <c r="D137" s="242">
        <v>0</v>
      </c>
      <c r="E137" s="242">
        <v>0</v>
      </c>
      <c r="F137" s="238">
        <v>2</v>
      </c>
      <c r="G137" s="238">
        <v>2</v>
      </c>
      <c r="H137" s="194">
        <v>0</v>
      </c>
      <c r="I137" s="222">
        <v>0</v>
      </c>
      <c r="J137" s="222">
        <v>0</v>
      </c>
      <c r="K137" s="222">
        <v>0</v>
      </c>
      <c r="L137" s="222">
        <v>0</v>
      </c>
      <c r="M137" s="222">
        <v>0</v>
      </c>
      <c r="N137" s="190">
        <f t="shared" si="35"/>
        <v>2</v>
      </c>
      <c r="O137" s="191">
        <f t="shared" si="35"/>
        <v>2</v>
      </c>
      <c r="P137" s="192">
        <f t="shared" si="36"/>
        <v>2</v>
      </c>
      <c r="Q137" s="192">
        <f t="shared" si="36"/>
        <v>2</v>
      </c>
      <c r="R137" s="192">
        <f t="shared" si="36"/>
        <v>0</v>
      </c>
      <c r="S137" s="193">
        <f t="shared" si="37"/>
        <v>0.1737619461337967</v>
      </c>
      <c r="T137" s="193">
        <f t="shared" si="39"/>
        <v>0.28449502133712662</v>
      </c>
    </row>
    <row r="138" spans="1:20">
      <c r="A138" s="776"/>
      <c r="B138" s="185" t="s">
        <v>60</v>
      </c>
      <c r="C138" s="226" t="s">
        <v>54</v>
      </c>
      <c r="D138" s="242">
        <v>0</v>
      </c>
      <c r="E138" s="242">
        <v>0</v>
      </c>
      <c r="F138" s="244">
        <v>1</v>
      </c>
      <c r="G138" s="244">
        <v>1</v>
      </c>
      <c r="H138" s="245">
        <v>0</v>
      </c>
      <c r="I138" s="222">
        <v>0</v>
      </c>
      <c r="J138" s="222">
        <v>0</v>
      </c>
      <c r="K138" s="222">
        <v>0</v>
      </c>
      <c r="L138" s="222">
        <v>0</v>
      </c>
      <c r="M138" s="222">
        <v>0</v>
      </c>
      <c r="N138" s="190">
        <f t="shared" si="35"/>
        <v>1</v>
      </c>
      <c r="O138" s="191">
        <f t="shared" si="35"/>
        <v>1</v>
      </c>
      <c r="P138" s="192">
        <f t="shared" si="36"/>
        <v>1</v>
      </c>
      <c r="Q138" s="192">
        <f t="shared" si="36"/>
        <v>1</v>
      </c>
      <c r="R138" s="192">
        <f t="shared" si="36"/>
        <v>0</v>
      </c>
      <c r="S138" s="193">
        <f t="shared" si="37"/>
        <v>8.6880973066898348E-2</v>
      </c>
      <c r="T138" s="193">
        <f t="shared" si="39"/>
        <v>0.14224751066856331</v>
      </c>
    </row>
    <row r="139" spans="1:20">
      <c r="A139" s="776"/>
      <c r="B139" s="770" t="s">
        <v>390</v>
      </c>
      <c r="C139" s="771"/>
      <c r="D139" s="199">
        <f>SUM(D134:D138)</f>
        <v>238</v>
      </c>
      <c r="E139" s="199">
        <f t="shared" ref="E139:M139" si="40">SUM(E134:E138)</f>
        <v>213</v>
      </c>
      <c r="F139" s="199">
        <f t="shared" si="40"/>
        <v>10</v>
      </c>
      <c r="G139" s="199">
        <f t="shared" si="40"/>
        <v>5</v>
      </c>
      <c r="H139" s="199">
        <f t="shared" si="40"/>
        <v>0</v>
      </c>
      <c r="I139" s="199">
        <f t="shared" si="40"/>
        <v>125</v>
      </c>
      <c r="J139" s="199">
        <f t="shared" si="40"/>
        <v>116</v>
      </c>
      <c r="K139" s="199">
        <f t="shared" si="40"/>
        <v>0</v>
      </c>
      <c r="L139" s="199">
        <f t="shared" si="40"/>
        <v>0</v>
      </c>
      <c r="M139" s="199">
        <f t="shared" si="40"/>
        <v>0</v>
      </c>
      <c r="N139" s="199">
        <f t="shared" si="35"/>
        <v>373</v>
      </c>
      <c r="O139" s="199">
        <f t="shared" si="35"/>
        <v>334</v>
      </c>
      <c r="P139" s="199">
        <f t="shared" si="36"/>
        <v>10</v>
      </c>
      <c r="Q139" s="199">
        <f t="shared" si="36"/>
        <v>5</v>
      </c>
      <c r="R139" s="199">
        <f t="shared" si="36"/>
        <v>0</v>
      </c>
      <c r="S139" s="200">
        <f t="shared" si="37"/>
        <v>0.86880973066898359</v>
      </c>
      <c r="T139" s="200">
        <f t="shared" si="39"/>
        <v>1.4224751066856329</v>
      </c>
    </row>
    <row r="140" spans="1:20">
      <c r="A140" s="776"/>
      <c r="B140" s="185" t="s">
        <v>67</v>
      </c>
      <c r="C140" s="226" t="s">
        <v>446</v>
      </c>
      <c r="D140" s="238">
        <v>13</v>
      </c>
      <c r="E140" s="194">
        <v>11</v>
      </c>
      <c r="F140" s="195">
        <v>0</v>
      </c>
      <c r="G140" s="195">
        <v>0</v>
      </c>
      <c r="H140" s="195">
        <v>0</v>
      </c>
      <c r="I140" s="246">
        <v>9</v>
      </c>
      <c r="J140" s="238">
        <v>7</v>
      </c>
      <c r="K140" s="222">
        <v>0</v>
      </c>
      <c r="L140" s="222">
        <v>0</v>
      </c>
      <c r="M140" s="222">
        <v>0</v>
      </c>
      <c r="N140" s="190">
        <f t="shared" si="35"/>
        <v>22</v>
      </c>
      <c r="O140" s="191">
        <f t="shared" si="35"/>
        <v>18</v>
      </c>
      <c r="P140" s="192">
        <f t="shared" si="36"/>
        <v>0</v>
      </c>
      <c r="Q140" s="192">
        <f t="shared" si="36"/>
        <v>0</v>
      </c>
      <c r="R140" s="192">
        <f t="shared" si="36"/>
        <v>0</v>
      </c>
      <c r="S140" s="193">
        <f t="shared" si="37"/>
        <v>0</v>
      </c>
      <c r="T140" s="193">
        <f t="shared" si="39"/>
        <v>0</v>
      </c>
    </row>
    <row r="141" spans="1:20" ht="26.25">
      <c r="A141" s="776"/>
      <c r="B141" s="185" t="s">
        <v>67</v>
      </c>
      <c r="C141" s="239" t="s">
        <v>64</v>
      </c>
      <c r="D141" s="242">
        <v>0</v>
      </c>
      <c r="E141" s="242">
        <v>0</v>
      </c>
      <c r="F141" s="195">
        <v>0</v>
      </c>
      <c r="G141" s="195">
        <v>0</v>
      </c>
      <c r="H141" s="195">
        <v>0</v>
      </c>
      <c r="I141" s="247">
        <v>0</v>
      </c>
      <c r="J141" s="222">
        <v>0</v>
      </c>
      <c r="K141" s="238">
        <v>1</v>
      </c>
      <c r="L141" s="238">
        <v>0</v>
      </c>
      <c r="M141" s="194">
        <v>0</v>
      </c>
      <c r="N141" s="190">
        <f t="shared" ref="N141:O146" si="41">D141+F141+I141+K141</f>
        <v>1</v>
      </c>
      <c r="O141" s="191">
        <f t="shared" si="41"/>
        <v>0</v>
      </c>
      <c r="P141" s="192">
        <f t="shared" ref="P141:R146" si="42">F141+K141</f>
        <v>1</v>
      </c>
      <c r="Q141" s="192">
        <f t="shared" si="42"/>
        <v>0</v>
      </c>
      <c r="R141" s="192">
        <f t="shared" si="42"/>
        <v>0</v>
      </c>
      <c r="S141" s="193">
        <f t="shared" si="37"/>
        <v>8.6880973066898348E-2</v>
      </c>
      <c r="T141" s="193">
        <f t="shared" si="39"/>
        <v>0.14224751066856331</v>
      </c>
    </row>
    <row r="142" spans="1:20">
      <c r="A142" s="776"/>
      <c r="B142" s="185" t="s">
        <v>67</v>
      </c>
      <c r="C142" s="226" t="s">
        <v>475</v>
      </c>
      <c r="D142" s="242">
        <v>0</v>
      </c>
      <c r="E142" s="242">
        <v>0</v>
      </c>
      <c r="F142" s="195">
        <v>0</v>
      </c>
      <c r="G142" s="195">
        <v>0</v>
      </c>
      <c r="H142" s="195">
        <v>0</v>
      </c>
      <c r="I142" s="247">
        <v>0</v>
      </c>
      <c r="J142" s="222">
        <v>0</v>
      </c>
      <c r="K142" s="238">
        <v>1</v>
      </c>
      <c r="L142" s="238">
        <v>0</v>
      </c>
      <c r="M142" s="194">
        <v>0</v>
      </c>
      <c r="N142" s="190">
        <f t="shared" si="41"/>
        <v>1</v>
      </c>
      <c r="O142" s="191">
        <f t="shared" si="41"/>
        <v>0</v>
      </c>
      <c r="P142" s="192">
        <f t="shared" si="42"/>
        <v>1</v>
      </c>
      <c r="Q142" s="192">
        <f t="shared" si="42"/>
        <v>0</v>
      </c>
      <c r="R142" s="192">
        <f t="shared" si="42"/>
        <v>0</v>
      </c>
      <c r="S142" s="193">
        <f t="shared" si="37"/>
        <v>8.6880973066898348E-2</v>
      </c>
      <c r="T142" s="193">
        <f t="shared" si="39"/>
        <v>0.14224751066856331</v>
      </c>
    </row>
    <row r="143" spans="1:20">
      <c r="A143" s="776"/>
      <c r="B143" s="185" t="s">
        <v>67</v>
      </c>
      <c r="C143" s="226" t="s">
        <v>54</v>
      </c>
      <c r="D143" s="242">
        <v>0</v>
      </c>
      <c r="E143" s="242">
        <v>0</v>
      </c>
      <c r="F143" s="248">
        <v>0</v>
      </c>
      <c r="G143" s="248">
        <v>0</v>
      </c>
      <c r="H143" s="248">
        <v>0</v>
      </c>
      <c r="I143" s="249">
        <v>0</v>
      </c>
      <c r="J143" s="250">
        <v>0</v>
      </c>
      <c r="K143" s="238">
        <v>1</v>
      </c>
      <c r="L143" s="238">
        <v>0</v>
      </c>
      <c r="M143" s="194">
        <v>0</v>
      </c>
      <c r="N143" s="190">
        <f t="shared" si="41"/>
        <v>1</v>
      </c>
      <c r="O143" s="191">
        <f t="shared" si="41"/>
        <v>0</v>
      </c>
      <c r="P143" s="192">
        <f t="shared" si="42"/>
        <v>1</v>
      </c>
      <c r="Q143" s="192">
        <f t="shared" si="42"/>
        <v>0</v>
      </c>
      <c r="R143" s="192">
        <f t="shared" si="42"/>
        <v>0</v>
      </c>
      <c r="S143" s="193">
        <f t="shared" si="37"/>
        <v>8.6880973066898348E-2</v>
      </c>
      <c r="T143" s="193">
        <f t="shared" si="39"/>
        <v>0.14224751066856331</v>
      </c>
    </row>
    <row r="144" spans="1:20">
      <c r="A144" s="776"/>
      <c r="B144" s="185" t="s">
        <v>67</v>
      </c>
      <c r="C144" s="226" t="s">
        <v>49</v>
      </c>
      <c r="D144" s="242">
        <v>0</v>
      </c>
      <c r="E144" s="242">
        <v>0</v>
      </c>
      <c r="F144" s="195">
        <v>0</v>
      </c>
      <c r="G144" s="195">
        <v>0</v>
      </c>
      <c r="H144" s="195">
        <v>0</v>
      </c>
      <c r="I144" s="247">
        <v>0</v>
      </c>
      <c r="J144" s="222">
        <v>0</v>
      </c>
      <c r="K144" s="238">
        <v>1</v>
      </c>
      <c r="L144" s="238">
        <v>0</v>
      </c>
      <c r="M144" s="194">
        <v>0</v>
      </c>
      <c r="N144" s="190">
        <f t="shared" si="41"/>
        <v>1</v>
      </c>
      <c r="O144" s="191">
        <f t="shared" si="41"/>
        <v>0</v>
      </c>
      <c r="P144" s="192">
        <f t="shared" si="42"/>
        <v>1</v>
      </c>
      <c r="Q144" s="192">
        <f t="shared" si="42"/>
        <v>0</v>
      </c>
      <c r="R144" s="192">
        <f t="shared" si="42"/>
        <v>0</v>
      </c>
      <c r="S144" s="193">
        <f t="shared" si="37"/>
        <v>8.6880973066898348E-2</v>
      </c>
      <c r="T144" s="193">
        <f t="shared" si="39"/>
        <v>0.14224751066856331</v>
      </c>
    </row>
    <row r="145" spans="1:20" ht="26.25">
      <c r="A145" s="776"/>
      <c r="B145" s="209" t="s">
        <v>67</v>
      </c>
      <c r="C145" s="251" t="s">
        <v>99</v>
      </c>
      <c r="D145" s="252">
        <v>0</v>
      </c>
      <c r="E145" s="252">
        <v>0</v>
      </c>
      <c r="F145" s="253">
        <v>0</v>
      </c>
      <c r="G145" s="253">
        <v>0</v>
      </c>
      <c r="H145" s="253">
        <v>0</v>
      </c>
      <c r="I145" s="254">
        <v>0</v>
      </c>
      <c r="J145" s="255">
        <v>0</v>
      </c>
      <c r="K145" s="244">
        <v>1</v>
      </c>
      <c r="L145" s="244">
        <v>0</v>
      </c>
      <c r="M145" s="245">
        <v>0</v>
      </c>
      <c r="N145" s="190">
        <f t="shared" si="41"/>
        <v>1</v>
      </c>
      <c r="O145" s="191">
        <f t="shared" si="41"/>
        <v>0</v>
      </c>
      <c r="P145" s="192">
        <f t="shared" si="42"/>
        <v>1</v>
      </c>
      <c r="Q145" s="192">
        <f t="shared" si="42"/>
        <v>0</v>
      </c>
      <c r="R145" s="192">
        <f t="shared" si="42"/>
        <v>0</v>
      </c>
      <c r="S145" s="193">
        <f t="shared" si="37"/>
        <v>8.6880973066898348E-2</v>
      </c>
      <c r="T145" s="193">
        <f t="shared" si="39"/>
        <v>0.14224751066856331</v>
      </c>
    </row>
    <row r="146" spans="1:20">
      <c r="A146" s="776"/>
      <c r="B146" s="770" t="s">
        <v>395</v>
      </c>
      <c r="C146" s="771"/>
      <c r="D146" s="199">
        <f>SUM(D140:D145)</f>
        <v>13</v>
      </c>
      <c r="E146" s="199">
        <f t="shared" ref="E146:M146" si="43">SUM(E140:E145)</f>
        <v>11</v>
      </c>
      <c r="F146" s="199">
        <f t="shared" si="43"/>
        <v>0</v>
      </c>
      <c r="G146" s="199">
        <f t="shared" si="43"/>
        <v>0</v>
      </c>
      <c r="H146" s="199">
        <f t="shared" si="43"/>
        <v>0</v>
      </c>
      <c r="I146" s="199">
        <f t="shared" si="43"/>
        <v>9</v>
      </c>
      <c r="J146" s="199">
        <f t="shared" si="43"/>
        <v>7</v>
      </c>
      <c r="K146" s="199">
        <f t="shared" si="43"/>
        <v>5</v>
      </c>
      <c r="L146" s="199">
        <f t="shared" si="43"/>
        <v>0</v>
      </c>
      <c r="M146" s="199">
        <f t="shared" si="43"/>
        <v>0</v>
      </c>
      <c r="N146" s="199">
        <f t="shared" si="41"/>
        <v>27</v>
      </c>
      <c r="O146" s="199">
        <f t="shared" si="41"/>
        <v>18</v>
      </c>
      <c r="P146" s="199">
        <f t="shared" si="42"/>
        <v>5</v>
      </c>
      <c r="Q146" s="199">
        <f t="shared" si="42"/>
        <v>0</v>
      </c>
      <c r="R146" s="199">
        <f t="shared" si="42"/>
        <v>0</v>
      </c>
      <c r="S146" s="200">
        <f t="shared" si="37"/>
        <v>0.4344048653344918</v>
      </c>
      <c r="T146" s="200">
        <f t="shared" si="39"/>
        <v>0.71123755334281646</v>
      </c>
    </row>
    <row r="147" spans="1:20" ht="15" customHeight="1">
      <c r="A147" s="777"/>
      <c r="B147" s="781" t="s">
        <v>396</v>
      </c>
      <c r="C147" s="781"/>
      <c r="D147" s="256">
        <f>D133+D139+D146</f>
        <v>797</v>
      </c>
      <c r="E147" s="256">
        <f t="shared" ref="E147:R147" si="44">E133+E139+E146</f>
        <v>718</v>
      </c>
      <c r="F147" s="256">
        <f t="shared" si="44"/>
        <v>34</v>
      </c>
      <c r="G147" s="256">
        <f t="shared" si="44"/>
        <v>17</v>
      </c>
      <c r="H147" s="256">
        <f t="shared" si="44"/>
        <v>1</v>
      </c>
      <c r="I147" s="256">
        <f t="shared" si="44"/>
        <v>315</v>
      </c>
      <c r="J147" s="256">
        <f t="shared" si="44"/>
        <v>294</v>
      </c>
      <c r="K147" s="256">
        <f t="shared" si="44"/>
        <v>5</v>
      </c>
      <c r="L147" s="256">
        <f t="shared" si="44"/>
        <v>0</v>
      </c>
      <c r="M147" s="256">
        <f t="shared" si="44"/>
        <v>0</v>
      </c>
      <c r="N147" s="256">
        <f t="shared" si="44"/>
        <v>1151</v>
      </c>
      <c r="O147" s="256">
        <f t="shared" si="44"/>
        <v>1029</v>
      </c>
      <c r="P147" s="256">
        <f t="shared" si="44"/>
        <v>39</v>
      </c>
      <c r="Q147" s="256">
        <f t="shared" si="44"/>
        <v>17</v>
      </c>
      <c r="R147" s="256">
        <f t="shared" si="44"/>
        <v>1</v>
      </c>
      <c r="S147" s="257">
        <f t="shared" si="37"/>
        <v>3.3883579496090355</v>
      </c>
      <c r="T147" s="257">
        <f t="shared" si="39"/>
        <v>5.5476529160739689</v>
      </c>
    </row>
    <row r="148" spans="1:20">
      <c r="A148" s="782" t="s">
        <v>491</v>
      </c>
      <c r="B148" s="258" t="s">
        <v>45</v>
      </c>
      <c r="C148" s="258" t="s">
        <v>49</v>
      </c>
      <c r="D148" s="259">
        <v>0</v>
      </c>
      <c r="E148" s="259">
        <v>0</v>
      </c>
      <c r="F148" s="260">
        <v>1</v>
      </c>
      <c r="G148" s="260">
        <v>1</v>
      </c>
      <c r="H148" s="260">
        <v>0</v>
      </c>
      <c r="I148" s="250">
        <v>0</v>
      </c>
      <c r="J148" s="250">
        <v>0</v>
      </c>
      <c r="K148" s="248">
        <v>3</v>
      </c>
      <c r="L148" s="248">
        <v>1</v>
      </c>
      <c r="M148" s="248">
        <v>0</v>
      </c>
      <c r="N148" s="261">
        <f>D148+F148+I148+K148</f>
        <v>4</v>
      </c>
      <c r="O148" s="262">
        <f>E148+G148+J148+L148</f>
        <v>2</v>
      </c>
      <c r="P148" s="263">
        <f>F148+K148</f>
        <v>4</v>
      </c>
      <c r="Q148" s="263">
        <f>G148+L148</f>
        <v>2</v>
      </c>
      <c r="R148" s="263">
        <f>H148+M148</f>
        <v>0</v>
      </c>
      <c r="S148" s="264">
        <f>P148/$N$166*100</f>
        <v>0.39331366764995085</v>
      </c>
      <c r="T148" s="264">
        <f t="shared" si="39"/>
        <v>0.56899004267425324</v>
      </c>
    </row>
    <row r="149" spans="1:20">
      <c r="A149" s="783"/>
      <c r="B149" s="258" t="s">
        <v>45</v>
      </c>
      <c r="C149" s="258" t="s">
        <v>50</v>
      </c>
      <c r="D149" s="259">
        <v>0</v>
      </c>
      <c r="E149" s="259">
        <v>0</v>
      </c>
      <c r="F149" s="260">
        <v>1</v>
      </c>
      <c r="G149" s="260">
        <v>0</v>
      </c>
      <c r="H149" s="260">
        <v>0</v>
      </c>
      <c r="I149" s="250">
        <v>0</v>
      </c>
      <c r="J149" s="250">
        <v>0</v>
      </c>
      <c r="K149" s="250">
        <v>0</v>
      </c>
      <c r="L149" s="250">
        <v>0</v>
      </c>
      <c r="M149" s="250">
        <v>0</v>
      </c>
      <c r="N149" s="261">
        <f t="shared" ref="N149:O166" si="45">D149+F149+I149+K149</f>
        <v>1</v>
      </c>
      <c r="O149" s="262">
        <f t="shared" si="45"/>
        <v>0</v>
      </c>
      <c r="P149" s="263">
        <f t="shared" ref="P149:R166" si="46">F149+K149</f>
        <v>1</v>
      </c>
      <c r="Q149" s="263">
        <f t="shared" si="46"/>
        <v>0</v>
      </c>
      <c r="R149" s="263">
        <f t="shared" si="46"/>
        <v>0</v>
      </c>
      <c r="S149" s="264">
        <f t="shared" ref="S149:S166" si="47">P149/$N$166*100</f>
        <v>9.8328416912487712E-2</v>
      </c>
      <c r="T149" s="264">
        <f t="shared" si="39"/>
        <v>0.14224751066856331</v>
      </c>
    </row>
    <row r="150" spans="1:20">
      <c r="A150" s="783"/>
      <c r="B150" s="258" t="s">
        <v>45</v>
      </c>
      <c r="C150" s="258" t="s">
        <v>85</v>
      </c>
      <c r="D150" s="259">
        <v>0</v>
      </c>
      <c r="E150" s="259">
        <v>0</v>
      </c>
      <c r="F150" s="260">
        <v>1</v>
      </c>
      <c r="G150" s="260">
        <v>0</v>
      </c>
      <c r="H150" s="260">
        <v>0</v>
      </c>
      <c r="I150" s="250">
        <v>0</v>
      </c>
      <c r="J150" s="250">
        <v>0</v>
      </c>
      <c r="K150" s="250">
        <v>0</v>
      </c>
      <c r="L150" s="250">
        <v>0</v>
      </c>
      <c r="M150" s="250">
        <v>0</v>
      </c>
      <c r="N150" s="261">
        <f t="shared" si="45"/>
        <v>1</v>
      </c>
      <c r="O150" s="262">
        <f t="shared" si="45"/>
        <v>0</v>
      </c>
      <c r="P150" s="263">
        <f t="shared" si="46"/>
        <v>1</v>
      </c>
      <c r="Q150" s="263">
        <f t="shared" si="46"/>
        <v>0</v>
      </c>
      <c r="R150" s="263">
        <f t="shared" si="46"/>
        <v>0</v>
      </c>
      <c r="S150" s="264">
        <f t="shared" si="47"/>
        <v>9.8328416912487712E-2</v>
      </c>
      <c r="T150" s="264">
        <f t="shared" si="39"/>
        <v>0.14224751066856331</v>
      </c>
    </row>
    <row r="151" spans="1:20">
      <c r="A151" s="783"/>
      <c r="B151" s="258" t="s">
        <v>45</v>
      </c>
      <c r="C151" s="258" t="s">
        <v>481</v>
      </c>
      <c r="D151" s="259">
        <v>0</v>
      </c>
      <c r="E151" s="259">
        <v>0</v>
      </c>
      <c r="F151" s="260">
        <v>0</v>
      </c>
      <c r="G151" s="260">
        <v>0</v>
      </c>
      <c r="H151" s="260">
        <v>0</v>
      </c>
      <c r="I151" s="250">
        <v>0</v>
      </c>
      <c r="J151" s="250">
        <v>0</v>
      </c>
      <c r="K151" s="248">
        <v>1</v>
      </c>
      <c r="L151" s="248">
        <v>0</v>
      </c>
      <c r="M151" s="248">
        <v>0</v>
      </c>
      <c r="N151" s="261">
        <f t="shared" si="45"/>
        <v>1</v>
      </c>
      <c r="O151" s="262">
        <f t="shared" si="45"/>
        <v>0</v>
      </c>
      <c r="P151" s="263">
        <f t="shared" si="46"/>
        <v>1</v>
      </c>
      <c r="Q151" s="263">
        <f t="shared" si="46"/>
        <v>0</v>
      </c>
      <c r="R151" s="263">
        <f t="shared" si="46"/>
        <v>0</v>
      </c>
      <c r="S151" s="264">
        <f t="shared" si="47"/>
        <v>9.8328416912487712E-2</v>
      </c>
      <c r="T151" s="264">
        <f t="shared" si="39"/>
        <v>0.14224751066856331</v>
      </c>
    </row>
    <row r="152" spans="1:20">
      <c r="A152" s="783"/>
      <c r="B152" s="258" t="s">
        <v>45</v>
      </c>
      <c r="C152" s="258" t="s">
        <v>53</v>
      </c>
      <c r="D152" s="259">
        <v>0</v>
      </c>
      <c r="E152" s="259">
        <v>0</v>
      </c>
      <c r="F152" s="260">
        <v>5</v>
      </c>
      <c r="G152" s="260">
        <v>2</v>
      </c>
      <c r="H152" s="260">
        <v>0</v>
      </c>
      <c r="I152" s="250">
        <v>0</v>
      </c>
      <c r="J152" s="250">
        <v>0</v>
      </c>
      <c r="K152" s="250">
        <v>0</v>
      </c>
      <c r="L152" s="250">
        <v>0</v>
      </c>
      <c r="M152" s="250">
        <v>0</v>
      </c>
      <c r="N152" s="261">
        <f t="shared" si="45"/>
        <v>5</v>
      </c>
      <c r="O152" s="262">
        <f t="shared" si="45"/>
        <v>2</v>
      </c>
      <c r="P152" s="263">
        <f t="shared" si="46"/>
        <v>5</v>
      </c>
      <c r="Q152" s="263">
        <f t="shared" si="46"/>
        <v>2</v>
      </c>
      <c r="R152" s="263">
        <f t="shared" si="46"/>
        <v>0</v>
      </c>
      <c r="S152" s="264">
        <f t="shared" si="47"/>
        <v>0.49164208456243852</v>
      </c>
      <c r="T152" s="264">
        <f t="shared" si="39"/>
        <v>0.71123755334281646</v>
      </c>
    </row>
    <row r="153" spans="1:20">
      <c r="A153" s="783"/>
      <c r="B153" s="258" t="s">
        <v>45</v>
      </c>
      <c r="C153" s="258" t="s">
        <v>446</v>
      </c>
      <c r="D153" s="265">
        <v>414</v>
      </c>
      <c r="E153" s="265">
        <v>270</v>
      </c>
      <c r="F153" s="266">
        <v>0</v>
      </c>
      <c r="G153" s="266">
        <v>0</v>
      </c>
      <c r="H153" s="260">
        <v>0</v>
      </c>
      <c r="I153" s="248">
        <v>236</v>
      </c>
      <c r="J153" s="248">
        <v>145</v>
      </c>
      <c r="K153" s="250">
        <v>0</v>
      </c>
      <c r="L153" s="250">
        <v>0</v>
      </c>
      <c r="M153" s="250">
        <v>0</v>
      </c>
      <c r="N153" s="261">
        <f t="shared" si="45"/>
        <v>650</v>
      </c>
      <c r="O153" s="262">
        <f t="shared" si="45"/>
        <v>415</v>
      </c>
      <c r="P153" s="263">
        <f t="shared" si="46"/>
        <v>0</v>
      </c>
      <c r="Q153" s="263">
        <f t="shared" si="46"/>
        <v>0</v>
      </c>
      <c r="R153" s="263">
        <f t="shared" si="46"/>
        <v>0</v>
      </c>
      <c r="S153" s="264">
        <f t="shared" si="47"/>
        <v>0</v>
      </c>
      <c r="T153" s="264">
        <f t="shared" si="39"/>
        <v>0</v>
      </c>
    </row>
    <row r="154" spans="1:20">
      <c r="A154" s="783"/>
      <c r="B154" s="258" t="s">
        <v>45</v>
      </c>
      <c r="C154" s="258" t="s">
        <v>65</v>
      </c>
      <c r="D154" s="259">
        <v>0</v>
      </c>
      <c r="E154" s="259">
        <v>0</v>
      </c>
      <c r="F154" s="260">
        <v>1</v>
      </c>
      <c r="G154" s="260">
        <v>0</v>
      </c>
      <c r="H154" s="260">
        <v>1</v>
      </c>
      <c r="I154" s="250">
        <v>0</v>
      </c>
      <c r="J154" s="250">
        <v>0</v>
      </c>
      <c r="K154" s="250">
        <v>0</v>
      </c>
      <c r="L154" s="250">
        <v>0</v>
      </c>
      <c r="M154" s="250">
        <v>0</v>
      </c>
      <c r="N154" s="261">
        <f t="shared" si="45"/>
        <v>1</v>
      </c>
      <c r="O154" s="262">
        <f t="shared" si="45"/>
        <v>0</v>
      </c>
      <c r="P154" s="263">
        <f t="shared" si="46"/>
        <v>1</v>
      </c>
      <c r="Q154" s="263">
        <f t="shared" si="46"/>
        <v>0</v>
      </c>
      <c r="R154" s="263">
        <f t="shared" si="46"/>
        <v>1</v>
      </c>
      <c r="S154" s="264">
        <f t="shared" si="47"/>
        <v>9.8328416912487712E-2</v>
      </c>
      <c r="T154" s="264">
        <f t="shared" si="39"/>
        <v>0.14224751066856331</v>
      </c>
    </row>
    <row r="155" spans="1:20">
      <c r="A155" s="783"/>
      <c r="B155" s="258" t="s">
        <v>45</v>
      </c>
      <c r="C155" s="258" t="s">
        <v>57</v>
      </c>
      <c r="D155" s="259">
        <v>0</v>
      </c>
      <c r="E155" s="259">
        <v>0</v>
      </c>
      <c r="F155" s="260">
        <v>35</v>
      </c>
      <c r="G155" s="260">
        <v>18</v>
      </c>
      <c r="H155" s="260">
        <v>0</v>
      </c>
      <c r="I155" s="250">
        <v>0</v>
      </c>
      <c r="J155" s="250">
        <v>0</v>
      </c>
      <c r="K155" s="248">
        <v>1</v>
      </c>
      <c r="L155" s="248">
        <v>1</v>
      </c>
      <c r="M155" s="248">
        <v>0</v>
      </c>
      <c r="N155" s="261">
        <f t="shared" si="45"/>
        <v>36</v>
      </c>
      <c r="O155" s="262">
        <f t="shared" si="45"/>
        <v>19</v>
      </c>
      <c r="P155" s="263">
        <f t="shared" si="46"/>
        <v>36</v>
      </c>
      <c r="Q155" s="263">
        <f t="shared" si="46"/>
        <v>19</v>
      </c>
      <c r="R155" s="263">
        <f t="shared" si="46"/>
        <v>0</v>
      </c>
      <c r="S155" s="264">
        <f t="shared" si="47"/>
        <v>3.5398230088495577</v>
      </c>
      <c r="T155" s="264">
        <f t="shared" si="39"/>
        <v>5.1209103840682788</v>
      </c>
    </row>
    <row r="156" spans="1:20">
      <c r="A156" s="783"/>
      <c r="B156" s="258" t="s">
        <v>45</v>
      </c>
      <c r="C156" s="258" t="s">
        <v>58</v>
      </c>
      <c r="D156" s="259">
        <v>0</v>
      </c>
      <c r="E156" s="259">
        <v>0</v>
      </c>
      <c r="F156" s="260">
        <v>1</v>
      </c>
      <c r="G156" s="260">
        <v>0</v>
      </c>
      <c r="H156" s="260">
        <v>0</v>
      </c>
      <c r="I156" s="250">
        <v>0</v>
      </c>
      <c r="J156" s="250">
        <v>0</v>
      </c>
      <c r="K156" s="250">
        <v>0</v>
      </c>
      <c r="L156" s="250">
        <v>0</v>
      </c>
      <c r="M156" s="250">
        <v>0</v>
      </c>
      <c r="N156" s="261">
        <f t="shared" si="45"/>
        <v>1</v>
      </c>
      <c r="O156" s="262">
        <f t="shared" si="45"/>
        <v>0</v>
      </c>
      <c r="P156" s="263">
        <f t="shared" si="46"/>
        <v>1</v>
      </c>
      <c r="Q156" s="263">
        <f t="shared" si="46"/>
        <v>0</v>
      </c>
      <c r="R156" s="263">
        <f t="shared" si="46"/>
        <v>0</v>
      </c>
      <c r="S156" s="264">
        <f t="shared" si="47"/>
        <v>9.8328416912487712E-2</v>
      </c>
      <c r="T156" s="264">
        <f t="shared" si="39"/>
        <v>0.14224751066856331</v>
      </c>
    </row>
    <row r="157" spans="1:20">
      <c r="A157" s="783"/>
      <c r="B157" s="770" t="s">
        <v>402</v>
      </c>
      <c r="C157" s="771"/>
      <c r="D157" s="199">
        <f>SUM(D148:D156)</f>
        <v>414</v>
      </c>
      <c r="E157" s="199">
        <f t="shared" ref="E157:M157" si="48">SUM(E148:E156)</f>
        <v>270</v>
      </c>
      <c r="F157" s="199">
        <f t="shared" si="48"/>
        <v>45</v>
      </c>
      <c r="G157" s="199">
        <f t="shared" si="48"/>
        <v>21</v>
      </c>
      <c r="H157" s="199">
        <f t="shared" si="48"/>
        <v>1</v>
      </c>
      <c r="I157" s="199">
        <f t="shared" si="48"/>
        <v>236</v>
      </c>
      <c r="J157" s="199">
        <f t="shared" si="48"/>
        <v>145</v>
      </c>
      <c r="K157" s="199">
        <f t="shared" si="48"/>
        <v>5</v>
      </c>
      <c r="L157" s="199">
        <f t="shared" si="48"/>
        <v>2</v>
      </c>
      <c r="M157" s="199">
        <f t="shared" si="48"/>
        <v>0</v>
      </c>
      <c r="N157" s="199">
        <f t="shared" si="45"/>
        <v>700</v>
      </c>
      <c r="O157" s="199">
        <f t="shared" si="45"/>
        <v>438</v>
      </c>
      <c r="P157" s="199">
        <f t="shared" si="46"/>
        <v>50</v>
      </c>
      <c r="Q157" s="199">
        <f t="shared" si="46"/>
        <v>23</v>
      </c>
      <c r="R157" s="199">
        <f t="shared" si="46"/>
        <v>1</v>
      </c>
      <c r="S157" s="200">
        <f t="shared" si="47"/>
        <v>4.9164208456243852</v>
      </c>
      <c r="T157" s="200">
        <f t="shared" si="39"/>
        <v>7.1123755334281658</v>
      </c>
    </row>
    <row r="158" spans="1:20">
      <c r="A158" s="783"/>
      <c r="B158" s="258" t="s">
        <v>60</v>
      </c>
      <c r="C158" s="258" t="s">
        <v>49</v>
      </c>
      <c r="D158" s="259">
        <v>0</v>
      </c>
      <c r="E158" s="259">
        <v>0</v>
      </c>
      <c r="F158" s="260">
        <v>0</v>
      </c>
      <c r="G158" s="260">
        <v>0</v>
      </c>
      <c r="H158" s="260">
        <v>0</v>
      </c>
      <c r="I158" s="250">
        <v>0</v>
      </c>
      <c r="J158" s="250">
        <v>0</v>
      </c>
      <c r="K158" s="248">
        <v>2</v>
      </c>
      <c r="L158" s="248">
        <v>1</v>
      </c>
      <c r="M158" s="248">
        <v>0</v>
      </c>
      <c r="N158" s="261">
        <f t="shared" si="45"/>
        <v>2</v>
      </c>
      <c r="O158" s="262">
        <f t="shared" si="45"/>
        <v>1</v>
      </c>
      <c r="P158" s="263">
        <f t="shared" si="46"/>
        <v>2</v>
      </c>
      <c r="Q158" s="263">
        <f t="shared" si="46"/>
        <v>1</v>
      </c>
      <c r="R158" s="263">
        <f t="shared" si="46"/>
        <v>0</v>
      </c>
      <c r="S158" s="264">
        <f t="shared" si="47"/>
        <v>0.19665683382497542</v>
      </c>
      <c r="T158" s="264">
        <f t="shared" si="39"/>
        <v>0.28449502133712662</v>
      </c>
    </row>
    <row r="159" spans="1:20">
      <c r="A159" s="783"/>
      <c r="B159" s="258" t="s">
        <v>60</v>
      </c>
      <c r="C159" s="258" t="s">
        <v>483</v>
      </c>
      <c r="D159" s="259">
        <v>0</v>
      </c>
      <c r="E159" s="259">
        <v>0</v>
      </c>
      <c r="F159" s="260">
        <v>1</v>
      </c>
      <c r="G159" s="260">
        <v>1</v>
      </c>
      <c r="H159" s="260">
        <v>0</v>
      </c>
      <c r="I159" s="250">
        <v>0</v>
      </c>
      <c r="J159" s="250">
        <v>0</v>
      </c>
      <c r="K159" s="250">
        <v>0</v>
      </c>
      <c r="L159" s="250">
        <v>0</v>
      </c>
      <c r="M159" s="250">
        <v>0</v>
      </c>
      <c r="N159" s="261">
        <f t="shared" si="45"/>
        <v>1</v>
      </c>
      <c r="O159" s="262">
        <f t="shared" si="45"/>
        <v>1</v>
      </c>
      <c r="P159" s="263">
        <f t="shared" si="46"/>
        <v>1</v>
      </c>
      <c r="Q159" s="263">
        <f t="shared" si="46"/>
        <v>1</v>
      </c>
      <c r="R159" s="263">
        <f t="shared" si="46"/>
        <v>0</v>
      </c>
      <c r="S159" s="264">
        <f t="shared" si="47"/>
        <v>9.8328416912487712E-2</v>
      </c>
      <c r="T159" s="264">
        <f t="shared" si="39"/>
        <v>0.14224751066856331</v>
      </c>
    </row>
    <row r="160" spans="1:20">
      <c r="A160" s="783"/>
      <c r="B160" s="258" t="s">
        <v>60</v>
      </c>
      <c r="C160" s="258" t="s">
        <v>446</v>
      </c>
      <c r="D160" s="265">
        <v>174</v>
      </c>
      <c r="E160" s="265">
        <v>128</v>
      </c>
      <c r="F160" s="260">
        <v>0</v>
      </c>
      <c r="G160" s="260">
        <v>0</v>
      </c>
      <c r="H160" s="260">
        <v>0</v>
      </c>
      <c r="I160" s="248">
        <v>96</v>
      </c>
      <c r="J160" s="248">
        <v>55</v>
      </c>
      <c r="K160" s="250">
        <v>0</v>
      </c>
      <c r="L160" s="250">
        <v>0</v>
      </c>
      <c r="M160" s="250">
        <v>0</v>
      </c>
      <c r="N160" s="261">
        <f t="shared" si="45"/>
        <v>270</v>
      </c>
      <c r="O160" s="262">
        <f t="shared" si="45"/>
        <v>183</v>
      </c>
      <c r="P160" s="263">
        <f t="shared" si="46"/>
        <v>0</v>
      </c>
      <c r="Q160" s="263">
        <f t="shared" si="46"/>
        <v>0</v>
      </c>
      <c r="R160" s="263">
        <f t="shared" si="46"/>
        <v>0</v>
      </c>
      <c r="S160" s="264">
        <f t="shared" si="47"/>
        <v>0</v>
      </c>
      <c r="T160" s="264">
        <f t="shared" si="39"/>
        <v>0</v>
      </c>
    </row>
    <row r="161" spans="1:22">
      <c r="A161" s="783"/>
      <c r="B161" s="258" t="s">
        <v>60</v>
      </c>
      <c r="C161" s="258" t="s">
        <v>57</v>
      </c>
      <c r="D161" s="259">
        <v>0</v>
      </c>
      <c r="E161" s="259">
        <v>0</v>
      </c>
      <c r="F161" s="260">
        <v>0</v>
      </c>
      <c r="G161" s="260">
        <v>0</v>
      </c>
      <c r="H161" s="260">
        <v>0</v>
      </c>
      <c r="I161" s="248">
        <v>0</v>
      </c>
      <c r="J161" s="248">
        <v>0</v>
      </c>
      <c r="K161" s="248">
        <v>1</v>
      </c>
      <c r="L161" s="248">
        <v>1</v>
      </c>
      <c r="M161" s="248">
        <v>0</v>
      </c>
      <c r="N161" s="261">
        <f t="shared" si="45"/>
        <v>1</v>
      </c>
      <c r="O161" s="262">
        <f t="shared" si="45"/>
        <v>1</v>
      </c>
      <c r="P161" s="263">
        <f t="shared" si="46"/>
        <v>1</v>
      </c>
      <c r="Q161" s="263">
        <f t="shared" si="46"/>
        <v>1</v>
      </c>
      <c r="R161" s="263">
        <f t="shared" si="46"/>
        <v>0</v>
      </c>
      <c r="S161" s="264">
        <f t="shared" si="47"/>
        <v>9.8328416912487712E-2</v>
      </c>
      <c r="T161" s="264">
        <f t="shared" si="39"/>
        <v>0.14224751066856331</v>
      </c>
    </row>
    <row r="162" spans="1:22">
      <c r="A162" s="783"/>
      <c r="B162" s="770" t="s">
        <v>405</v>
      </c>
      <c r="C162" s="771"/>
      <c r="D162" s="199">
        <f>SUM(D158:D161)</f>
        <v>174</v>
      </c>
      <c r="E162" s="199">
        <f t="shared" ref="E162:M162" si="49">SUM(E158:E161)</f>
        <v>128</v>
      </c>
      <c r="F162" s="199">
        <f t="shared" si="49"/>
        <v>1</v>
      </c>
      <c r="G162" s="199">
        <f t="shared" si="49"/>
        <v>1</v>
      </c>
      <c r="H162" s="199">
        <f t="shared" si="49"/>
        <v>0</v>
      </c>
      <c r="I162" s="199">
        <f t="shared" si="49"/>
        <v>96</v>
      </c>
      <c r="J162" s="199">
        <f t="shared" si="49"/>
        <v>55</v>
      </c>
      <c r="K162" s="199">
        <f t="shared" si="49"/>
        <v>3</v>
      </c>
      <c r="L162" s="199">
        <f t="shared" si="49"/>
        <v>2</v>
      </c>
      <c r="M162" s="199">
        <f t="shared" si="49"/>
        <v>0</v>
      </c>
      <c r="N162" s="199">
        <f t="shared" si="45"/>
        <v>274</v>
      </c>
      <c r="O162" s="199">
        <f t="shared" si="45"/>
        <v>186</v>
      </c>
      <c r="P162" s="199">
        <f t="shared" si="46"/>
        <v>4</v>
      </c>
      <c r="Q162" s="199">
        <f t="shared" si="46"/>
        <v>3</v>
      </c>
      <c r="R162" s="199">
        <f t="shared" si="46"/>
        <v>0</v>
      </c>
      <c r="S162" s="200">
        <f t="shared" si="47"/>
        <v>0.39331366764995085</v>
      </c>
      <c r="T162" s="200">
        <f t="shared" si="39"/>
        <v>0.56899004267425324</v>
      </c>
    </row>
    <row r="163" spans="1:22" ht="26.25">
      <c r="A163" s="783"/>
      <c r="B163" s="267" t="s">
        <v>67</v>
      </c>
      <c r="C163" s="268" t="s">
        <v>99</v>
      </c>
      <c r="D163" s="265">
        <v>0</v>
      </c>
      <c r="E163" s="265">
        <v>0</v>
      </c>
      <c r="F163" s="260">
        <v>0</v>
      </c>
      <c r="G163" s="260">
        <v>0</v>
      </c>
      <c r="H163" s="260">
        <v>0</v>
      </c>
      <c r="I163" s="248">
        <v>0</v>
      </c>
      <c r="J163" s="248">
        <v>0</v>
      </c>
      <c r="K163" s="248">
        <v>3</v>
      </c>
      <c r="L163" s="248">
        <v>1</v>
      </c>
      <c r="M163" s="248">
        <v>0</v>
      </c>
      <c r="N163" s="261">
        <f t="shared" si="45"/>
        <v>3</v>
      </c>
      <c r="O163" s="262">
        <f t="shared" si="45"/>
        <v>1</v>
      </c>
      <c r="P163" s="263">
        <f t="shared" si="46"/>
        <v>3</v>
      </c>
      <c r="Q163" s="263">
        <f t="shared" si="46"/>
        <v>1</v>
      </c>
      <c r="R163" s="263">
        <f t="shared" si="46"/>
        <v>0</v>
      </c>
      <c r="S163" s="264">
        <f t="shared" si="47"/>
        <v>0.29498525073746312</v>
      </c>
      <c r="T163" s="264">
        <f t="shared" si="39"/>
        <v>0.42674253200568996</v>
      </c>
    </row>
    <row r="164" spans="1:22">
      <c r="A164" s="783"/>
      <c r="B164" s="267" t="s">
        <v>67</v>
      </c>
      <c r="C164" s="258" t="s">
        <v>446</v>
      </c>
      <c r="D164" s="265">
        <v>7</v>
      </c>
      <c r="E164" s="265">
        <v>5</v>
      </c>
      <c r="F164" s="260">
        <v>0</v>
      </c>
      <c r="G164" s="260">
        <v>0</v>
      </c>
      <c r="H164" s="260">
        <v>0</v>
      </c>
      <c r="I164" s="248">
        <v>33</v>
      </c>
      <c r="J164" s="248">
        <v>21</v>
      </c>
      <c r="K164" s="250">
        <v>0</v>
      </c>
      <c r="L164" s="250">
        <v>0</v>
      </c>
      <c r="M164" s="250">
        <v>0</v>
      </c>
      <c r="N164" s="261">
        <f t="shared" si="45"/>
        <v>40</v>
      </c>
      <c r="O164" s="262">
        <f t="shared" si="45"/>
        <v>26</v>
      </c>
      <c r="P164" s="263">
        <f t="shared" si="46"/>
        <v>0</v>
      </c>
      <c r="Q164" s="263">
        <f t="shared" si="46"/>
        <v>0</v>
      </c>
      <c r="R164" s="263">
        <f t="shared" si="46"/>
        <v>0</v>
      </c>
      <c r="S164" s="264">
        <f t="shared" si="47"/>
        <v>0</v>
      </c>
      <c r="T164" s="264">
        <f t="shared" si="39"/>
        <v>0</v>
      </c>
    </row>
    <row r="165" spans="1:22">
      <c r="A165" s="783"/>
      <c r="B165" s="770" t="s">
        <v>411</v>
      </c>
      <c r="C165" s="771"/>
      <c r="D165" s="199">
        <f>SUM(D163:D164)</f>
        <v>7</v>
      </c>
      <c r="E165" s="199">
        <f t="shared" ref="E165:M165" si="50">SUM(E163:E164)</f>
        <v>5</v>
      </c>
      <c r="F165" s="199">
        <f t="shared" si="50"/>
        <v>0</v>
      </c>
      <c r="G165" s="199">
        <f t="shared" si="50"/>
        <v>0</v>
      </c>
      <c r="H165" s="199">
        <f t="shared" si="50"/>
        <v>0</v>
      </c>
      <c r="I165" s="199">
        <f t="shared" si="50"/>
        <v>33</v>
      </c>
      <c r="J165" s="199">
        <f t="shared" si="50"/>
        <v>21</v>
      </c>
      <c r="K165" s="199">
        <f t="shared" si="50"/>
        <v>3</v>
      </c>
      <c r="L165" s="199">
        <f t="shared" si="50"/>
        <v>1</v>
      </c>
      <c r="M165" s="199">
        <f t="shared" si="50"/>
        <v>0</v>
      </c>
      <c r="N165" s="199">
        <f t="shared" si="45"/>
        <v>43</v>
      </c>
      <c r="O165" s="199">
        <f t="shared" si="45"/>
        <v>27</v>
      </c>
      <c r="P165" s="199">
        <f t="shared" si="46"/>
        <v>3</v>
      </c>
      <c r="Q165" s="199">
        <f t="shared" si="46"/>
        <v>1</v>
      </c>
      <c r="R165" s="199">
        <f t="shared" si="46"/>
        <v>0</v>
      </c>
      <c r="S165" s="200">
        <f t="shared" si="47"/>
        <v>0.29498525073746312</v>
      </c>
      <c r="T165" s="200">
        <f t="shared" si="39"/>
        <v>0.42674253200568996</v>
      </c>
    </row>
    <row r="166" spans="1:22">
      <c r="A166" s="784"/>
      <c r="B166" s="781" t="s">
        <v>492</v>
      </c>
      <c r="C166" s="781"/>
      <c r="D166" s="256">
        <f>D157+D162+D165</f>
        <v>595</v>
      </c>
      <c r="E166" s="256">
        <f t="shared" ref="E166:M166" si="51">E157+E162+E165</f>
        <v>403</v>
      </c>
      <c r="F166" s="256">
        <f t="shared" si="51"/>
        <v>46</v>
      </c>
      <c r="G166" s="256">
        <f t="shared" si="51"/>
        <v>22</v>
      </c>
      <c r="H166" s="256">
        <f t="shared" si="51"/>
        <v>1</v>
      </c>
      <c r="I166" s="256">
        <f t="shared" si="51"/>
        <v>365</v>
      </c>
      <c r="J166" s="256">
        <f t="shared" si="51"/>
        <v>221</v>
      </c>
      <c r="K166" s="256">
        <f t="shared" si="51"/>
        <v>11</v>
      </c>
      <c r="L166" s="256">
        <f t="shared" si="51"/>
        <v>5</v>
      </c>
      <c r="M166" s="256">
        <f t="shared" si="51"/>
        <v>0</v>
      </c>
      <c r="N166" s="256">
        <f t="shared" si="45"/>
        <v>1017</v>
      </c>
      <c r="O166" s="256">
        <f t="shared" si="45"/>
        <v>651</v>
      </c>
      <c r="P166" s="256">
        <f t="shared" si="46"/>
        <v>57</v>
      </c>
      <c r="Q166" s="256">
        <f t="shared" si="46"/>
        <v>27</v>
      </c>
      <c r="R166" s="256">
        <f t="shared" si="46"/>
        <v>1</v>
      </c>
      <c r="S166" s="257">
        <f t="shared" si="47"/>
        <v>5.6047197640117989</v>
      </c>
      <c r="T166" s="257">
        <f t="shared" si="39"/>
        <v>8.1081081081081088</v>
      </c>
    </row>
    <row r="167" spans="1:22">
      <c r="A167" s="778" t="s">
        <v>493</v>
      </c>
      <c r="B167" s="779"/>
      <c r="C167" s="780"/>
      <c r="D167" s="269">
        <f>D43+D65+D108+D125+D147+D166</f>
        <v>4871</v>
      </c>
      <c r="E167" s="269">
        <f t="shared" ref="E167:R167" si="52">E43+E65+E108+E125+E147+E166</f>
        <v>3341</v>
      </c>
      <c r="F167" s="269">
        <f t="shared" si="52"/>
        <v>673</v>
      </c>
      <c r="G167" s="269">
        <f t="shared" si="52"/>
        <v>374</v>
      </c>
      <c r="H167" s="269">
        <f t="shared" si="52"/>
        <v>42</v>
      </c>
      <c r="I167" s="269">
        <f t="shared" si="52"/>
        <v>1260</v>
      </c>
      <c r="J167" s="269">
        <f t="shared" si="52"/>
        <v>838</v>
      </c>
      <c r="K167" s="269">
        <f t="shared" si="52"/>
        <v>30</v>
      </c>
      <c r="L167" s="269">
        <f t="shared" si="52"/>
        <v>10</v>
      </c>
      <c r="M167" s="269">
        <f t="shared" si="52"/>
        <v>0</v>
      </c>
      <c r="N167" s="269">
        <f t="shared" si="52"/>
        <v>6834</v>
      </c>
      <c r="O167" s="269">
        <f t="shared" si="52"/>
        <v>4563</v>
      </c>
      <c r="P167" s="269">
        <f t="shared" si="52"/>
        <v>703</v>
      </c>
      <c r="Q167" s="269">
        <f t="shared" si="52"/>
        <v>384</v>
      </c>
      <c r="R167" s="269">
        <f t="shared" si="52"/>
        <v>42</v>
      </c>
      <c r="S167" s="270">
        <f>P167/N167*100</f>
        <v>10.286801287679252</v>
      </c>
      <c r="T167" s="270">
        <f t="shared" si="39"/>
        <v>100</v>
      </c>
      <c r="V167" s="271"/>
    </row>
  </sheetData>
  <mergeCells count="32">
    <mergeCell ref="A167:C167"/>
    <mergeCell ref="A109:A125"/>
    <mergeCell ref="B116:C116"/>
    <mergeCell ref="B120:C120"/>
    <mergeCell ref="B124:C124"/>
    <mergeCell ref="B125:C125"/>
    <mergeCell ref="A126:A147"/>
    <mergeCell ref="B133:C133"/>
    <mergeCell ref="B139:C139"/>
    <mergeCell ref="B146:C146"/>
    <mergeCell ref="B147:C147"/>
    <mergeCell ref="A148:A166"/>
    <mergeCell ref="B157:C157"/>
    <mergeCell ref="B162:C162"/>
    <mergeCell ref="B165:C165"/>
    <mergeCell ref="B166:C166"/>
    <mergeCell ref="A44:A65"/>
    <mergeCell ref="B55:C55"/>
    <mergeCell ref="B61:C61"/>
    <mergeCell ref="B64:C64"/>
    <mergeCell ref="B65:C65"/>
    <mergeCell ref="A66:A108"/>
    <mergeCell ref="B84:C84"/>
    <mergeCell ref="B100:C100"/>
    <mergeCell ref="B107:C107"/>
    <mergeCell ref="B108:C108"/>
    <mergeCell ref="A3:T3"/>
    <mergeCell ref="A5:A43"/>
    <mergeCell ref="B21:C21"/>
    <mergeCell ref="B36:C36"/>
    <mergeCell ref="B42:C42"/>
    <mergeCell ref="B43:C43"/>
  </mergeCells>
  <pageMargins left="0.7" right="0.7" top="0.75" bottom="0.75" header="0.3" footer="0.3"/>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sqref="A1:P1"/>
    </sheetView>
  </sheetViews>
  <sheetFormatPr defaultRowHeight="15"/>
  <cols>
    <col min="1" max="1" width="3.5703125" style="43" customWidth="1"/>
    <col min="2" max="2" width="3.28515625" style="43" customWidth="1"/>
    <col min="3" max="3" width="12.5703125" style="43" customWidth="1"/>
    <col min="4" max="4" width="18.140625" style="43" customWidth="1"/>
    <col min="5" max="5" width="4.140625" style="43" customWidth="1"/>
    <col min="6" max="6" width="4.85546875" style="43" customWidth="1"/>
    <col min="7" max="7" width="4" style="43" customWidth="1"/>
    <col min="8" max="8" width="4.5703125" style="43" customWidth="1"/>
    <col min="9" max="9" width="2.85546875" style="43" customWidth="1"/>
    <col min="10" max="10" width="4.42578125" style="43" customWidth="1"/>
    <col min="11" max="11" width="3.140625" style="43" customWidth="1"/>
    <col min="12" max="12" width="4.5703125" style="43" customWidth="1"/>
    <col min="13" max="13" width="4" style="43" customWidth="1"/>
    <col min="14" max="15" width="4.140625" style="43" customWidth="1"/>
    <col min="16" max="16" width="5" style="43" customWidth="1"/>
    <col min="17" max="16384" width="9.140625" style="43"/>
  </cols>
  <sheetData>
    <row r="1" spans="1:16" ht="31.5" customHeight="1">
      <c r="A1" s="638" t="s">
        <v>593</v>
      </c>
      <c r="B1" s="638"/>
      <c r="C1" s="638"/>
      <c r="D1" s="638"/>
      <c r="E1" s="638"/>
      <c r="F1" s="638"/>
      <c r="G1" s="638"/>
      <c r="H1" s="638"/>
      <c r="I1" s="638"/>
      <c r="J1" s="638"/>
      <c r="K1" s="638"/>
      <c r="L1" s="638"/>
      <c r="M1" s="638"/>
      <c r="N1" s="638"/>
      <c r="O1" s="638"/>
      <c r="P1" s="638"/>
    </row>
    <row r="3" spans="1:16" ht="31.5" customHeight="1">
      <c r="A3" s="638" t="s">
        <v>592</v>
      </c>
      <c r="B3" s="638"/>
      <c r="C3" s="638"/>
      <c r="D3" s="638"/>
      <c r="E3" s="638"/>
      <c r="F3" s="638"/>
      <c r="G3" s="638"/>
      <c r="H3" s="638"/>
      <c r="I3" s="638"/>
      <c r="J3" s="638"/>
      <c r="K3" s="638"/>
      <c r="L3" s="638"/>
      <c r="M3" s="638"/>
      <c r="N3" s="638"/>
      <c r="O3" s="638"/>
      <c r="P3" s="638"/>
    </row>
    <row r="4" spans="1:16">
      <c r="A4" s="785" t="s">
        <v>0</v>
      </c>
      <c r="B4" s="785" t="s">
        <v>37</v>
      </c>
      <c r="C4" s="787" t="s">
        <v>434</v>
      </c>
      <c r="D4" s="787" t="s">
        <v>435</v>
      </c>
      <c r="E4" s="789" t="s">
        <v>436</v>
      </c>
      <c r="F4" s="789"/>
      <c r="G4" s="789"/>
      <c r="H4" s="789"/>
      <c r="I4" s="789"/>
      <c r="J4" s="789"/>
      <c r="K4" s="789"/>
      <c r="L4" s="789"/>
      <c r="M4" s="789"/>
      <c r="N4" s="789"/>
      <c r="O4" s="789"/>
      <c r="P4" s="789"/>
    </row>
    <row r="5" spans="1:16" ht="140.25">
      <c r="A5" s="786"/>
      <c r="B5" s="786"/>
      <c r="C5" s="788"/>
      <c r="D5" s="788"/>
      <c r="E5" s="159" t="s">
        <v>437</v>
      </c>
      <c r="F5" s="159" t="s">
        <v>438</v>
      </c>
      <c r="G5" s="159" t="s">
        <v>31</v>
      </c>
      <c r="H5" s="159" t="s">
        <v>439</v>
      </c>
      <c r="I5" s="159" t="s">
        <v>440</v>
      </c>
      <c r="J5" s="159" t="s">
        <v>441</v>
      </c>
      <c r="K5" s="159" t="s">
        <v>31</v>
      </c>
      <c r="L5" s="159" t="s">
        <v>442</v>
      </c>
      <c r="M5" s="159" t="s">
        <v>15</v>
      </c>
      <c r="N5" s="159" t="s">
        <v>443</v>
      </c>
      <c r="O5" s="159" t="s">
        <v>31</v>
      </c>
      <c r="P5" s="159" t="s">
        <v>444</v>
      </c>
    </row>
    <row r="6" spans="1:16">
      <c r="A6" s="790" t="s">
        <v>9</v>
      </c>
      <c r="B6" s="675" t="s">
        <v>45</v>
      </c>
      <c r="C6" s="794" t="s">
        <v>445</v>
      </c>
      <c r="D6" s="160" t="s">
        <v>446</v>
      </c>
      <c r="E6" s="21">
        <v>17</v>
      </c>
      <c r="F6" s="161">
        <f>E6/$E$43*100</f>
        <v>0.30663780663780665</v>
      </c>
      <c r="G6" s="21">
        <v>8</v>
      </c>
      <c r="H6" s="161">
        <f>G6/$G$43*100</f>
        <v>0.21534320323014802</v>
      </c>
      <c r="I6" s="21">
        <v>0</v>
      </c>
      <c r="J6" s="161">
        <f>I6/$I$43*100</f>
        <v>0</v>
      </c>
      <c r="K6" s="21">
        <v>0</v>
      </c>
      <c r="L6" s="161">
        <f>K6/$K$43*100</f>
        <v>0</v>
      </c>
      <c r="M6" s="162">
        <f>E6+I6</f>
        <v>17</v>
      </c>
      <c r="N6" s="161">
        <f>M6/$M$43*100</f>
        <v>0.24875621890547264</v>
      </c>
      <c r="O6" s="162">
        <f>G6+K6</f>
        <v>8</v>
      </c>
      <c r="P6" s="161">
        <f>O6/$O$43*100</f>
        <v>0.17532325224632916</v>
      </c>
    </row>
    <row r="7" spans="1:16" ht="26.25">
      <c r="A7" s="791"/>
      <c r="B7" s="676"/>
      <c r="C7" s="795"/>
      <c r="D7" s="160" t="s">
        <v>46</v>
      </c>
      <c r="E7" s="21">
        <v>1</v>
      </c>
      <c r="F7" s="161">
        <f t="shared" ref="F7:F42" si="0">E7/$E$43*100</f>
        <v>1.8037518037518036E-2</v>
      </c>
      <c r="G7" s="21">
        <v>0</v>
      </c>
      <c r="H7" s="161">
        <f t="shared" ref="H7:H42" si="1">G7/$G$43*100</f>
        <v>0</v>
      </c>
      <c r="I7" s="21">
        <v>0</v>
      </c>
      <c r="J7" s="161">
        <f t="shared" ref="J7:J42" si="2">I7/$I$43*100</f>
        <v>0</v>
      </c>
      <c r="K7" s="21">
        <v>0</v>
      </c>
      <c r="L7" s="161">
        <f t="shared" ref="L7:L42" si="3">K7/$K$43*100</f>
        <v>0</v>
      </c>
      <c r="M7" s="162">
        <f t="shared" ref="M7:M28" si="4">E7+I7</f>
        <v>1</v>
      </c>
      <c r="N7" s="161">
        <f t="shared" ref="N7:N42" si="5">M7/$M$43*100</f>
        <v>1.4632718759145449E-2</v>
      </c>
      <c r="O7" s="162">
        <f t="shared" ref="O7:O28" si="6">G7+K7</f>
        <v>0</v>
      </c>
      <c r="P7" s="161">
        <f t="shared" ref="P7:P42" si="7">O7/$O$43*100</f>
        <v>0</v>
      </c>
    </row>
    <row r="8" spans="1:16">
      <c r="A8" s="791"/>
      <c r="B8" s="676"/>
      <c r="C8" s="795"/>
      <c r="D8" s="160" t="s">
        <v>47</v>
      </c>
      <c r="E8" s="21">
        <v>1</v>
      </c>
      <c r="F8" s="161">
        <f t="shared" si="0"/>
        <v>1.8037518037518036E-2</v>
      </c>
      <c r="G8" s="21">
        <v>0</v>
      </c>
      <c r="H8" s="161">
        <f t="shared" si="1"/>
        <v>0</v>
      </c>
      <c r="I8" s="21">
        <v>0</v>
      </c>
      <c r="J8" s="161">
        <f t="shared" si="2"/>
        <v>0</v>
      </c>
      <c r="K8" s="21">
        <v>0</v>
      </c>
      <c r="L8" s="161">
        <f t="shared" si="3"/>
        <v>0</v>
      </c>
      <c r="M8" s="162">
        <f t="shared" si="4"/>
        <v>1</v>
      </c>
      <c r="N8" s="161">
        <f t="shared" si="5"/>
        <v>1.4632718759145449E-2</v>
      </c>
      <c r="O8" s="162">
        <f t="shared" si="6"/>
        <v>0</v>
      </c>
      <c r="P8" s="161">
        <f t="shared" si="7"/>
        <v>0</v>
      </c>
    </row>
    <row r="9" spans="1:16">
      <c r="A9" s="791"/>
      <c r="B9" s="676"/>
      <c r="C9" s="795"/>
      <c r="D9" s="160" t="s">
        <v>48</v>
      </c>
      <c r="E9" s="21">
        <v>2</v>
      </c>
      <c r="F9" s="161">
        <f t="shared" si="0"/>
        <v>3.6075036075036072E-2</v>
      </c>
      <c r="G9" s="21">
        <v>2</v>
      </c>
      <c r="H9" s="161">
        <f t="shared" si="1"/>
        <v>5.3835800807537006E-2</v>
      </c>
      <c r="I9" s="21">
        <v>0</v>
      </c>
      <c r="J9" s="161">
        <f t="shared" si="2"/>
        <v>0</v>
      </c>
      <c r="K9" s="21">
        <v>0</v>
      </c>
      <c r="L9" s="161">
        <f t="shared" si="3"/>
        <v>0</v>
      </c>
      <c r="M9" s="162">
        <f t="shared" si="4"/>
        <v>2</v>
      </c>
      <c r="N9" s="161">
        <f t="shared" si="5"/>
        <v>2.9265437518290898E-2</v>
      </c>
      <c r="O9" s="162">
        <f t="shared" si="6"/>
        <v>2</v>
      </c>
      <c r="P9" s="161">
        <f t="shared" si="7"/>
        <v>4.3830813061582291E-2</v>
      </c>
    </row>
    <row r="10" spans="1:16">
      <c r="A10" s="791"/>
      <c r="B10" s="676"/>
      <c r="C10" s="795"/>
      <c r="D10" s="160" t="s">
        <v>50</v>
      </c>
      <c r="E10" s="21">
        <v>3</v>
      </c>
      <c r="F10" s="161">
        <f t="shared" si="0"/>
        <v>5.4112554112554112E-2</v>
      </c>
      <c r="G10" s="21">
        <v>1</v>
      </c>
      <c r="H10" s="161">
        <f t="shared" si="1"/>
        <v>2.6917900403768503E-2</v>
      </c>
      <c r="I10" s="21">
        <v>0</v>
      </c>
      <c r="J10" s="161">
        <f t="shared" si="2"/>
        <v>0</v>
      </c>
      <c r="K10" s="21">
        <v>0</v>
      </c>
      <c r="L10" s="161">
        <f t="shared" si="3"/>
        <v>0</v>
      </c>
      <c r="M10" s="162">
        <f t="shared" si="4"/>
        <v>3</v>
      </c>
      <c r="N10" s="161">
        <f t="shared" si="5"/>
        <v>4.3898156277436345E-2</v>
      </c>
      <c r="O10" s="162">
        <f t="shared" si="6"/>
        <v>1</v>
      </c>
      <c r="P10" s="161">
        <f t="shared" si="7"/>
        <v>2.1915406530791146E-2</v>
      </c>
    </row>
    <row r="11" spans="1:16">
      <c r="A11" s="791"/>
      <c r="B11" s="676"/>
      <c r="C11" s="795"/>
      <c r="D11" s="160" t="s">
        <v>53</v>
      </c>
      <c r="E11" s="21">
        <v>10</v>
      </c>
      <c r="F11" s="161">
        <f t="shared" si="0"/>
        <v>0.18037518037518038</v>
      </c>
      <c r="G11" s="21">
        <v>5</v>
      </c>
      <c r="H11" s="161">
        <f t="shared" si="1"/>
        <v>0.13458950201884254</v>
      </c>
      <c r="I11" s="21">
        <v>0</v>
      </c>
      <c r="J11" s="161">
        <f t="shared" si="2"/>
        <v>0</v>
      </c>
      <c r="K11" s="21">
        <v>0</v>
      </c>
      <c r="L11" s="161">
        <f t="shared" si="3"/>
        <v>0</v>
      </c>
      <c r="M11" s="162">
        <f t="shared" si="4"/>
        <v>10</v>
      </c>
      <c r="N11" s="161">
        <f t="shared" si="5"/>
        <v>0.14632718759145449</v>
      </c>
      <c r="O11" s="162">
        <f t="shared" si="6"/>
        <v>5</v>
      </c>
      <c r="P11" s="161">
        <f t="shared" si="7"/>
        <v>0.10957703265395574</v>
      </c>
    </row>
    <row r="12" spans="1:16" ht="15" customHeight="1">
      <c r="A12" s="791"/>
      <c r="B12" s="677"/>
      <c r="C12" s="796"/>
      <c r="D12" s="160" t="s">
        <v>57</v>
      </c>
      <c r="E12" s="21">
        <v>17</v>
      </c>
      <c r="F12" s="161">
        <f t="shared" si="0"/>
        <v>0.30663780663780665</v>
      </c>
      <c r="G12" s="21">
        <v>12</v>
      </c>
      <c r="H12" s="161">
        <f t="shared" si="1"/>
        <v>0.3230148048452221</v>
      </c>
      <c r="I12" s="21">
        <v>0</v>
      </c>
      <c r="J12" s="161">
        <f t="shared" si="2"/>
        <v>0</v>
      </c>
      <c r="K12" s="21">
        <v>0</v>
      </c>
      <c r="L12" s="161">
        <f t="shared" si="3"/>
        <v>0</v>
      </c>
      <c r="M12" s="162">
        <f t="shared" si="4"/>
        <v>17</v>
      </c>
      <c r="N12" s="161">
        <f t="shared" si="5"/>
        <v>0.24875621890547264</v>
      </c>
      <c r="O12" s="162">
        <f t="shared" si="6"/>
        <v>12</v>
      </c>
      <c r="P12" s="161">
        <f t="shared" si="7"/>
        <v>0.26298487836949375</v>
      </c>
    </row>
    <row r="13" spans="1:16">
      <c r="A13" s="791"/>
      <c r="B13" s="675" t="s">
        <v>60</v>
      </c>
      <c r="C13" s="794" t="s">
        <v>174</v>
      </c>
      <c r="D13" s="160" t="s">
        <v>446</v>
      </c>
      <c r="E13" s="21">
        <v>4</v>
      </c>
      <c r="F13" s="161">
        <f t="shared" si="0"/>
        <v>7.2150072150072145E-2</v>
      </c>
      <c r="G13" s="21">
        <v>3</v>
      </c>
      <c r="H13" s="161">
        <f t="shared" si="1"/>
        <v>8.0753701211305526E-2</v>
      </c>
      <c r="I13" s="21">
        <v>0</v>
      </c>
      <c r="J13" s="161">
        <f t="shared" si="2"/>
        <v>0</v>
      </c>
      <c r="K13" s="21">
        <v>0</v>
      </c>
      <c r="L13" s="161">
        <f t="shared" si="3"/>
        <v>0</v>
      </c>
      <c r="M13" s="162">
        <f t="shared" si="4"/>
        <v>4</v>
      </c>
      <c r="N13" s="161">
        <f t="shared" si="5"/>
        <v>5.8530875036581796E-2</v>
      </c>
      <c r="O13" s="162">
        <f t="shared" si="6"/>
        <v>3</v>
      </c>
      <c r="P13" s="161">
        <f t="shared" si="7"/>
        <v>6.5746219592373437E-2</v>
      </c>
    </row>
    <row r="14" spans="1:16" ht="26.25">
      <c r="A14" s="791"/>
      <c r="B14" s="676"/>
      <c r="C14" s="795"/>
      <c r="D14" s="160" t="s">
        <v>46</v>
      </c>
      <c r="E14" s="21">
        <v>1</v>
      </c>
      <c r="F14" s="161">
        <f t="shared" si="0"/>
        <v>1.8037518037518036E-2</v>
      </c>
      <c r="G14" s="21">
        <v>0</v>
      </c>
      <c r="H14" s="161">
        <f t="shared" si="1"/>
        <v>0</v>
      </c>
      <c r="I14" s="21">
        <v>0</v>
      </c>
      <c r="J14" s="161">
        <f t="shared" si="2"/>
        <v>0</v>
      </c>
      <c r="K14" s="21">
        <v>0</v>
      </c>
      <c r="L14" s="161">
        <f t="shared" si="3"/>
        <v>0</v>
      </c>
      <c r="M14" s="162">
        <f t="shared" si="4"/>
        <v>1</v>
      </c>
      <c r="N14" s="161">
        <f t="shared" si="5"/>
        <v>1.4632718759145449E-2</v>
      </c>
      <c r="O14" s="162">
        <f t="shared" si="6"/>
        <v>0</v>
      </c>
      <c r="P14" s="161">
        <f t="shared" si="7"/>
        <v>0</v>
      </c>
    </row>
    <row r="15" spans="1:16" ht="26.25">
      <c r="A15" s="791"/>
      <c r="B15" s="676"/>
      <c r="C15" s="795"/>
      <c r="D15" s="160" t="s">
        <v>64</v>
      </c>
      <c r="E15" s="21">
        <v>1</v>
      </c>
      <c r="F15" s="161">
        <f t="shared" si="0"/>
        <v>1.8037518037518036E-2</v>
      </c>
      <c r="G15" s="21">
        <v>0</v>
      </c>
      <c r="H15" s="161">
        <f t="shared" si="1"/>
        <v>0</v>
      </c>
      <c r="I15" s="21">
        <v>0</v>
      </c>
      <c r="J15" s="161">
        <f t="shared" si="2"/>
        <v>0</v>
      </c>
      <c r="K15" s="21">
        <v>0</v>
      </c>
      <c r="L15" s="161">
        <f t="shared" si="3"/>
        <v>0</v>
      </c>
      <c r="M15" s="162">
        <f t="shared" si="4"/>
        <v>1</v>
      </c>
      <c r="N15" s="161">
        <f t="shared" si="5"/>
        <v>1.4632718759145449E-2</v>
      </c>
      <c r="O15" s="162">
        <f t="shared" si="6"/>
        <v>0</v>
      </c>
      <c r="P15" s="161">
        <f t="shared" si="7"/>
        <v>0</v>
      </c>
    </row>
    <row r="16" spans="1:16">
      <c r="A16" s="791"/>
      <c r="B16" s="676"/>
      <c r="C16" s="795"/>
      <c r="D16" s="160" t="s">
        <v>65</v>
      </c>
      <c r="E16" s="21">
        <v>3</v>
      </c>
      <c r="F16" s="161">
        <f t="shared" si="0"/>
        <v>5.4112554112554112E-2</v>
      </c>
      <c r="G16" s="21">
        <v>0</v>
      </c>
      <c r="H16" s="161">
        <f t="shared" si="1"/>
        <v>0</v>
      </c>
      <c r="I16" s="21">
        <v>0</v>
      </c>
      <c r="J16" s="161">
        <f t="shared" si="2"/>
        <v>0</v>
      </c>
      <c r="K16" s="21">
        <v>0</v>
      </c>
      <c r="L16" s="161">
        <f t="shared" si="3"/>
        <v>0</v>
      </c>
      <c r="M16" s="162">
        <f t="shared" si="4"/>
        <v>3</v>
      </c>
      <c r="N16" s="161">
        <f t="shared" si="5"/>
        <v>4.3898156277436345E-2</v>
      </c>
      <c r="O16" s="162">
        <f t="shared" si="6"/>
        <v>0</v>
      </c>
      <c r="P16" s="161">
        <f t="shared" si="7"/>
        <v>0</v>
      </c>
    </row>
    <row r="17" spans="1:16">
      <c r="A17" s="791"/>
      <c r="B17" s="676"/>
      <c r="C17" s="795"/>
      <c r="D17" s="160" t="s">
        <v>57</v>
      </c>
      <c r="E17" s="21">
        <v>3</v>
      </c>
      <c r="F17" s="161">
        <f t="shared" si="0"/>
        <v>5.4112554112554112E-2</v>
      </c>
      <c r="G17" s="21">
        <v>2</v>
      </c>
      <c r="H17" s="161">
        <f t="shared" si="1"/>
        <v>5.3835800807537006E-2</v>
      </c>
      <c r="I17" s="21">
        <v>0</v>
      </c>
      <c r="J17" s="161">
        <f t="shared" si="2"/>
        <v>0</v>
      </c>
      <c r="K17" s="21">
        <v>0</v>
      </c>
      <c r="L17" s="161">
        <f t="shared" si="3"/>
        <v>0</v>
      </c>
      <c r="M17" s="162">
        <f t="shared" si="4"/>
        <v>3</v>
      </c>
      <c r="N17" s="161">
        <f t="shared" si="5"/>
        <v>4.3898156277436345E-2</v>
      </c>
      <c r="O17" s="162">
        <f t="shared" si="6"/>
        <v>2</v>
      </c>
      <c r="P17" s="161">
        <f t="shared" si="7"/>
        <v>4.3830813061582291E-2</v>
      </c>
    </row>
    <row r="18" spans="1:16">
      <c r="A18" s="791"/>
      <c r="B18" s="675" t="s">
        <v>60</v>
      </c>
      <c r="C18" s="794" t="s">
        <v>161</v>
      </c>
      <c r="D18" s="160" t="s">
        <v>446</v>
      </c>
      <c r="E18" s="21">
        <v>1</v>
      </c>
      <c r="F18" s="161">
        <f t="shared" si="0"/>
        <v>1.8037518037518036E-2</v>
      </c>
      <c r="G18" s="21">
        <v>1</v>
      </c>
      <c r="H18" s="161">
        <f t="shared" si="1"/>
        <v>2.6917900403768503E-2</v>
      </c>
      <c r="I18" s="21">
        <v>0</v>
      </c>
      <c r="J18" s="161">
        <f t="shared" si="2"/>
        <v>0</v>
      </c>
      <c r="K18" s="21">
        <v>0</v>
      </c>
      <c r="L18" s="161">
        <f t="shared" si="3"/>
        <v>0</v>
      </c>
      <c r="M18" s="162">
        <f t="shared" si="4"/>
        <v>1</v>
      </c>
      <c r="N18" s="161">
        <f t="shared" si="5"/>
        <v>1.4632718759145449E-2</v>
      </c>
      <c r="O18" s="162">
        <f t="shared" si="6"/>
        <v>1</v>
      </c>
      <c r="P18" s="161">
        <f t="shared" si="7"/>
        <v>2.1915406530791146E-2</v>
      </c>
    </row>
    <row r="19" spans="1:16">
      <c r="A19" s="791"/>
      <c r="B19" s="676"/>
      <c r="C19" s="795"/>
      <c r="D19" s="160" t="s">
        <v>61</v>
      </c>
      <c r="E19" s="21">
        <v>1</v>
      </c>
      <c r="F19" s="161">
        <f t="shared" si="0"/>
        <v>1.8037518037518036E-2</v>
      </c>
      <c r="G19" s="21">
        <v>0</v>
      </c>
      <c r="H19" s="161">
        <f t="shared" si="1"/>
        <v>0</v>
      </c>
      <c r="I19" s="21">
        <v>0</v>
      </c>
      <c r="J19" s="161">
        <f t="shared" si="2"/>
        <v>0</v>
      </c>
      <c r="K19" s="21">
        <v>0</v>
      </c>
      <c r="L19" s="161">
        <f t="shared" si="3"/>
        <v>0</v>
      </c>
      <c r="M19" s="162">
        <f t="shared" si="4"/>
        <v>1</v>
      </c>
      <c r="N19" s="161">
        <f t="shared" si="5"/>
        <v>1.4632718759145449E-2</v>
      </c>
      <c r="O19" s="162">
        <f t="shared" si="6"/>
        <v>0</v>
      </c>
      <c r="P19" s="161">
        <f t="shared" si="7"/>
        <v>0</v>
      </c>
    </row>
    <row r="20" spans="1:16" ht="26.25">
      <c r="A20" s="791"/>
      <c r="B20" s="676"/>
      <c r="C20" s="795"/>
      <c r="D20" s="160" t="s">
        <v>46</v>
      </c>
      <c r="E20" s="21">
        <v>2</v>
      </c>
      <c r="F20" s="161">
        <f t="shared" si="0"/>
        <v>3.6075036075036072E-2</v>
      </c>
      <c r="G20" s="21">
        <v>1</v>
      </c>
      <c r="H20" s="161">
        <f t="shared" si="1"/>
        <v>2.6917900403768503E-2</v>
      </c>
      <c r="I20" s="21">
        <v>0</v>
      </c>
      <c r="J20" s="161">
        <f t="shared" si="2"/>
        <v>0</v>
      </c>
      <c r="K20" s="21">
        <v>0</v>
      </c>
      <c r="L20" s="161">
        <f t="shared" si="3"/>
        <v>0</v>
      </c>
      <c r="M20" s="162">
        <f t="shared" si="4"/>
        <v>2</v>
      </c>
      <c r="N20" s="161">
        <f t="shared" si="5"/>
        <v>2.9265437518290898E-2</v>
      </c>
      <c r="O20" s="162">
        <f t="shared" si="6"/>
        <v>1</v>
      </c>
      <c r="P20" s="161">
        <f t="shared" si="7"/>
        <v>2.1915406530791146E-2</v>
      </c>
    </row>
    <row r="21" spans="1:16" ht="26.25">
      <c r="A21" s="791"/>
      <c r="B21" s="676"/>
      <c r="C21" s="795"/>
      <c r="D21" s="160" t="s">
        <v>62</v>
      </c>
      <c r="E21" s="21">
        <v>1</v>
      </c>
      <c r="F21" s="161">
        <f t="shared" si="0"/>
        <v>1.8037518037518036E-2</v>
      </c>
      <c r="G21" s="21">
        <v>0</v>
      </c>
      <c r="H21" s="161">
        <f t="shared" si="1"/>
        <v>0</v>
      </c>
      <c r="I21" s="21">
        <v>0</v>
      </c>
      <c r="J21" s="161">
        <f t="shared" si="2"/>
        <v>0</v>
      </c>
      <c r="K21" s="21">
        <v>0</v>
      </c>
      <c r="L21" s="161">
        <f t="shared" si="3"/>
        <v>0</v>
      </c>
      <c r="M21" s="162">
        <f t="shared" si="4"/>
        <v>1</v>
      </c>
      <c r="N21" s="161">
        <f t="shared" si="5"/>
        <v>1.4632718759145449E-2</v>
      </c>
      <c r="O21" s="162">
        <f t="shared" si="6"/>
        <v>0</v>
      </c>
      <c r="P21" s="161">
        <f t="shared" si="7"/>
        <v>0</v>
      </c>
    </row>
    <row r="22" spans="1:16">
      <c r="A22" s="791"/>
      <c r="B22" s="676"/>
      <c r="C22" s="795"/>
      <c r="D22" s="160" t="s">
        <v>63</v>
      </c>
      <c r="E22" s="21">
        <v>1</v>
      </c>
      <c r="F22" s="161">
        <f t="shared" si="0"/>
        <v>1.8037518037518036E-2</v>
      </c>
      <c r="G22" s="21">
        <v>0</v>
      </c>
      <c r="H22" s="161">
        <f t="shared" si="1"/>
        <v>0</v>
      </c>
      <c r="I22" s="21">
        <v>0</v>
      </c>
      <c r="J22" s="161">
        <f t="shared" si="2"/>
        <v>0</v>
      </c>
      <c r="K22" s="21">
        <v>0</v>
      </c>
      <c r="L22" s="161">
        <f t="shared" si="3"/>
        <v>0</v>
      </c>
      <c r="M22" s="162">
        <f t="shared" si="4"/>
        <v>1</v>
      </c>
      <c r="N22" s="161">
        <f t="shared" si="5"/>
        <v>1.4632718759145449E-2</v>
      </c>
      <c r="O22" s="162">
        <f t="shared" si="6"/>
        <v>0</v>
      </c>
      <c r="P22" s="161">
        <f t="shared" si="7"/>
        <v>0</v>
      </c>
    </row>
    <row r="23" spans="1:16" ht="26.25">
      <c r="A23" s="791"/>
      <c r="B23" s="676"/>
      <c r="C23" s="795"/>
      <c r="D23" s="160" t="s">
        <v>64</v>
      </c>
      <c r="E23" s="21">
        <v>2</v>
      </c>
      <c r="F23" s="161">
        <f t="shared" si="0"/>
        <v>3.6075036075036072E-2</v>
      </c>
      <c r="G23" s="21">
        <v>0</v>
      </c>
      <c r="H23" s="161">
        <f t="shared" si="1"/>
        <v>0</v>
      </c>
      <c r="I23" s="21">
        <v>0</v>
      </c>
      <c r="J23" s="161">
        <f t="shared" si="2"/>
        <v>0</v>
      </c>
      <c r="K23" s="21">
        <v>0</v>
      </c>
      <c r="L23" s="161">
        <f t="shared" si="3"/>
        <v>0</v>
      </c>
      <c r="M23" s="162">
        <f t="shared" si="4"/>
        <v>2</v>
      </c>
      <c r="N23" s="161">
        <f t="shared" si="5"/>
        <v>2.9265437518290898E-2</v>
      </c>
      <c r="O23" s="162">
        <f t="shared" si="6"/>
        <v>0</v>
      </c>
      <c r="P23" s="161">
        <f t="shared" si="7"/>
        <v>0</v>
      </c>
    </row>
    <row r="24" spans="1:16">
      <c r="A24" s="791"/>
      <c r="B24" s="676"/>
      <c r="C24" s="795"/>
      <c r="D24" s="160" t="s">
        <v>53</v>
      </c>
      <c r="E24" s="21">
        <v>1</v>
      </c>
      <c r="F24" s="161">
        <f t="shared" si="0"/>
        <v>1.8037518037518036E-2</v>
      </c>
      <c r="G24" s="21">
        <v>0</v>
      </c>
      <c r="H24" s="161">
        <f t="shared" si="1"/>
        <v>0</v>
      </c>
      <c r="I24" s="21">
        <v>0</v>
      </c>
      <c r="J24" s="161">
        <f t="shared" si="2"/>
        <v>0</v>
      </c>
      <c r="K24" s="21">
        <v>0</v>
      </c>
      <c r="L24" s="161">
        <f t="shared" si="3"/>
        <v>0</v>
      </c>
      <c r="M24" s="162">
        <f t="shared" si="4"/>
        <v>1</v>
      </c>
      <c r="N24" s="161">
        <f t="shared" si="5"/>
        <v>1.4632718759145449E-2</v>
      </c>
      <c r="O24" s="162">
        <f t="shared" si="6"/>
        <v>0</v>
      </c>
      <c r="P24" s="161">
        <f t="shared" si="7"/>
        <v>0</v>
      </c>
    </row>
    <row r="25" spans="1:16">
      <c r="A25" s="791"/>
      <c r="B25" s="676"/>
      <c r="C25" s="795"/>
      <c r="D25" s="160" t="s">
        <v>65</v>
      </c>
      <c r="E25" s="21">
        <v>5</v>
      </c>
      <c r="F25" s="161">
        <f t="shared" si="0"/>
        <v>9.0187590187590191E-2</v>
      </c>
      <c r="G25" s="21">
        <v>0</v>
      </c>
      <c r="H25" s="161">
        <f t="shared" si="1"/>
        <v>0</v>
      </c>
      <c r="I25" s="21">
        <v>0</v>
      </c>
      <c r="J25" s="161">
        <f t="shared" si="2"/>
        <v>0</v>
      </c>
      <c r="K25" s="21">
        <v>0</v>
      </c>
      <c r="L25" s="161">
        <f t="shared" si="3"/>
        <v>0</v>
      </c>
      <c r="M25" s="162">
        <f t="shared" si="4"/>
        <v>5</v>
      </c>
      <c r="N25" s="161">
        <f t="shared" si="5"/>
        <v>7.3163593795727247E-2</v>
      </c>
      <c r="O25" s="162">
        <f t="shared" si="6"/>
        <v>0</v>
      </c>
      <c r="P25" s="161">
        <f t="shared" si="7"/>
        <v>0</v>
      </c>
    </row>
    <row r="26" spans="1:16">
      <c r="A26" s="791"/>
      <c r="B26" s="677"/>
      <c r="C26" s="796"/>
      <c r="D26" s="160" t="s">
        <v>57</v>
      </c>
      <c r="E26" s="21">
        <v>2</v>
      </c>
      <c r="F26" s="161">
        <f t="shared" si="0"/>
        <v>3.6075036075036072E-2</v>
      </c>
      <c r="G26" s="21">
        <v>2</v>
      </c>
      <c r="H26" s="161">
        <f t="shared" si="1"/>
        <v>5.3835800807537006E-2</v>
      </c>
      <c r="I26" s="21">
        <v>0</v>
      </c>
      <c r="J26" s="161">
        <f t="shared" si="2"/>
        <v>0</v>
      </c>
      <c r="K26" s="21">
        <v>0</v>
      </c>
      <c r="L26" s="161">
        <f t="shared" si="3"/>
        <v>0</v>
      </c>
      <c r="M26" s="162">
        <f t="shared" si="4"/>
        <v>2</v>
      </c>
      <c r="N26" s="161">
        <f t="shared" si="5"/>
        <v>2.9265437518290898E-2</v>
      </c>
      <c r="O26" s="162">
        <f t="shared" si="6"/>
        <v>2</v>
      </c>
      <c r="P26" s="161">
        <f t="shared" si="7"/>
        <v>4.3830813061582291E-2</v>
      </c>
    </row>
    <row r="27" spans="1:16" ht="26.25">
      <c r="A27" s="791"/>
      <c r="B27" s="675" t="s">
        <v>67</v>
      </c>
      <c r="C27" s="794" t="s">
        <v>445</v>
      </c>
      <c r="D27" s="160" t="s">
        <v>46</v>
      </c>
      <c r="E27" s="21">
        <v>0</v>
      </c>
      <c r="F27" s="161">
        <f t="shared" si="0"/>
        <v>0</v>
      </c>
      <c r="G27" s="21">
        <v>0</v>
      </c>
      <c r="H27" s="161">
        <f t="shared" si="1"/>
        <v>0</v>
      </c>
      <c r="I27" s="21">
        <v>1</v>
      </c>
      <c r="J27" s="161">
        <f t="shared" si="2"/>
        <v>7.7519379844961239E-2</v>
      </c>
      <c r="K27" s="21">
        <v>0</v>
      </c>
      <c r="L27" s="161">
        <f t="shared" si="3"/>
        <v>0</v>
      </c>
      <c r="M27" s="162">
        <f t="shared" si="4"/>
        <v>1</v>
      </c>
      <c r="N27" s="161">
        <f t="shared" si="5"/>
        <v>1.4632718759145449E-2</v>
      </c>
      <c r="O27" s="162">
        <f t="shared" si="6"/>
        <v>0</v>
      </c>
      <c r="P27" s="161">
        <f t="shared" si="7"/>
        <v>0</v>
      </c>
    </row>
    <row r="28" spans="1:16" ht="26.25">
      <c r="A28" s="792"/>
      <c r="B28" s="677"/>
      <c r="C28" s="796"/>
      <c r="D28" s="160" t="s">
        <v>64</v>
      </c>
      <c r="E28" s="21">
        <v>0</v>
      </c>
      <c r="F28" s="161">
        <f t="shared" si="0"/>
        <v>0</v>
      </c>
      <c r="G28" s="21">
        <v>0</v>
      </c>
      <c r="H28" s="161">
        <f t="shared" si="1"/>
        <v>0</v>
      </c>
      <c r="I28" s="21">
        <v>1</v>
      </c>
      <c r="J28" s="161">
        <f t="shared" si="2"/>
        <v>7.7519379844961239E-2</v>
      </c>
      <c r="K28" s="21">
        <v>0</v>
      </c>
      <c r="L28" s="161">
        <f t="shared" si="3"/>
        <v>0</v>
      </c>
      <c r="M28" s="162">
        <f t="shared" si="4"/>
        <v>1</v>
      </c>
      <c r="N28" s="161">
        <f t="shared" si="5"/>
        <v>1.4632718759145449E-2</v>
      </c>
      <c r="O28" s="162">
        <f t="shared" si="6"/>
        <v>0</v>
      </c>
      <c r="P28" s="161">
        <f t="shared" si="7"/>
        <v>0</v>
      </c>
    </row>
    <row r="29" spans="1:16">
      <c r="A29" s="793"/>
      <c r="B29" s="797" t="s">
        <v>447</v>
      </c>
      <c r="C29" s="797"/>
      <c r="D29" s="797"/>
      <c r="E29" s="4">
        <f>SUM(E6:E28)</f>
        <v>79</v>
      </c>
      <c r="F29" s="163">
        <f t="shared" si="0"/>
        <v>1.424963924963925</v>
      </c>
      <c r="G29" s="4">
        <f>SUM(G6:G28)</f>
        <v>37</v>
      </c>
      <c r="H29" s="163">
        <f t="shared" si="1"/>
        <v>0.99596231493943466</v>
      </c>
      <c r="I29" s="4">
        <f>SUM(I6:I28)</f>
        <v>2</v>
      </c>
      <c r="J29" s="163">
        <f t="shared" si="2"/>
        <v>0.15503875968992248</v>
      </c>
      <c r="K29" s="4">
        <f>SUM(K6:K28)</f>
        <v>0</v>
      </c>
      <c r="L29" s="163">
        <f t="shared" si="3"/>
        <v>0</v>
      </c>
      <c r="M29" s="4">
        <f>SUM(M6:M28)</f>
        <v>81</v>
      </c>
      <c r="N29" s="163">
        <f t="shared" si="5"/>
        <v>1.1852502194907815</v>
      </c>
      <c r="O29" s="4">
        <f>SUM(O6:O28)</f>
        <v>37</v>
      </c>
      <c r="P29" s="163">
        <f t="shared" si="7"/>
        <v>0.81087004163927245</v>
      </c>
    </row>
    <row r="30" spans="1:16">
      <c r="A30" s="803" t="s">
        <v>11</v>
      </c>
      <c r="B30" s="675" t="s">
        <v>45</v>
      </c>
      <c r="C30" s="794" t="s">
        <v>448</v>
      </c>
      <c r="D30" s="21" t="s">
        <v>446</v>
      </c>
      <c r="E30" s="21">
        <v>1</v>
      </c>
      <c r="F30" s="161">
        <f t="shared" si="0"/>
        <v>1.8037518037518036E-2</v>
      </c>
      <c r="G30" s="21">
        <v>1</v>
      </c>
      <c r="H30" s="161">
        <f t="shared" si="1"/>
        <v>2.6917900403768503E-2</v>
      </c>
      <c r="I30" s="21">
        <v>0</v>
      </c>
      <c r="J30" s="161">
        <f t="shared" si="2"/>
        <v>0</v>
      </c>
      <c r="K30" s="21">
        <v>0</v>
      </c>
      <c r="L30" s="161">
        <f t="shared" si="3"/>
        <v>0</v>
      </c>
      <c r="M30" s="162">
        <f t="shared" ref="M30:M40" si="8">E30+I30</f>
        <v>1</v>
      </c>
      <c r="N30" s="161">
        <f t="shared" si="5"/>
        <v>1.4632718759145449E-2</v>
      </c>
      <c r="O30" s="162">
        <f t="shared" ref="O30:O40" si="9">G30+K30</f>
        <v>1</v>
      </c>
      <c r="P30" s="161">
        <f t="shared" si="7"/>
        <v>2.1915406530791146E-2</v>
      </c>
    </row>
    <row r="31" spans="1:16">
      <c r="A31" s="804"/>
      <c r="B31" s="676"/>
      <c r="C31" s="795"/>
      <c r="D31" s="21" t="s">
        <v>53</v>
      </c>
      <c r="E31" s="21">
        <v>1</v>
      </c>
      <c r="F31" s="161">
        <f t="shared" si="0"/>
        <v>1.8037518037518036E-2</v>
      </c>
      <c r="G31" s="21">
        <v>1</v>
      </c>
      <c r="H31" s="161">
        <f t="shared" si="1"/>
        <v>2.6917900403768503E-2</v>
      </c>
      <c r="I31" s="21">
        <v>0</v>
      </c>
      <c r="J31" s="161">
        <f t="shared" si="2"/>
        <v>0</v>
      </c>
      <c r="K31" s="21">
        <v>0</v>
      </c>
      <c r="L31" s="161">
        <f t="shared" si="3"/>
        <v>0</v>
      </c>
      <c r="M31" s="162">
        <f t="shared" si="8"/>
        <v>1</v>
      </c>
      <c r="N31" s="161">
        <f t="shared" si="5"/>
        <v>1.4632718759145449E-2</v>
      </c>
      <c r="O31" s="162">
        <f t="shared" si="9"/>
        <v>1</v>
      </c>
      <c r="P31" s="161">
        <f t="shared" si="7"/>
        <v>2.1915406530791146E-2</v>
      </c>
    </row>
    <row r="32" spans="1:16">
      <c r="A32" s="804"/>
      <c r="B32" s="676"/>
      <c r="C32" s="795"/>
      <c r="D32" s="21" t="s">
        <v>57</v>
      </c>
      <c r="E32" s="21">
        <v>1</v>
      </c>
      <c r="F32" s="161">
        <f t="shared" si="0"/>
        <v>1.8037518037518036E-2</v>
      </c>
      <c r="G32" s="21">
        <v>1</v>
      </c>
      <c r="H32" s="161">
        <f t="shared" si="1"/>
        <v>2.6917900403768503E-2</v>
      </c>
      <c r="I32" s="21">
        <v>0</v>
      </c>
      <c r="J32" s="161">
        <f t="shared" si="2"/>
        <v>0</v>
      </c>
      <c r="K32" s="21">
        <v>0</v>
      </c>
      <c r="L32" s="161">
        <f t="shared" si="3"/>
        <v>0</v>
      </c>
      <c r="M32" s="162">
        <f t="shared" si="8"/>
        <v>1</v>
      </c>
      <c r="N32" s="161">
        <f t="shared" si="5"/>
        <v>1.4632718759145449E-2</v>
      </c>
      <c r="O32" s="162">
        <f t="shared" si="9"/>
        <v>1</v>
      </c>
      <c r="P32" s="161">
        <f t="shared" si="7"/>
        <v>2.1915406530791146E-2</v>
      </c>
    </row>
    <row r="33" spans="1:16" ht="26.25">
      <c r="A33" s="804"/>
      <c r="B33" s="677"/>
      <c r="C33" s="796"/>
      <c r="D33" s="160" t="s">
        <v>64</v>
      </c>
      <c r="E33" s="21">
        <v>1</v>
      </c>
      <c r="F33" s="161">
        <f t="shared" si="0"/>
        <v>1.8037518037518036E-2</v>
      </c>
      <c r="G33" s="21">
        <v>0</v>
      </c>
      <c r="H33" s="161">
        <f t="shared" si="1"/>
        <v>0</v>
      </c>
      <c r="I33" s="21">
        <v>0</v>
      </c>
      <c r="J33" s="161">
        <f t="shared" si="2"/>
        <v>0</v>
      </c>
      <c r="K33" s="21">
        <v>0</v>
      </c>
      <c r="L33" s="161">
        <f t="shared" si="3"/>
        <v>0</v>
      </c>
      <c r="M33" s="162">
        <f t="shared" si="8"/>
        <v>1</v>
      </c>
      <c r="N33" s="161">
        <f t="shared" si="5"/>
        <v>1.4632718759145449E-2</v>
      </c>
      <c r="O33" s="162">
        <f t="shared" si="9"/>
        <v>0</v>
      </c>
      <c r="P33" s="161">
        <f t="shared" si="7"/>
        <v>0</v>
      </c>
    </row>
    <row r="34" spans="1:16" ht="25.5">
      <c r="A34" s="804"/>
      <c r="B34" s="164" t="s">
        <v>60</v>
      </c>
      <c r="C34" s="165" t="s">
        <v>448</v>
      </c>
      <c r="D34" s="21" t="s">
        <v>82</v>
      </c>
      <c r="E34" s="21">
        <v>1</v>
      </c>
      <c r="F34" s="161">
        <f t="shared" si="0"/>
        <v>1.8037518037518036E-2</v>
      </c>
      <c r="G34" s="21">
        <v>0</v>
      </c>
      <c r="H34" s="161">
        <f t="shared" si="1"/>
        <v>0</v>
      </c>
      <c r="I34" s="21">
        <v>0</v>
      </c>
      <c r="J34" s="161">
        <f t="shared" si="2"/>
        <v>0</v>
      </c>
      <c r="K34" s="21">
        <v>0</v>
      </c>
      <c r="L34" s="161">
        <f t="shared" si="3"/>
        <v>0</v>
      </c>
      <c r="M34" s="162">
        <f t="shared" si="8"/>
        <v>1</v>
      </c>
      <c r="N34" s="161">
        <f t="shared" si="5"/>
        <v>1.4632718759145449E-2</v>
      </c>
      <c r="O34" s="162">
        <f t="shared" si="9"/>
        <v>0</v>
      </c>
      <c r="P34" s="161">
        <f t="shared" si="7"/>
        <v>0</v>
      </c>
    </row>
    <row r="35" spans="1:16">
      <c r="A35" s="804"/>
      <c r="B35" s="667" t="s">
        <v>60</v>
      </c>
      <c r="C35" s="805" t="s">
        <v>449</v>
      </c>
      <c r="D35" s="21" t="s">
        <v>58</v>
      </c>
      <c r="E35" s="21">
        <v>2</v>
      </c>
      <c r="F35" s="161">
        <f t="shared" si="0"/>
        <v>3.6075036075036072E-2</v>
      </c>
      <c r="G35" s="21">
        <v>1</v>
      </c>
      <c r="H35" s="161">
        <f t="shared" si="1"/>
        <v>2.6917900403768503E-2</v>
      </c>
      <c r="I35" s="21">
        <v>0</v>
      </c>
      <c r="J35" s="161">
        <f t="shared" si="2"/>
        <v>0</v>
      </c>
      <c r="K35" s="21">
        <v>0</v>
      </c>
      <c r="L35" s="161">
        <f t="shared" si="3"/>
        <v>0</v>
      </c>
      <c r="M35" s="162">
        <f t="shared" si="8"/>
        <v>2</v>
      </c>
      <c r="N35" s="161">
        <f t="shared" si="5"/>
        <v>2.9265437518290898E-2</v>
      </c>
      <c r="O35" s="162">
        <f t="shared" si="9"/>
        <v>1</v>
      </c>
      <c r="P35" s="161">
        <f t="shared" si="7"/>
        <v>2.1915406530791146E-2</v>
      </c>
    </row>
    <row r="36" spans="1:16" ht="26.25">
      <c r="A36" s="804"/>
      <c r="B36" s="667"/>
      <c r="C36" s="805"/>
      <c r="D36" s="166" t="s">
        <v>46</v>
      </c>
      <c r="E36" s="167">
        <v>3</v>
      </c>
      <c r="F36" s="161">
        <f t="shared" si="0"/>
        <v>5.4112554112554112E-2</v>
      </c>
      <c r="G36" s="167">
        <v>1</v>
      </c>
      <c r="H36" s="161">
        <f t="shared" si="1"/>
        <v>2.6917900403768503E-2</v>
      </c>
      <c r="I36" s="167">
        <v>0</v>
      </c>
      <c r="J36" s="161">
        <f t="shared" si="2"/>
        <v>0</v>
      </c>
      <c r="K36" s="167">
        <v>0</v>
      </c>
      <c r="L36" s="161">
        <f t="shared" si="3"/>
        <v>0</v>
      </c>
      <c r="M36" s="162">
        <f t="shared" si="8"/>
        <v>3</v>
      </c>
      <c r="N36" s="161">
        <f t="shared" si="5"/>
        <v>4.3898156277436345E-2</v>
      </c>
      <c r="O36" s="162">
        <f t="shared" si="9"/>
        <v>1</v>
      </c>
      <c r="P36" s="161">
        <f t="shared" si="7"/>
        <v>2.1915406530791146E-2</v>
      </c>
    </row>
    <row r="37" spans="1:16">
      <c r="A37" s="804"/>
      <c r="B37" s="667"/>
      <c r="C37" s="805"/>
      <c r="D37" s="168" t="s">
        <v>450</v>
      </c>
      <c r="E37" s="167">
        <v>1</v>
      </c>
      <c r="F37" s="161">
        <f t="shared" si="0"/>
        <v>1.8037518037518036E-2</v>
      </c>
      <c r="G37" s="167">
        <v>1</v>
      </c>
      <c r="H37" s="161">
        <f t="shared" si="1"/>
        <v>2.6917900403768503E-2</v>
      </c>
      <c r="I37" s="167">
        <v>0</v>
      </c>
      <c r="J37" s="161">
        <f t="shared" si="2"/>
        <v>0</v>
      </c>
      <c r="K37" s="167">
        <v>0</v>
      </c>
      <c r="L37" s="161">
        <f t="shared" si="3"/>
        <v>0</v>
      </c>
      <c r="M37" s="162">
        <f t="shared" si="8"/>
        <v>1</v>
      </c>
      <c r="N37" s="161">
        <f t="shared" si="5"/>
        <v>1.4632718759145449E-2</v>
      </c>
      <c r="O37" s="162">
        <f t="shared" si="9"/>
        <v>1</v>
      </c>
      <c r="P37" s="161">
        <f t="shared" si="7"/>
        <v>2.1915406530791146E-2</v>
      </c>
    </row>
    <row r="38" spans="1:16">
      <c r="A38" s="804"/>
      <c r="B38" s="667"/>
      <c r="C38" s="805"/>
      <c r="D38" s="168" t="s">
        <v>451</v>
      </c>
      <c r="E38" s="167">
        <v>1</v>
      </c>
      <c r="F38" s="161">
        <f t="shared" si="0"/>
        <v>1.8037518037518036E-2</v>
      </c>
      <c r="G38" s="167">
        <v>0</v>
      </c>
      <c r="H38" s="161">
        <f t="shared" si="1"/>
        <v>0</v>
      </c>
      <c r="I38" s="167">
        <v>0</v>
      </c>
      <c r="J38" s="161">
        <f t="shared" si="2"/>
        <v>0</v>
      </c>
      <c r="K38" s="167">
        <v>0</v>
      </c>
      <c r="L38" s="161">
        <f t="shared" si="3"/>
        <v>0</v>
      </c>
      <c r="M38" s="162">
        <f t="shared" si="8"/>
        <v>1</v>
      </c>
      <c r="N38" s="161">
        <f t="shared" si="5"/>
        <v>1.4632718759145449E-2</v>
      </c>
      <c r="O38" s="162">
        <f t="shared" si="9"/>
        <v>0</v>
      </c>
      <c r="P38" s="161">
        <f t="shared" si="7"/>
        <v>0</v>
      </c>
    </row>
    <row r="39" spans="1:16">
      <c r="A39" s="804"/>
      <c r="B39" s="667"/>
      <c r="C39" s="805"/>
      <c r="D39" s="168" t="s">
        <v>452</v>
      </c>
      <c r="E39" s="167">
        <v>1</v>
      </c>
      <c r="F39" s="161">
        <f t="shared" si="0"/>
        <v>1.8037518037518036E-2</v>
      </c>
      <c r="G39" s="167">
        <v>1</v>
      </c>
      <c r="H39" s="161">
        <f t="shared" si="1"/>
        <v>2.6917900403768503E-2</v>
      </c>
      <c r="I39" s="167">
        <v>0</v>
      </c>
      <c r="J39" s="161">
        <f t="shared" si="2"/>
        <v>0</v>
      </c>
      <c r="K39" s="167">
        <v>0</v>
      </c>
      <c r="L39" s="161">
        <f t="shared" si="3"/>
        <v>0</v>
      </c>
      <c r="M39" s="162">
        <f t="shared" si="8"/>
        <v>1</v>
      </c>
      <c r="N39" s="161">
        <f t="shared" si="5"/>
        <v>1.4632718759145449E-2</v>
      </c>
      <c r="O39" s="162">
        <f t="shared" si="9"/>
        <v>1</v>
      </c>
      <c r="P39" s="161">
        <f t="shared" si="7"/>
        <v>2.1915406530791146E-2</v>
      </c>
    </row>
    <row r="40" spans="1:16">
      <c r="A40" s="804"/>
      <c r="B40" s="667"/>
      <c r="C40" s="805"/>
      <c r="D40" s="168" t="s">
        <v>52</v>
      </c>
      <c r="E40" s="167">
        <v>1</v>
      </c>
      <c r="F40" s="161">
        <f t="shared" si="0"/>
        <v>1.8037518037518036E-2</v>
      </c>
      <c r="G40" s="167">
        <v>0</v>
      </c>
      <c r="H40" s="161">
        <f t="shared" si="1"/>
        <v>0</v>
      </c>
      <c r="I40" s="167">
        <v>0</v>
      </c>
      <c r="J40" s="161">
        <f t="shared" si="2"/>
        <v>0</v>
      </c>
      <c r="K40" s="167">
        <v>0</v>
      </c>
      <c r="L40" s="161">
        <f t="shared" si="3"/>
        <v>0</v>
      </c>
      <c r="M40" s="162">
        <f t="shared" si="8"/>
        <v>1</v>
      </c>
      <c r="N40" s="161">
        <f t="shared" si="5"/>
        <v>1.4632718759145449E-2</v>
      </c>
      <c r="O40" s="162">
        <f t="shared" si="9"/>
        <v>0</v>
      </c>
      <c r="P40" s="161">
        <f t="shared" si="7"/>
        <v>0</v>
      </c>
    </row>
    <row r="41" spans="1:16">
      <c r="A41" s="804"/>
      <c r="B41" s="806" t="s">
        <v>453</v>
      </c>
      <c r="C41" s="807"/>
      <c r="D41" s="808"/>
      <c r="E41" s="169">
        <f>SUM(E30:E40)</f>
        <v>14</v>
      </c>
      <c r="F41" s="170">
        <f t="shared" si="0"/>
        <v>0.25252525252525254</v>
      </c>
      <c r="G41" s="169">
        <f>SUM(G30:G40)</f>
        <v>7</v>
      </c>
      <c r="H41" s="170">
        <f t="shared" si="1"/>
        <v>0.18842530282637954</v>
      </c>
      <c r="I41" s="169">
        <f>SUM(I30:I40)</f>
        <v>0</v>
      </c>
      <c r="J41" s="170">
        <f t="shared" si="2"/>
        <v>0</v>
      </c>
      <c r="K41" s="169">
        <f>SUM(K30:K40)</f>
        <v>0</v>
      </c>
      <c r="L41" s="170">
        <f t="shared" si="3"/>
        <v>0</v>
      </c>
      <c r="M41" s="169">
        <f>SUM(M30:M40)</f>
        <v>14</v>
      </c>
      <c r="N41" s="170">
        <f t="shared" si="5"/>
        <v>0.2048580626280363</v>
      </c>
      <c r="O41" s="169">
        <f>SUM(O30:O40)</f>
        <v>7</v>
      </c>
      <c r="P41" s="170">
        <f t="shared" si="7"/>
        <v>0.15340784571553803</v>
      </c>
    </row>
    <row r="42" spans="1:16">
      <c r="A42" s="798" t="s">
        <v>454</v>
      </c>
      <c r="B42" s="798"/>
      <c r="C42" s="798"/>
      <c r="D42" s="798"/>
      <c r="E42" s="8">
        <f>E29+E41</f>
        <v>93</v>
      </c>
      <c r="F42" s="171">
        <f t="shared" si="0"/>
        <v>1.6774891774891776</v>
      </c>
      <c r="G42" s="8">
        <f t="shared" ref="G42:O42" si="10">G29+G41</f>
        <v>44</v>
      </c>
      <c r="H42" s="171">
        <f t="shared" si="1"/>
        <v>1.1843876177658144</v>
      </c>
      <c r="I42" s="8">
        <f t="shared" si="10"/>
        <v>2</v>
      </c>
      <c r="J42" s="171">
        <f t="shared" si="2"/>
        <v>0.15503875968992248</v>
      </c>
      <c r="K42" s="8">
        <f t="shared" si="10"/>
        <v>0</v>
      </c>
      <c r="L42" s="171">
        <f t="shared" si="3"/>
        <v>0</v>
      </c>
      <c r="M42" s="8">
        <f t="shared" si="10"/>
        <v>95</v>
      </c>
      <c r="N42" s="171">
        <f t="shared" si="5"/>
        <v>1.3901082821188178</v>
      </c>
      <c r="O42" s="8">
        <f t="shared" si="10"/>
        <v>44</v>
      </c>
      <c r="P42" s="171">
        <f t="shared" si="7"/>
        <v>0.96427788735481046</v>
      </c>
    </row>
    <row r="43" spans="1:16" ht="26.25">
      <c r="A43" s="799" t="s">
        <v>455</v>
      </c>
      <c r="B43" s="800"/>
      <c r="C43" s="800"/>
      <c r="D43" s="801"/>
      <c r="E43" s="172">
        <v>5544</v>
      </c>
      <c r="F43" s="172"/>
      <c r="G43" s="172">
        <v>3715</v>
      </c>
      <c r="H43" s="172"/>
      <c r="I43" s="172">
        <v>1290</v>
      </c>
      <c r="J43" s="172"/>
      <c r="K43" s="172">
        <v>848</v>
      </c>
      <c r="L43" s="172"/>
      <c r="M43" s="172">
        <v>6834</v>
      </c>
      <c r="N43" s="172"/>
      <c r="O43" s="172">
        <v>4563</v>
      </c>
      <c r="P43" s="172"/>
    </row>
    <row r="46" spans="1:16">
      <c r="A46" s="802"/>
      <c r="B46" s="802"/>
      <c r="C46" s="802"/>
      <c r="D46" s="802"/>
      <c r="E46" s="802"/>
      <c r="F46" s="802"/>
      <c r="G46" s="802"/>
      <c r="H46" s="802"/>
      <c r="I46" s="802"/>
      <c r="J46" s="802"/>
      <c r="K46" s="802"/>
      <c r="L46" s="802"/>
      <c r="M46" s="802"/>
      <c r="N46" s="802"/>
      <c r="O46" s="802"/>
      <c r="P46" s="802"/>
    </row>
  </sheetData>
  <mergeCells count="26">
    <mergeCell ref="A42:D42"/>
    <mergeCell ref="A43:D43"/>
    <mergeCell ref="A46:P46"/>
    <mergeCell ref="A30:A41"/>
    <mergeCell ref="B30:B33"/>
    <mergeCell ref="C30:C33"/>
    <mergeCell ref="B35:B40"/>
    <mergeCell ref="C35:C40"/>
    <mergeCell ref="B41:D41"/>
    <mergeCell ref="A6:A29"/>
    <mergeCell ref="B6:B12"/>
    <mergeCell ref="C6:C12"/>
    <mergeCell ref="B13:B17"/>
    <mergeCell ref="C13:C17"/>
    <mergeCell ref="B18:B26"/>
    <mergeCell ref="C18:C26"/>
    <mergeCell ref="B27:B28"/>
    <mergeCell ref="C27:C28"/>
    <mergeCell ref="B29:D29"/>
    <mergeCell ref="A1:P1"/>
    <mergeCell ref="A3:P3"/>
    <mergeCell ref="A4:A5"/>
    <mergeCell ref="B4:B5"/>
    <mergeCell ref="C4:C5"/>
    <mergeCell ref="D4:D5"/>
    <mergeCell ref="E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A2" sqref="A2"/>
    </sheetView>
  </sheetViews>
  <sheetFormatPr defaultRowHeight="15"/>
  <cols>
    <col min="1" max="1" width="10.7109375" customWidth="1"/>
    <col min="2" max="2" width="5.5703125" customWidth="1"/>
    <col min="3" max="3" width="5.7109375" customWidth="1"/>
    <col min="4" max="4" width="5.28515625" customWidth="1"/>
    <col min="5" max="5" width="5.140625" customWidth="1"/>
    <col min="6" max="6" width="7.42578125" customWidth="1"/>
    <col min="7" max="7" width="7.28515625" customWidth="1"/>
    <col min="8" max="8" width="11.85546875" customWidth="1"/>
    <col min="9" max="9" width="4.5703125" customWidth="1"/>
    <col min="10" max="10" width="5.5703125" customWidth="1"/>
    <col min="11" max="11" width="4.5703125" customWidth="1"/>
    <col min="12" max="12" width="5" customWidth="1"/>
    <col min="13" max="13" width="6" customWidth="1"/>
    <col min="15" max="15" width="5.42578125" customWidth="1"/>
    <col min="16" max="16" width="7" customWidth="1"/>
    <col min="18" max="18" width="4.7109375" customWidth="1"/>
  </cols>
  <sheetData>
    <row r="1" spans="1:19" ht="15.75">
      <c r="A1" s="317" t="s">
        <v>595</v>
      </c>
      <c r="B1" s="317"/>
      <c r="C1" s="317"/>
      <c r="D1" s="317"/>
      <c r="E1" s="317"/>
      <c r="F1" s="317"/>
      <c r="G1" s="317"/>
      <c r="H1" s="317"/>
      <c r="I1" s="317"/>
      <c r="J1" s="317"/>
      <c r="K1" s="317"/>
      <c r="L1" s="317"/>
      <c r="M1" s="317"/>
      <c r="N1" s="317"/>
      <c r="O1" s="317"/>
      <c r="P1" s="317"/>
      <c r="Q1" s="317"/>
      <c r="R1" s="317"/>
      <c r="S1" s="317"/>
    </row>
    <row r="2" spans="1:19" ht="15.75">
      <c r="A2" s="317" t="s">
        <v>596</v>
      </c>
      <c r="B2" s="317"/>
      <c r="C2" s="317"/>
      <c r="D2" s="317"/>
      <c r="E2" s="317"/>
      <c r="F2" s="317"/>
      <c r="G2" s="317"/>
      <c r="H2" s="317"/>
      <c r="I2" s="317"/>
      <c r="J2" s="317"/>
      <c r="K2" s="317"/>
      <c r="L2" s="317"/>
      <c r="M2" s="317"/>
      <c r="N2" s="317"/>
      <c r="O2" s="317"/>
      <c r="P2" s="317"/>
      <c r="Q2" s="317"/>
      <c r="R2" s="317"/>
      <c r="S2" s="317"/>
    </row>
    <row r="4" spans="1:19" ht="15.75">
      <c r="A4" s="718" t="s">
        <v>594</v>
      </c>
      <c r="B4" s="718"/>
      <c r="C4" s="718"/>
      <c r="D4" s="718"/>
      <c r="E4" s="718"/>
      <c r="F4" s="718"/>
      <c r="G4" s="718"/>
      <c r="H4" s="718"/>
      <c r="I4" s="718"/>
      <c r="J4" s="718"/>
      <c r="K4" s="718"/>
      <c r="L4" s="718"/>
      <c r="M4" s="718"/>
      <c r="N4" s="718"/>
      <c r="O4" s="718"/>
      <c r="P4" s="718"/>
      <c r="Q4" s="718"/>
      <c r="R4" s="718"/>
    </row>
    <row r="5" spans="1:19" ht="15.75">
      <c r="A5" s="810" t="s">
        <v>413</v>
      </c>
      <c r="B5" s="811" t="s">
        <v>494</v>
      </c>
      <c r="C5" s="812" t="s">
        <v>495</v>
      </c>
      <c r="D5" s="812"/>
      <c r="E5" s="812"/>
      <c r="F5" s="812"/>
      <c r="G5" s="812"/>
      <c r="H5" s="812"/>
      <c r="I5" s="812"/>
      <c r="J5" s="812"/>
      <c r="K5" s="812"/>
      <c r="L5" s="813" t="s">
        <v>496</v>
      </c>
      <c r="M5" s="814"/>
      <c r="N5" s="814"/>
      <c r="O5" s="814"/>
      <c r="P5" s="814"/>
      <c r="Q5" s="814"/>
      <c r="R5" s="815"/>
      <c r="S5" s="809" t="s">
        <v>497</v>
      </c>
    </row>
    <row r="6" spans="1:19" ht="218.25" customHeight="1">
      <c r="A6" s="810"/>
      <c r="B6" s="811"/>
      <c r="C6" s="272" t="s">
        <v>498</v>
      </c>
      <c r="D6" s="272" t="s">
        <v>499</v>
      </c>
      <c r="E6" s="272" t="s">
        <v>500</v>
      </c>
      <c r="F6" s="272" t="s">
        <v>501</v>
      </c>
      <c r="G6" s="272" t="s">
        <v>502</v>
      </c>
      <c r="H6" s="272" t="s">
        <v>503</v>
      </c>
      <c r="I6" s="272" t="s">
        <v>504</v>
      </c>
      <c r="J6" s="272" t="s">
        <v>505</v>
      </c>
      <c r="K6" s="273" t="s">
        <v>506</v>
      </c>
      <c r="L6" s="274" t="s">
        <v>507</v>
      </c>
      <c r="M6" s="274" t="s">
        <v>508</v>
      </c>
      <c r="N6" s="274" t="s">
        <v>509</v>
      </c>
      <c r="O6" s="274" t="s">
        <v>510</v>
      </c>
      <c r="P6" s="274" t="s">
        <v>511</v>
      </c>
      <c r="Q6" s="274" t="s">
        <v>512</v>
      </c>
      <c r="R6" s="275" t="s">
        <v>513</v>
      </c>
      <c r="S6" s="809"/>
    </row>
    <row r="7" spans="1:19" ht="15.75">
      <c r="A7" s="276" t="s">
        <v>9</v>
      </c>
      <c r="B7" s="277">
        <v>11</v>
      </c>
      <c r="C7" s="277">
        <v>9</v>
      </c>
      <c r="D7" s="277">
        <v>0</v>
      </c>
      <c r="E7" s="277">
        <v>2</v>
      </c>
      <c r="F7" s="277">
        <v>0</v>
      </c>
      <c r="G7" s="277">
        <v>0</v>
      </c>
      <c r="H7" s="277">
        <v>0</v>
      </c>
      <c r="I7" s="277">
        <v>0</v>
      </c>
      <c r="J7" s="277">
        <v>0</v>
      </c>
      <c r="K7" s="277">
        <v>0</v>
      </c>
      <c r="L7" s="277">
        <v>8</v>
      </c>
      <c r="M7" s="277">
        <v>1</v>
      </c>
      <c r="N7" s="277">
        <v>0</v>
      </c>
      <c r="O7" s="277">
        <v>0</v>
      </c>
      <c r="P7" s="277">
        <v>0</v>
      </c>
      <c r="Q7" s="277">
        <v>0</v>
      </c>
      <c r="R7" s="278">
        <v>2</v>
      </c>
      <c r="S7" s="277">
        <v>0</v>
      </c>
    </row>
    <row r="8" spans="1:19" ht="15.75">
      <c r="A8" s="276" t="s">
        <v>10</v>
      </c>
      <c r="B8" s="277">
        <v>6</v>
      </c>
      <c r="C8" s="277">
        <v>5</v>
      </c>
      <c r="D8" s="277">
        <v>0</v>
      </c>
      <c r="E8" s="277">
        <v>0</v>
      </c>
      <c r="F8" s="277">
        <v>0</v>
      </c>
      <c r="G8" s="277">
        <v>1</v>
      </c>
      <c r="H8" s="277">
        <v>0</v>
      </c>
      <c r="I8" s="277">
        <v>0</v>
      </c>
      <c r="J8" s="277">
        <v>0</v>
      </c>
      <c r="K8" s="277">
        <v>0</v>
      </c>
      <c r="L8" s="277">
        <v>0</v>
      </c>
      <c r="M8" s="277">
        <v>5</v>
      </c>
      <c r="N8" s="277">
        <v>4</v>
      </c>
      <c r="O8" s="277">
        <v>0</v>
      </c>
      <c r="P8" s="277">
        <v>0</v>
      </c>
      <c r="Q8" s="277">
        <v>0</v>
      </c>
      <c r="R8" s="278">
        <v>1</v>
      </c>
      <c r="S8" s="277">
        <v>0</v>
      </c>
    </row>
    <row r="9" spans="1:19" ht="15.75">
      <c r="A9" s="276" t="s">
        <v>11</v>
      </c>
      <c r="B9" s="277">
        <v>5</v>
      </c>
      <c r="C9" s="277">
        <v>5</v>
      </c>
      <c r="D9" s="277">
        <v>0</v>
      </c>
      <c r="E9" s="277">
        <v>0</v>
      </c>
      <c r="F9" s="277">
        <v>0</v>
      </c>
      <c r="G9" s="277">
        <v>0</v>
      </c>
      <c r="H9" s="277">
        <v>0</v>
      </c>
      <c r="I9" s="277">
        <v>0</v>
      </c>
      <c r="J9" s="277">
        <v>0</v>
      </c>
      <c r="K9" s="277">
        <v>0</v>
      </c>
      <c r="L9" s="277">
        <v>0</v>
      </c>
      <c r="M9" s="277">
        <v>5</v>
      </c>
      <c r="N9" s="277">
        <v>3</v>
      </c>
      <c r="O9" s="277">
        <v>0</v>
      </c>
      <c r="P9" s="277">
        <v>0</v>
      </c>
      <c r="Q9" s="277">
        <v>0</v>
      </c>
      <c r="R9" s="278">
        <v>0</v>
      </c>
      <c r="S9" s="277">
        <v>0</v>
      </c>
    </row>
    <row r="10" spans="1:19" ht="15.75">
      <c r="A10" s="276" t="s">
        <v>12</v>
      </c>
      <c r="B10" s="277">
        <v>1</v>
      </c>
      <c r="C10" s="277">
        <v>1</v>
      </c>
      <c r="D10" s="277">
        <v>0</v>
      </c>
      <c r="E10" s="277">
        <v>0</v>
      </c>
      <c r="F10" s="277">
        <v>0</v>
      </c>
      <c r="G10" s="277">
        <v>0</v>
      </c>
      <c r="H10" s="277">
        <v>0</v>
      </c>
      <c r="I10" s="277">
        <v>0</v>
      </c>
      <c r="J10" s="277">
        <v>0</v>
      </c>
      <c r="K10" s="277">
        <v>0</v>
      </c>
      <c r="L10" s="277">
        <v>0</v>
      </c>
      <c r="M10" s="277">
        <v>1</v>
      </c>
      <c r="N10" s="277">
        <v>0</v>
      </c>
      <c r="O10" s="277">
        <v>0</v>
      </c>
      <c r="P10" s="277">
        <v>0</v>
      </c>
      <c r="Q10" s="277">
        <v>0</v>
      </c>
      <c r="R10" s="278">
        <v>0</v>
      </c>
      <c r="S10" s="277">
        <v>1</v>
      </c>
    </row>
    <row r="11" spans="1:19" ht="15.75">
      <c r="A11" s="276" t="s">
        <v>13</v>
      </c>
      <c r="B11" s="277">
        <v>2</v>
      </c>
      <c r="C11" s="277">
        <v>0</v>
      </c>
      <c r="D11" s="277">
        <v>0</v>
      </c>
      <c r="E11" s="277">
        <v>2</v>
      </c>
      <c r="F11" s="277">
        <v>0</v>
      </c>
      <c r="G11" s="277">
        <v>0</v>
      </c>
      <c r="H11" s="277">
        <v>0</v>
      </c>
      <c r="I11" s="277">
        <v>0</v>
      </c>
      <c r="J11" s="277">
        <v>0</v>
      </c>
      <c r="K11" s="277">
        <v>0</v>
      </c>
      <c r="L11" s="277">
        <v>1</v>
      </c>
      <c r="M11" s="277">
        <v>1</v>
      </c>
      <c r="N11" s="277">
        <v>0</v>
      </c>
      <c r="O11" s="277">
        <v>0</v>
      </c>
      <c r="P11" s="277">
        <v>0</v>
      </c>
      <c r="Q11" s="277">
        <v>0</v>
      </c>
      <c r="R11" s="278">
        <v>0</v>
      </c>
      <c r="S11" s="277">
        <v>0</v>
      </c>
    </row>
    <row r="12" spans="1:19" ht="15.75">
      <c r="A12" s="276" t="s">
        <v>14</v>
      </c>
      <c r="B12" s="277">
        <v>3</v>
      </c>
      <c r="C12" s="277">
        <v>3</v>
      </c>
      <c r="D12" s="277">
        <v>0</v>
      </c>
      <c r="E12" s="277">
        <v>0</v>
      </c>
      <c r="F12" s="277">
        <v>0</v>
      </c>
      <c r="G12" s="277">
        <v>0</v>
      </c>
      <c r="H12" s="277">
        <v>0</v>
      </c>
      <c r="I12" s="277">
        <v>0</v>
      </c>
      <c r="J12" s="277">
        <v>0</v>
      </c>
      <c r="K12" s="277">
        <v>0</v>
      </c>
      <c r="L12" s="277">
        <v>2</v>
      </c>
      <c r="M12" s="277">
        <v>0</v>
      </c>
      <c r="N12" s="277">
        <v>0</v>
      </c>
      <c r="O12" s="277">
        <v>0</v>
      </c>
      <c r="P12" s="277">
        <v>1</v>
      </c>
      <c r="Q12" s="277">
        <v>0</v>
      </c>
      <c r="R12" s="278">
        <v>0</v>
      </c>
      <c r="S12" s="277">
        <v>1</v>
      </c>
    </row>
    <row r="13" spans="1:19" ht="15.75">
      <c r="A13" s="279" t="s">
        <v>15</v>
      </c>
      <c r="B13" s="279">
        <f>SUM(B7:B12)</f>
        <v>28</v>
      </c>
      <c r="C13" s="279">
        <f t="shared" ref="C13:S13" si="0">SUM(C7:C12)</f>
        <v>23</v>
      </c>
      <c r="D13" s="279">
        <f t="shared" si="0"/>
        <v>0</v>
      </c>
      <c r="E13" s="279">
        <f t="shared" si="0"/>
        <v>4</v>
      </c>
      <c r="F13" s="279">
        <f t="shared" si="0"/>
        <v>0</v>
      </c>
      <c r="G13" s="279">
        <f t="shared" si="0"/>
        <v>1</v>
      </c>
      <c r="H13" s="279">
        <f t="shared" si="0"/>
        <v>0</v>
      </c>
      <c r="I13" s="279">
        <f t="shared" si="0"/>
        <v>0</v>
      </c>
      <c r="J13" s="279">
        <f t="shared" si="0"/>
        <v>0</v>
      </c>
      <c r="K13" s="279">
        <f t="shared" si="0"/>
        <v>0</v>
      </c>
      <c r="L13" s="279">
        <f t="shared" si="0"/>
        <v>11</v>
      </c>
      <c r="M13" s="279">
        <f t="shared" si="0"/>
        <v>13</v>
      </c>
      <c r="N13" s="279">
        <f t="shared" si="0"/>
        <v>7</v>
      </c>
      <c r="O13" s="279">
        <f t="shared" si="0"/>
        <v>0</v>
      </c>
      <c r="P13" s="279">
        <f t="shared" si="0"/>
        <v>1</v>
      </c>
      <c r="Q13" s="279">
        <f t="shared" si="0"/>
        <v>0</v>
      </c>
      <c r="R13" s="280">
        <f t="shared" si="0"/>
        <v>3</v>
      </c>
      <c r="S13" s="279">
        <f t="shared" si="0"/>
        <v>2</v>
      </c>
    </row>
  </sheetData>
  <mergeCells count="6">
    <mergeCell ref="S5:S6"/>
    <mergeCell ref="A4:R4"/>
    <mergeCell ref="A5:A6"/>
    <mergeCell ref="B5:B6"/>
    <mergeCell ref="C5:K5"/>
    <mergeCell ref="L5:R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H1"/>
    </sheetView>
  </sheetViews>
  <sheetFormatPr defaultRowHeight="15"/>
  <cols>
    <col min="2" max="2" width="10.42578125" customWidth="1"/>
    <col min="3" max="3" width="10.28515625" customWidth="1"/>
    <col min="4" max="4" width="10.7109375" customWidth="1"/>
    <col min="5" max="5" width="10" customWidth="1"/>
    <col min="6" max="7" width="10.5703125" customWidth="1"/>
    <col min="8" max="8" width="11.140625" customWidth="1"/>
  </cols>
  <sheetData>
    <row r="1" spans="1:8" ht="20.25" customHeight="1">
      <c r="A1" s="817" t="s">
        <v>519</v>
      </c>
      <c r="B1" s="817"/>
      <c r="C1" s="817"/>
      <c r="D1" s="817"/>
      <c r="E1" s="817"/>
      <c r="F1" s="817"/>
      <c r="G1" s="817"/>
      <c r="H1" s="817"/>
    </row>
    <row r="2" spans="1:8" ht="18" customHeight="1">
      <c r="A2" s="296"/>
      <c r="B2" s="296"/>
      <c r="C2" s="296"/>
      <c r="D2" s="296"/>
      <c r="E2" s="296"/>
      <c r="F2" s="296"/>
      <c r="G2" s="296"/>
      <c r="H2" s="296"/>
    </row>
    <row r="3" spans="1:8" ht="33">
      <c r="A3" s="281" t="s">
        <v>0</v>
      </c>
      <c r="B3" s="281" t="s">
        <v>146</v>
      </c>
      <c r="C3" s="281" t="s">
        <v>514</v>
      </c>
      <c r="D3" s="282" t="s">
        <v>31</v>
      </c>
      <c r="E3" s="281" t="s">
        <v>515</v>
      </c>
      <c r="F3" s="282" t="s">
        <v>31</v>
      </c>
      <c r="G3" s="281" t="s">
        <v>5</v>
      </c>
      <c r="H3" s="282" t="s">
        <v>31</v>
      </c>
    </row>
    <row r="4" spans="1:8" ht="16.5">
      <c r="A4" s="816" t="s">
        <v>9</v>
      </c>
      <c r="B4" s="283" t="s">
        <v>45</v>
      </c>
      <c r="C4" s="284">
        <v>207</v>
      </c>
      <c r="D4" s="284">
        <v>155</v>
      </c>
      <c r="E4" s="284">
        <v>24</v>
      </c>
      <c r="F4" s="284">
        <v>14</v>
      </c>
      <c r="G4" s="285">
        <f t="shared" ref="G4:H6" si="0">C4+E4</f>
        <v>231</v>
      </c>
      <c r="H4" s="285">
        <f t="shared" si="0"/>
        <v>169</v>
      </c>
    </row>
    <row r="5" spans="1:8" ht="16.5">
      <c r="A5" s="816"/>
      <c r="B5" s="283" t="s">
        <v>60</v>
      </c>
      <c r="C5" s="284">
        <v>193</v>
      </c>
      <c r="D5" s="284">
        <v>151</v>
      </c>
      <c r="E5" s="284">
        <v>32</v>
      </c>
      <c r="F5" s="284">
        <v>23</v>
      </c>
      <c r="G5" s="285">
        <f t="shared" si="0"/>
        <v>225</v>
      </c>
      <c r="H5" s="285">
        <f t="shared" si="0"/>
        <v>174</v>
      </c>
    </row>
    <row r="6" spans="1:8" ht="16.5">
      <c r="A6" s="816"/>
      <c r="B6" s="283" t="s">
        <v>67</v>
      </c>
      <c r="C6" s="284">
        <v>6</v>
      </c>
      <c r="D6" s="284">
        <v>5</v>
      </c>
      <c r="E6" s="284">
        <v>3</v>
      </c>
      <c r="F6" s="284">
        <v>1</v>
      </c>
      <c r="G6" s="285">
        <f t="shared" si="0"/>
        <v>9</v>
      </c>
      <c r="H6" s="285">
        <f t="shared" si="0"/>
        <v>6</v>
      </c>
    </row>
    <row r="7" spans="1:8" ht="16.5">
      <c r="A7" s="709" t="s">
        <v>5</v>
      </c>
      <c r="B7" s="710"/>
      <c r="C7" s="286">
        <f t="shared" ref="C7:H7" si="1">SUM(C4:C6)</f>
        <v>406</v>
      </c>
      <c r="D7" s="286">
        <f t="shared" si="1"/>
        <v>311</v>
      </c>
      <c r="E7" s="286">
        <f t="shared" si="1"/>
        <v>59</v>
      </c>
      <c r="F7" s="286">
        <f t="shared" si="1"/>
        <v>38</v>
      </c>
      <c r="G7" s="286">
        <f t="shared" si="1"/>
        <v>465</v>
      </c>
      <c r="H7" s="286">
        <f t="shared" si="1"/>
        <v>349</v>
      </c>
    </row>
    <row r="8" spans="1:8" ht="16.5">
      <c r="A8" s="816" t="s">
        <v>10</v>
      </c>
      <c r="B8" s="283" t="s">
        <v>45</v>
      </c>
      <c r="C8" s="284">
        <v>194</v>
      </c>
      <c r="D8" s="284">
        <v>132</v>
      </c>
      <c r="E8" s="284">
        <v>22</v>
      </c>
      <c r="F8" s="284">
        <v>6</v>
      </c>
      <c r="G8" s="285">
        <f t="shared" ref="G8:H10" si="2">C8+E8</f>
        <v>216</v>
      </c>
      <c r="H8" s="285">
        <f>D8+F8</f>
        <v>138</v>
      </c>
    </row>
    <row r="9" spans="1:8" ht="16.5">
      <c r="A9" s="816"/>
      <c r="B9" s="283" t="s">
        <v>60</v>
      </c>
      <c r="C9" s="284">
        <v>174</v>
      </c>
      <c r="D9" s="284">
        <v>119</v>
      </c>
      <c r="E9" s="284">
        <v>29</v>
      </c>
      <c r="F9" s="284">
        <v>3</v>
      </c>
      <c r="G9" s="285">
        <f t="shared" si="2"/>
        <v>203</v>
      </c>
      <c r="H9" s="285">
        <f t="shared" si="2"/>
        <v>122</v>
      </c>
    </row>
    <row r="10" spans="1:8" ht="16.5">
      <c r="A10" s="816"/>
      <c r="B10" s="283" t="s">
        <v>67</v>
      </c>
      <c r="C10" s="284">
        <v>2</v>
      </c>
      <c r="D10" s="284">
        <v>2</v>
      </c>
      <c r="E10" s="284">
        <v>2</v>
      </c>
      <c r="F10" s="284">
        <v>1</v>
      </c>
      <c r="G10" s="285">
        <f t="shared" si="2"/>
        <v>4</v>
      </c>
      <c r="H10" s="285">
        <f t="shared" si="2"/>
        <v>3</v>
      </c>
    </row>
    <row r="11" spans="1:8" ht="16.5">
      <c r="A11" s="709" t="s">
        <v>5</v>
      </c>
      <c r="B11" s="710"/>
      <c r="C11" s="286">
        <f t="shared" ref="C11:H11" si="3">SUM(C8:C10)</f>
        <v>370</v>
      </c>
      <c r="D11" s="286">
        <f t="shared" si="3"/>
        <v>253</v>
      </c>
      <c r="E11" s="286">
        <f t="shared" si="3"/>
        <v>53</v>
      </c>
      <c r="F11" s="286">
        <f t="shared" si="3"/>
        <v>10</v>
      </c>
      <c r="G11" s="286">
        <f t="shared" si="3"/>
        <v>423</v>
      </c>
      <c r="H11" s="286">
        <f t="shared" si="3"/>
        <v>263</v>
      </c>
    </row>
    <row r="12" spans="1:8" ht="16.5">
      <c r="A12" s="816" t="s">
        <v>11</v>
      </c>
      <c r="B12" s="283" t="s">
        <v>45</v>
      </c>
      <c r="C12" s="284">
        <v>87</v>
      </c>
      <c r="D12" s="284">
        <v>55</v>
      </c>
      <c r="E12" s="284">
        <v>0</v>
      </c>
      <c r="F12" s="284">
        <v>0</v>
      </c>
      <c r="G12" s="285">
        <f t="shared" ref="G12:H14" si="4">C12+E12</f>
        <v>87</v>
      </c>
      <c r="H12" s="285">
        <f>D12+F12</f>
        <v>55</v>
      </c>
    </row>
    <row r="13" spans="1:8" ht="16.5">
      <c r="A13" s="816"/>
      <c r="B13" s="283" t="s">
        <v>60</v>
      </c>
      <c r="C13" s="284">
        <v>70</v>
      </c>
      <c r="D13" s="284">
        <v>44</v>
      </c>
      <c r="E13" s="284">
        <v>5</v>
      </c>
      <c r="F13" s="284">
        <v>3</v>
      </c>
      <c r="G13" s="285">
        <f t="shared" si="4"/>
        <v>75</v>
      </c>
      <c r="H13" s="285">
        <f t="shared" si="4"/>
        <v>47</v>
      </c>
    </row>
    <row r="14" spans="1:8" ht="16.5">
      <c r="A14" s="816"/>
      <c r="B14" s="283" t="s">
        <v>67</v>
      </c>
      <c r="C14" s="284">
        <v>2</v>
      </c>
      <c r="D14" s="284">
        <v>2</v>
      </c>
      <c r="E14" s="284">
        <v>4</v>
      </c>
      <c r="F14" s="284">
        <v>3</v>
      </c>
      <c r="G14" s="285">
        <f t="shared" si="4"/>
        <v>6</v>
      </c>
      <c r="H14" s="285">
        <f t="shared" si="4"/>
        <v>5</v>
      </c>
    </row>
    <row r="15" spans="1:8" ht="16.5">
      <c r="A15" s="709" t="s">
        <v>5</v>
      </c>
      <c r="B15" s="710"/>
      <c r="C15" s="287">
        <f t="shared" ref="C15:H15" si="5">SUM(C12:C14)</f>
        <v>159</v>
      </c>
      <c r="D15" s="287">
        <f t="shared" si="5"/>
        <v>101</v>
      </c>
      <c r="E15" s="287">
        <f t="shared" si="5"/>
        <v>9</v>
      </c>
      <c r="F15" s="287">
        <f t="shared" si="5"/>
        <v>6</v>
      </c>
      <c r="G15" s="287">
        <f t="shared" si="5"/>
        <v>168</v>
      </c>
      <c r="H15" s="286">
        <f t="shared" si="5"/>
        <v>107</v>
      </c>
    </row>
    <row r="16" spans="1:8" ht="16.5">
      <c r="A16" s="816" t="s">
        <v>12</v>
      </c>
      <c r="B16" s="283" t="s">
        <v>45</v>
      </c>
      <c r="C16" s="284">
        <v>88</v>
      </c>
      <c r="D16" s="284">
        <v>53</v>
      </c>
      <c r="E16" s="284">
        <v>6</v>
      </c>
      <c r="F16" s="284">
        <v>0</v>
      </c>
      <c r="G16" s="285">
        <f t="shared" ref="G16:H18" si="6">C16+E16</f>
        <v>94</v>
      </c>
      <c r="H16" s="285">
        <f>D16+F16</f>
        <v>53</v>
      </c>
    </row>
    <row r="17" spans="1:8" ht="16.5">
      <c r="A17" s="816"/>
      <c r="B17" s="283" t="s">
        <v>60</v>
      </c>
      <c r="C17" s="284">
        <v>73</v>
      </c>
      <c r="D17" s="284">
        <v>44</v>
      </c>
      <c r="E17" s="284">
        <v>8</v>
      </c>
      <c r="F17" s="284">
        <v>3</v>
      </c>
      <c r="G17" s="285">
        <f t="shared" si="6"/>
        <v>81</v>
      </c>
      <c r="H17" s="285">
        <f t="shared" si="6"/>
        <v>47</v>
      </c>
    </row>
    <row r="18" spans="1:8" ht="16.5">
      <c r="A18" s="816"/>
      <c r="B18" s="283" t="s">
        <v>67</v>
      </c>
      <c r="C18" s="288">
        <v>1</v>
      </c>
      <c r="D18" s="288">
        <v>1</v>
      </c>
      <c r="E18" s="288">
        <v>0</v>
      </c>
      <c r="F18" s="288">
        <v>0</v>
      </c>
      <c r="G18" s="285">
        <f t="shared" si="6"/>
        <v>1</v>
      </c>
      <c r="H18" s="285">
        <f t="shared" si="6"/>
        <v>1</v>
      </c>
    </row>
    <row r="19" spans="1:8" ht="16.5">
      <c r="A19" s="709" t="s">
        <v>5</v>
      </c>
      <c r="B19" s="710"/>
      <c r="C19" s="286">
        <f t="shared" ref="C19:H19" si="7">SUM(C16:C18)</f>
        <v>162</v>
      </c>
      <c r="D19" s="286">
        <f t="shared" si="7"/>
        <v>98</v>
      </c>
      <c r="E19" s="286">
        <f t="shared" si="7"/>
        <v>14</v>
      </c>
      <c r="F19" s="286">
        <f t="shared" si="7"/>
        <v>3</v>
      </c>
      <c r="G19" s="286">
        <f t="shared" si="7"/>
        <v>176</v>
      </c>
      <c r="H19" s="286">
        <f t="shared" si="7"/>
        <v>101</v>
      </c>
    </row>
    <row r="20" spans="1:8" ht="16.5">
      <c r="A20" s="816" t="s">
        <v>13</v>
      </c>
      <c r="B20" s="283" t="s">
        <v>45</v>
      </c>
      <c r="C20" s="284">
        <v>164</v>
      </c>
      <c r="D20" s="284">
        <v>143</v>
      </c>
      <c r="E20" s="284">
        <v>36</v>
      </c>
      <c r="F20" s="284">
        <v>32</v>
      </c>
      <c r="G20" s="285">
        <f t="shared" ref="G20:H22" si="8">C20+E20</f>
        <v>200</v>
      </c>
      <c r="H20" s="285">
        <f>D20+F20</f>
        <v>175</v>
      </c>
    </row>
    <row r="21" spans="1:8" ht="16.5">
      <c r="A21" s="816"/>
      <c r="B21" s="283" t="s">
        <v>60</v>
      </c>
      <c r="C21" s="284">
        <v>134</v>
      </c>
      <c r="D21" s="284">
        <v>115</v>
      </c>
      <c r="E21" s="284">
        <v>24</v>
      </c>
      <c r="F21" s="284">
        <v>22</v>
      </c>
      <c r="G21" s="285">
        <f t="shared" si="8"/>
        <v>158</v>
      </c>
      <c r="H21" s="285">
        <f t="shared" si="8"/>
        <v>137</v>
      </c>
    </row>
    <row r="22" spans="1:8" ht="16.5">
      <c r="A22" s="816"/>
      <c r="B22" s="283" t="s">
        <v>67</v>
      </c>
      <c r="C22" s="288">
        <v>2</v>
      </c>
      <c r="D22" s="288">
        <v>2</v>
      </c>
      <c r="E22" s="288">
        <v>2</v>
      </c>
      <c r="F22" s="288">
        <v>0</v>
      </c>
      <c r="G22" s="285">
        <f t="shared" si="8"/>
        <v>4</v>
      </c>
      <c r="H22" s="285">
        <f t="shared" si="8"/>
        <v>2</v>
      </c>
    </row>
    <row r="23" spans="1:8" ht="16.5">
      <c r="A23" s="709" t="s">
        <v>5</v>
      </c>
      <c r="B23" s="710"/>
      <c r="C23" s="286">
        <f t="shared" ref="C23:H23" si="9">SUM(C20:C22)</f>
        <v>300</v>
      </c>
      <c r="D23" s="286">
        <f t="shared" si="9"/>
        <v>260</v>
      </c>
      <c r="E23" s="286">
        <f t="shared" si="9"/>
        <v>62</v>
      </c>
      <c r="F23" s="286">
        <f t="shared" si="9"/>
        <v>54</v>
      </c>
      <c r="G23" s="286">
        <f t="shared" si="9"/>
        <v>362</v>
      </c>
      <c r="H23" s="286">
        <f t="shared" si="9"/>
        <v>314</v>
      </c>
    </row>
    <row r="24" spans="1:8" ht="16.5">
      <c r="A24" s="816" t="s">
        <v>14</v>
      </c>
      <c r="B24" s="283" t="s">
        <v>45</v>
      </c>
      <c r="C24" s="284">
        <v>79</v>
      </c>
      <c r="D24" s="284">
        <v>55</v>
      </c>
      <c r="E24" s="284">
        <v>51</v>
      </c>
      <c r="F24" s="284">
        <v>32</v>
      </c>
      <c r="G24" s="285">
        <f t="shared" ref="G24:H26" si="10">C24+E24</f>
        <v>130</v>
      </c>
      <c r="H24" s="285">
        <f>D24+F24</f>
        <v>87</v>
      </c>
    </row>
    <row r="25" spans="1:8" ht="16.5">
      <c r="A25" s="816"/>
      <c r="B25" s="283" t="s">
        <v>60</v>
      </c>
      <c r="C25" s="284">
        <v>64</v>
      </c>
      <c r="D25" s="284">
        <v>32</v>
      </c>
      <c r="E25" s="284">
        <v>40</v>
      </c>
      <c r="F25" s="284">
        <v>20</v>
      </c>
      <c r="G25" s="285">
        <f t="shared" si="10"/>
        <v>104</v>
      </c>
      <c r="H25" s="285">
        <f t="shared" si="10"/>
        <v>52</v>
      </c>
    </row>
    <row r="26" spans="1:8" ht="16.5">
      <c r="A26" s="816"/>
      <c r="B26" s="283" t="s">
        <v>67</v>
      </c>
      <c r="C26" s="288">
        <v>1</v>
      </c>
      <c r="D26" s="288">
        <v>1</v>
      </c>
      <c r="E26" s="288">
        <v>7</v>
      </c>
      <c r="F26" s="288">
        <v>1</v>
      </c>
      <c r="G26" s="285">
        <f t="shared" si="10"/>
        <v>8</v>
      </c>
      <c r="H26" s="285">
        <f t="shared" si="10"/>
        <v>2</v>
      </c>
    </row>
    <row r="27" spans="1:8" ht="16.5">
      <c r="A27" s="709" t="s">
        <v>5</v>
      </c>
      <c r="B27" s="710"/>
      <c r="C27" s="287">
        <f t="shared" ref="C27:H27" si="11">SUM(C24:C26)</f>
        <v>144</v>
      </c>
      <c r="D27" s="287">
        <f t="shared" si="11"/>
        <v>88</v>
      </c>
      <c r="E27" s="287">
        <f t="shared" si="11"/>
        <v>98</v>
      </c>
      <c r="F27" s="287">
        <f t="shared" si="11"/>
        <v>53</v>
      </c>
      <c r="G27" s="287">
        <f t="shared" si="11"/>
        <v>242</v>
      </c>
      <c r="H27" s="286">
        <f t="shared" si="11"/>
        <v>141</v>
      </c>
    </row>
    <row r="28" spans="1:8" ht="33">
      <c r="A28" s="713" t="s">
        <v>37</v>
      </c>
      <c r="B28" s="714"/>
      <c r="C28" s="289" t="s">
        <v>514</v>
      </c>
      <c r="D28" s="290" t="s">
        <v>31</v>
      </c>
      <c r="E28" s="289" t="s">
        <v>515</v>
      </c>
      <c r="F28" s="290" t="s">
        <v>31</v>
      </c>
      <c r="G28" s="291" t="s">
        <v>5</v>
      </c>
      <c r="H28" s="290" t="s">
        <v>31</v>
      </c>
    </row>
    <row r="29" spans="1:8" ht="16.5">
      <c r="A29" s="715" t="s">
        <v>516</v>
      </c>
      <c r="B29" s="716"/>
      <c r="C29" s="292">
        <f t="shared" ref="C29:F31" si="12">C4+C8+C12+C16+C20+C24</f>
        <v>819</v>
      </c>
      <c r="D29" s="292">
        <f t="shared" si="12"/>
        <v>593</v>
      </c>
      <c r="E29" s="292">
        <f t="shared" si="12"/>
        <v>139</v>
      </c>
      <c r="F29" s="292">
        <f t="shared" si="12"/>
        <v>84</v>
      </c>
      <c r="G29" s="285">
        <f t="shared" ref="G29:H31" si="13">C29+E29</f>
        <v>958</v>
      </c>
      <c r="H29" s="285">
        <f>D29+F29</f>
        <v>677</v>
      </c>
    </row>
    <row r="30" spans="1:8" ht="16.5">
      <c r="A30" s="715" t="s">
        <v>517</v>
      </c>
      <c r="B30" s="716"/>
      <c r="C30" s="292">
        <f t="shared" si="12"/>
        <v>708</v>
      </c>
      <c r="D30" s="292">
        <f t="shared" si="12"/>
        <v>505</v>
      </c>
      <c r="E30" s="292">
        <f t="shared" si="12"/>
        <v>138</v>
      </c>
      <c r="F30" s="292">
        <f t="shared" si="12"/>
        <v>74</v>
      </c>
      <c r="G30" s="285">
        <f t="shared" si="13"/>
        <v>846</v>
      </c>
      <c r="H30" s="285">
        <f t="shared" si="13"/>
        <v>579</v>
      </c>
    </row>
    <row r="31" spans="1:8" ht="16.5">
      <c r="A31" s="715" t="s">
        <v>518</v>
      </c>
      <c r="B31" s="716"/>
      <c r="C31" s="292">
        <f t="shared" si="12"/>
        <v>14</v>
      </c>
      <c r="D31" s="292">
        <f t="shared" si="12"/>
        <v>13</v>
      </c>
      <c r="E31" s="292">
        <f t="shared" si="12"/>
        <v>18</v>
      </c>
      <c r="F31" s="292">
        <f t="shared" si="12"/>
        <v>6</v>
      </c>
      <c r="G31" s="285">
        <f t="shared" si="13"/>
        <v>32</v>
      </c>
      <c r="H31" s="285">
        <f t="shared" si="13"/>
        <v>19</v>
      </c>
    </row>
    <row r="32" spans="1:8" ht="16.5">
      <c r="A32" s="711" t="s">
        <v>5</v>
      </c>
      <c r="B32" s="712"/>
      <c r="C32" s="294">
        <f>SUM(C29:C31)</f>
        <v>1541</v>
      </c>
      <c r="D32" s="294">
        <f>D7+D11+D15+D19+D23+D27</f>
        <v>1111</v>
      </c>
      <c r="E32" s="294">
        <f>SUM(E29:E31)</f>
        <v>295</v>
      </c>
      <c r="F32" s="294">
        <f>F7+F11+F15+F19+F23+F27</f>
        <v>164</v>
      </c>
      <c r="G32" s="295">
        <f>SUM(G29:G31)</f>
        <v>1836</v>
      </c>
      <c r="H32" s="295">
        <f>SUM(H29:H31)</f>
        <v>1275</v>
      </c>
    </row>
  </sheetData>
  <mergeCells count="18">
    <mergeCell ref="A32:B32"/>
    <mergeCell ref="A15:B15"/>
    <mergeCell ref="A16:A18"/>
    <mergeCell ref="A19:B19"/>
    <mergeCell ref="A20:A22"/>
    <mergeCell ref="A23:B23"/>
    <mergeCell ref="A24:A26"/>
    <mergeCell ref="A27:B27"/>
    <mergeCell ref="A28:B28"/>
    <mergeCell ref="A29:B29"/>
    <mergeCell ref="A30:B30"/>
    <mergeCell ref="A31:B31"/>
    <mergeCell ref="A12:A14"/>
    <mergeCell ref="A1:H1"/>
    <mergeCell ref="A4:A6"/>
    <mergeCell ref="A7:B7"/>
    <mergeCell ref="A8:A10"/>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workbookViewId="0">
      <selection sqref="A1:S1"/>
    </sheetView>
  </sheetViews>
  <sheetFormatPr defaultRowHeight="15"/>
  <cols>
    <col min="1" max="1" width="8.140625" customWidth="1"/>
    <col min="2" max="3" width="3.7109375" customWidth="1"/>
    <col min="4" max="4" width="5.7109375" customWidth="1"/>
    <col min="5" max="5" width="3.42578125" customWidth="1"/>
    <col min="6" max="6" width="3.28515625" customWidth="1"/>
    <col min="7" max="7" width="5.7109375" customWidth="1"/>
    <col min="8" max="8" width="4" customWidth="1"/>
    <col min="9" max="9" width="3.85546875" customWidth="1"/>
    <col min="10" max="10" width="5.28515625" customWidth="1"/>
    <col min="11" max="11" width="4" customWidth="1"/>
    <col min="12" max="12" width="3.5703125" customWidth="1"/>
    <col min="13" max="13" width="5.5703125" customWidth="1"/>
    <col min="14" max="15" width="3.7109375" customWidth="1"/>
    <col min="16" max="16" width="5.42578125" customWidth="1"/>
    <col min="17" max="17" width="4.140625" customWidth="1"/>
    <col min="18" max="18" width="3.85546875" customWidth="1"/>
    <col min="19" max="19" width="5.28515625" customWidth="1"/>
    <col min="20" max="21" width="3.5703125" customWidth="1"/>
    <col min="22" max="22" width="5.28515625" customWidth="1"/>
    <col min="23" max="23" width="3.5703125" customWidth="1"/>
    <col min="24" max="24" width="4" customWidth="1"/>
    <col min="25" max="25" width="5.28515625" customWidth="1"/>
    <col min="26" max="27" width="4" customWidth="1"/>
    <col min="28" max="28" width="5.42578125" customWidth="1"/>
    <col min="29" max="29" width="4.140625" customWidth="1"/>
    <col min="30" max="30" width="4" customWidth="1"/>
    <col min="31" max="31" width="5.28515625" customWidth="1"/>
    <col min="32" max="32" width="4" customWidth="1"/>
    <col min="33" max="33" width="3.85546875" customWidth="1"/>
    <col min="34" max="34" width="5.7109375" customWidth="1"/>
    <col min="35" max="35" width="4" customWidth="1"/>
    <col min="36" max="36" width="3.7109375" customWidth="1"/>
    <col min="37" max="37" width="5.85546875" customWidth="1"/>
  </cols>
  <sheetData>
    <row r="1" spans="1:40" ht="29.25" customHeight="1">
      <c r="A1" s="636" t="s">
        <v>547</v>
      </c>
      <c r="B1" s="637"/>
      <c r="C1" s="637"/>
      <c r="D1" s="637"/>
      <c r="E1" s="637"/>
      <c r="F1" s="637"/>
      <c r="G1" s="637"/>
      <c r="H1" s="637"/>
      <c r="I1" s="637"/>
      <c r="J1" s="637"/>
      <c r="K1" s="637"/>
      <c r="L1" s="637"/>
      <c r="M1" s="637"/>
      <c r="N1" s="637"/>
      <c r="O1" s="637"/>
      <c r="P1" s="637"/>
      <c r="Q1" s="637"/>
      <c r="R1" s="637"/>
      <c r="S1" s="637"/>
      <c r="T1" s="318"/>
      <c r="U1" s="318"/>
      <c r="V1" s="318"/>
      <c r="W1" s="318"/>
      <c r="X1" s="318"/>
      <c r="Y1" s="318"/>
      <c r="Z1" s="318"/>
      <c r="AA1" s="318"/>
      <c r="AB1" s="318"/>
      <c r="AC1" s="318"/>
      <c r="AD1" s="318"/>
      <c r="AE1" s="318"/>
      <c r="AF1" s="318"/>
      <c r="AG1" s="318"/>
      <c r="AH1" s="318"/>
      <c r="AI1" s="318"/>
      <c r="AJ1" s="318"/>
      <c r="AK1" s="318"/>
    </row>
    <row r="2" spans="1:40" ht="32.25" customHeight="1">
      <c r="A2" s="638" t="s">
        <v>546</v>
      </c>
      <c r="B2" s="638"/>
      <c r="C2" s="638"/>
      <c r="D2" s="638"/>
      <c r="E2" s="638"/>
      <c r="F2" s="638"/>
      <c r="G2" s="638"/>
      <c r="H2" s="638"/>
      <c r="I2" s="638"/>
      <c r="J2" s="638"/>
      <c r="K2" s="638"/>
      <c r="L2" s="638"/>
      <c r="M2" s="638"/>
      <c r="N2" s="638"/>
      <c r="O2" s="638"/>
      <c r="P2" s="638"/>
      <c r="Q2" s="638"/>
      <c r="R2" s="638"/>
      <c r="S2" s="638"/>
      <c r="T2" s="1"/>
      <c r="U2" s="1"/>
      <c r="V2" s="1"/>
      <c r="W2" s="1"/>
      <c r="X2" s="1"/>
      <c r="Y2" s="1"/>
      <c r="Z2" s="1"/>
      <c r="AA2" s="1"/>
      <c r="AB2" s="1"/>
      <c r="AC2" s="1"/>
      <c r="AD2" s="1"/>
      <c r="AE2" s="1"/>
      <c r="AF2" s="1"/>
      <c r="AG2" s="1"/>
      <c r="AH2" s="1"/>
      <c r="AI2" s="1"/>
      <c r="AJ2" s="1"/>
      <c r="AK2" s="1"/>
    </row>
    <row r="4" spans="1:40">
      <c r="A4" s="639" t="s">
        <v>0</v>
      </c>
      <c r="B4" s="635" t="s">
        <v>1</v>
      </c>
      <c r="C4" s="635"/>
      <c r="D4" s="635"/>
      <c r="E4" s="635"/>
      <c r="F4" s="635"/>
      <c r="G4" s="635"/>
      <c r="H4" s="635"/>
      <c r="I4" s="635"/>
      <c r="J4" s="635"/>
      <c r="K4" s="635" t="s">
        <v>2</v>
      </c>
      <c r="L4" s="635"/>
      <c r="M4" s="635"/>
      <c r="N4" s="635"/>
      <c r="O4" s="635"/>
      <c r="P4" s="635"/>
      <c r="Q4" s="635"/>
      <c r="R4" s="635"/>
      <c r="S4" s="635"/>
    </row>
    <row r="5" spans="1:40">
      <c r="A5" s="639"/>
      <c r="B5" s="635" t="s">
        <v>3</v>
      </c>
      <c r="C5" s="635"/>
      <c r="D5" s="635"/>
      <c r="E5" s="635" t="s">
        <v>4</v>
      </c>
      <c r="F5" s="635"/>
      <c r="G5" s="635"/>
      <c r="H5" s="635" t="s">
        <v>5</v>
      </c>
      <c r="I5" s="635"/>
      <c r="J5" s="635"/>
      <c r="K5" s="635" t="s">
        <v>3</v>
      </c>
      <c r="L5" s="635"/>
      <c r="M5" s="635"/>
      <c r="N5" s="635" t="s">
        <v>4</v>
      </c>
      <c r="O5" s="635"/>
      <c r="P5" s="635"/>
      <c r="Q5" s="635" t="s">
        <v>5</v>
      </c>
      <c r="R5" s="635"/>
      <c r="S5" s="635"/>
    </row>
    <row r="6" spans="1:40" ht="99.75">
      <c r="A6" s="639"/>
      <c r="B6" s="2" t="s">
        <v>6</v>
      </c>
      <c r="C6" s="2" t="s">
        <v>7</v>
      </c>
      <c r="D6" s="2" t="s">
        <v>8</v>
      </c>
      <c r="E6" s="2" t="s">
        <v>6</v>
      </c>
      <c r="F6" s="2" t="s">
        <v>7</v>
      </c>
      <c r="G6" s="2" t="s">
        <v>8</v>
      </c>
      <c r="H6" s="2" t="s">
        <v>6</v>
      </c>
      <c r="I6" s="2" t="s">
        <v>7</v>
      </c>
      <c r="J6" s="2" t="s">
        <v>8</v>
      </c>
      <c r="K6" s="2" t="s">
        <v>6</v>
      </c>
      <c r="L6" s="2" t="s">
        <v>7</v>
      </c>
      <c r="M6" s="2" t="s">
        <v>8</v>
      </c>
      <c r="N6" s="2" t="s">
        <v>6</v>
      </c>
      <c r="O6" s="2" t="s">
        <v>7</v>
      </c>
      <c r="P6" s="2" t="s">
        <v>8</v>
      </c>
      <c r="Q6" s="2" t="s">
        <v>6</v>
      </c>
      <c r="R6" s="2" t="s">
        <v>7</v>
      </c>
      <c r="S6" s="2" t="s">
        <v>8</v>
      </c>
      <c r="AL6" s="3"/>
      <c r="AM6" s="3"/>
      <c r="AN6" s="3"/>
    </row>
    <row r="7" spans="1:40">
      <c r="A7" s="4" t="s">
        <v>9</v>
      </c>
      <c r="B7" s="5">
        <v>6</v>
      </c>
      <c r="C7" s="5">
        <v>0</v>
      </c>
      <c r="D7" s="6">
        <f>C7/B7*100</f>
        <v>0</v>
      </c>
      <c r="E7" s="5">
        <v>2</v>
      </c>
      <c r="F7" s="5">
        <v>0</v>
      </c>
      <c r="G7" s="6">
        <f>F7/E7*100</f>
        <v>0</v>
      </c>
      <c r="H7" s="5">
        <f>B7+E7</f>
        <v>8</v>
      </c>
      <c r="I7" s="5">
        <f>C7+F7</f>
        <v>0</v>
      </c>
      <c r="J7" s="6">
        <f>I7/H7*100</f>
        <v>0</v>
      </c>
      <c r="K7" s="5">
        <v>6</v>
      </c>
      <c r="L7" s="5">
        <v>0</v>
      </c>
      <c r="M7" s="6">
        <f>L7/K7*100</f>
        <v>0</v>
      </c>
      <c r="N7" s="5">
        <v>2</v>
      </c>
      <c r="O7" s="5">
        <v>0</v>
      </c>
      <c r="P7" s="6">
        <f>O7/N7*100</f>
        <v>0</v>
      </c>
      <c r="Q7" s="5">
        <f>K7+N7</f>
        <v>8</v>
      </c>
      <c r="R7" s="5">
        <f>L7+O7</f>
        <v>0</v>
      </c>
      <c r="S7" s="6">
        <f>R7/Q7*100</f>
        <v>0</v>
      </c>
    </row>
    <row r="8" spans="1:40">
      <c r="A8" s="4" t="s">
        <v>10</v>
      </c>
      <c r="B8" s="5">
        <v>56</v>
      </c>
      <c r="C8" s="5">
        <v>16</v>
      </c>
      <c r="D8" s="6">
        <f t="shared" ref="D8:D13" si="0">C8/B8*100</f>
        <v>28.571428571428569</v>
      </c>
      <c r="E8" s="5">
        <v>3</v>
      </c>
      <c r="F8" s="5">
        <v>0</v>
      </c>
      <c r="G8" s="6">
        <f t="shared" ref="G8:G13" si="1">F8/E8*100</f>
        <v>0</v>
      </c>
      <c r="H8" s="5">
        <f t="shared" ref="H8:I13" si="2">B8+E8</f>
        <v>59</v>
      </c>
      <c r="I8" s="5">
        <f t="shared" si="2"/>
        <v>16</v>
      </c>
      <c r="J8" s="6">
        <f t="shared" ref="J8:J13" si="3">I8/H8*100</f>
        <v>27.118644067796609</v>
      </c>
      <c r="K8" s="5">
        <v>37</v>
      </c>
      <c r="L8" s="5">
        <v>4</v>
      </c>
      <c r="M8" s="6">
        <f t="shared" ref="M8:M13" si="4">L8/K8*100</f>
        <v>10.810810810810811</v>
      </c>
      <c r="N8" s="5">
        <v>3</v>
      </c>
      <c r="O8" s="5">
        <v>0</v>
      </c>
      <c r="P8" s="6">
        <f t="shared" ref="P8:P13" si="5">O8/N8*100</f>
        <v>0</v>
      </c>
      <c r="Q8" s="5">
        <f t="shared" ref="Q8:R13" si="6">K8+N8</f>
        <v>40</v>
      </c>
      <c r="R8" s="5">
        <f t="shared" si="6"/>
        <v>4</v>
      </c>
      <c r="S8" s="6">
        <f t="shared" ref="S8:S13" si="7">R8/Q8*100</f>
        <v>10</v>
      </c>
    </row>
    <row r="9" spans="1:40">
      <c r="A9" s="4" t="s">
        <v>11</v>
      </c>
      <c r="B9" s="5">
        <v>4</v>
      </c>
      <c r="C9" s="5">
        <v>1</v>
      </c>
      <c r="D9" s="6">
        <f t="shared" si="0"/>
        <v>25</v>
      </c>
      <c r="E9" s="5">
        <v>2</v>
      </c>
      <c r="F9" s="5">
        <v>0</v>
      </c>
      <c r="G9" s="6">
        <f t="shared" si="1"/>
        <v>0</v>
      </c>
      <c r="H9" s="5">
        <f t="shared" si="2"/>
        <v>6</v>
      </c>
      <c r="I9" s="5">
        <f t="shared" si="2"/>
        <v>1</v>
      </c>
      <c r="J9" s="6">
        <f t="shared" si="3"/>
        <v>16.666666666666664</v>
      </c>
      <c r="K9" s="5">
        <v>9</v>
      </c>
      <c r="L9" s="7">
        <v>6</v>
      </c>
      <c r="M9" s="6">
        <f t="shared" si="4"/>
        <v>66.666666666666657</v>
      </c>
      <c r="N9" s="5">
        <v>3</v>
      </c>
      <c r="O9" s="5">
        <v>1</v>
      </c>
      <c r="P9" s="6">
        <f t="shared" si="5"/>
        <v>33.333333333333329</v>
      </c>
      <c r="Q9" s="5">
        <f t="shared" si="6"/>
        <v>12</v>
      </c>
      <c r="R9" s="5">
        <f t="shared" si="6"/>
        <v>7</v>
      </c>
      <c r="S9" s="6">
        <f t="shared" si="7"/>
        <v>58.333333333333336</v>
      </c>
    </row>
    <row r="10" spans="1:40">
      <c r="A10" s="4" t="s">
        <v>12</v>
      </c>
      <c r="B10" s="5">
        <v>56</v>
      </c>
      <c r="C10" s="5">
        <v>23</v>
      </c>
      <c r="D10" s="6">
        <f t="shared" si="0"/>
        <v>41.071428571428569</v>
      </c>
      <c r="E10" s="5">
        <v>4</v>
      </c>
      <c r="F10" s="5">
        <v>2</v>
      </c>
      <c r="G10" s="6">
        <f t="shared" si="1"/>
        <v>50</v>
      </c>
      <c r="H10" s="5">
        <f t="shared" si="2"/>
        <v>60</v>
      </c>
      <c r="I10" s="5">
        <f t="shared" si="2"/>
        <v>25</v>
      </c>
      <c r="J10" s="6">
        <f t="shared" si="3"/>
        <v>41.666666666666671</v>
      </c>
      <c r="K10" s="5">
        <v>24</v>
      </c>
      <c r="L10" s="5">
        <v>6</v>
      </c>
      <c r="M10" s="6">
        <f t="shared" si="4"/>
        <v>25</v>
      </c>
      <c r="N10" s="5">
        <v>4</v>
      </c>
      <c r="O10" s="5">
        <v>3</v>
      </c>
      <c r="P10" s="6">
        <f t="shared" si="5"/>
        <v>75</v>
      </c>
      <c r="Q10" s="5">
        <f t="shared" si="6"/>
        <v>28</v>
      </c>
      <c r="R10" s="5">
        <f t="shared" si="6"/>
        <v>9</v>
      </c>
      <c r="S10" s="6">
        <f t="shared" si="7"/>
        <v>32.142857142857146</v>
      </c>
    </row>
    <row r="11" spans="1:40">
      <c r="A11" s="4" t="s">
        <v>13</v>
      </c>
      <c r="B11" s="5">
        <v>12</v>
      </c>
      <c r="C11" s="5">
        <v>2</v>
      </c>
      <c r="D11" s="6">
        <f t="shared" si="0"/>
        <v>16.666666666666664</v>
      </c>
      <c r="E11" s="5">
        <v>4</v>
      </c>
      <c r="F11" s="5">
        <v>0</v>
      </c>
      <c r="G11" s="6">
        <f t="shared" si="1"/>
        <v>0</v>
      </c>
      <c r="H11" s="5">
        <f t="shared" si="2"/>
        <v>16</v>
      </c>
      <c r="I11" s="5">
        <f t="shared" si="2"/>
        <v>2</v>
      </c>
      <c r="J11" s="6">
        <f t="shared" si="3"/>
        <v>12.5</v>
      </c>
      <c r="K11" s="5">
        <v>13</v>
      </c>
      <c r="L11" s="5">
        <v>4</v>
      </c>
      <c r="M11" s="6">
        <f t="shared" si="4"/>
        <v>30.76923076923077</v>
      </c>
      <c r="N11" s="5">
        <v>4</v>
      </c>
      <c r="O11" s="5">
        <v>0</v>
      </c>
      <c r="P11" s="6">
        <f t="shared" si="5"/>
        <v>0</v>
      </c>
      <c r="Q11" s="5">
        <f t="shared" si="6"/>
        <v>17</v>
      </c>
      <c r="R11" s="5">
        <f t="shared" si="6"/>
        <v>4</v>
      </c>
      <c r="S11" s="6">
        <f t="shared" si="7"/>
        <v>23.52941176470588</v>
      </c>
    </row>
    <row r="12" spans="1:40">
      <c r="A12" s="4" t="s">
        <v>14</v>
      </c>
      <c r="B12" s="5">
        <v>1</v>
      </c>
      <c r="C12" s="5">
        <v>0</v>
      </c>
      <c r="D12" s="6">
        <f t="shared" si="0"/>
        <v>0</v>
      </c>
      <c r="E12" s="5">
        <v>1</v>
      </c>
      <c r="F12" s="5">
        <v>0</v>
      </c>
      <c r="G12" s="6">
        <f t="shared" si="1"/>
        <v>0</v>
      </c>
      <c r="H12" s="5">
        <f t="shared" si="2"/>
        <v>2</v>
      </c>
      <c r="I12" s="5">
        <f t="shared" si="2"/>
        <v>0</v>
      </c>
      <c r="J12" s="6">
        <f t="shared" si="3"/>
        <v>0</v>
      </c>
      <c r="K12" s="5">
        <v>1</v>
      </c>
      <c r="L12" s="5">
        <v>0</v>
      </c>
      <c r="M12" s="6">
        <f t="shared" si="4"/>
        <v>0</v>
      </c>
      <c r="N12" s="5">
        <v>1</v>
      </c>
      <c r="O12" s="5">
        <v>0</v>
      </c>
      <c r="P12" s="6">
        <f t="shared" si="5"/>
        <v>0</v>
      </c>
      <c r="Q12" s="5">
        <f t="shared" si="6"/>
        <v>2</v>
      </c>
      <c r="R12" s="5">
        <f t="shared" si="6"/>
        <v>0</v>
      </c>
      <c r="S12" s="6">
        <f t="shared" si="7"/>
        <v>0</v>
      </c>
    </row>
    <row r="13" spans="1:40">
      <c r="A13" s="8" t="s">
        <v>15</v>
      </c>
      <c r="B13" s="9">
        <f>SUM(B7:B12)</f>
        <v>135</v>
      </c>
      <c r="C13" s="9">
        <f>SUM(C7:C12)</f>
        <v>42</v>
      </c>
      <c r="D13" s="10">
        <f t="shared" si="0"/>
        <v>31.111111111111111</v>
      </c>
      <c r="E13" s="9">
        <f>SUM(E7:E12)</f>
        <v>16</v>
      </c>
      <c r="F13" s="9">
        <f>SUM(F7:F12)</f>
        <v>2</v>
      </c>
      <c r="G13" s="10">
        <f t="shared" si="1"/>
        <v>12.5</v>
      </c>
      <c r="H13" s="9">
        <f t="shared" si="2"/>
        <v>151</v>
      </c>
      <c r="I13" s="9">
        <f t="shared" si="2"/>
        <v>44</v>
      </c>
      <c r="J13" s="10">
        <f t="shared" si="3"/>
        <v>29.139072847682119</v>
      </c>
      <c r="K13" s="9">
        <f>SUM(K7:K12)</f>
        <v>90</v>
      </c>
      <c r="L13" s="9">
        <f>SUM(L7:L12)</f>
        <v>20</v>
      </c>
      <c r="M13" s="10">
        <f t="shared" si="4"/>
        <v>22.222222222222221</v>
      </c>
      <c r="N13" s="9">
        <f>SUM(N7:N12)</f>
        <v>17</v>
      </c>
      <c r="O13" s="9">
        <f>SUM(O7:O12)</f>
        <v>4</v>
      </c>
      <c r="P13" s="10">
        <f t="shared" si="5"/>
        <v>23.52941176470588</v>
      </c>
      <c r="Q13" s="9">
        <f t="shared" si="6"/>
        <v>107</v>
      </c>
      <c r="R13" s="9">
        <f t="shared" si="6"/>
        <v>24</v>
      </c>
      <c r="S13" s="10">
        <f t="shared" si="7"/>
        <v>22.429906542056074</v>
      </c>
    </row>
    <row r="15" spans="1:40">
      <c r="A15" s="639" t="s">
        <v>0</v>
      </c>
      <c r="B15" s="635" t="s">
        <v>16</v>
      </c>
      <c r="C15" s="635"/>
      <c r="D15" s="635"/>
      <c r="E15" s="635"/>
      <c r="F15" s="635"/>
      <c r="G15" s="635"/>
      <c r="H15" s="635"/>
      <c r="I15" s="635"/>
      <c r="J15" s="635"/>
      <c r="K15" s="639" t="s">
        <v>15</v>
      </c>
      <c r="L15" s="639"/>
      <c r="M15" s="639"/>
      <c r="N15" s="639"/>
      <c r="O15" s="639"/>
      <c r="P15" s="639"/>
      <c r="Q15" s="639"/>
      <c r="R15" s="639"/>
      <c r="S15" s="639"/>
    </row>
    <row r="16" spans="1:40">
      <c r="A16" s="639"/>
      <c r="B16" s="635" t="s">
        <v>3</v>
      </c>
      <c r="C16" s="635"/>
      <c r="D16" s="635"/>
      <c r="E16" s="635" t="s">
        <v>4</v>
      </c>
      <c r="F16" s="635"/>
      <c r="G16" s="635"/>
      <c r="H16" s="635" t="s">
        <v>5</v>
      </c>
      <c r="I16" s="635"/>
      <c r="J16" s="635"/>
      <c r="K16" s="639" t="s">
        <v>17</v>
      </c>
      <c r="L16" s="639"/>
      <c r="M16" s="639"/>
      <c r="N16" s="639" t="s">
        <v>18</v>
      </c>
      <c r="O16" s="639"/>
      <c r="P16" s="639"/>
      <c r="Q16" s="639" t="s">
        <v>5</v>
      </c>
      <c r="R16" s="639"/>
      <c r="S16" s="639"/>
    </row>
    <row r="17" spans="1:19" ht="99.75">
      <c r="A17" s="639"/>
      <c r="B17" s="2" t="s">
        <v>6</v>
      </c>
      <c r="C17" s="2" t="s">
        <v>7</v>
      </c>
      <c r="D17" s="2" t="s">
        <v>8</v>
      </c>
      <c r="E17" s="2" t="s">
        <v>6</v>
      </c>
      <c r="F17" s="2" t="s">
        <v>7</v>
      </c>
      <c r="G17" s="2" t="s">
        <v>8</v>
      </c>
      <c r="H17" s="2" t="s">
        <v>6</v>
      </c>
      <c r="I17" s="2" t="s">
        <v>7</v>
      </c>
      <c r="J17" s="2" t="s">
        <v>8</v>
      </c>
      <c r="K17" s="2" t="s">
        <v>6</v>
      </c>
      <c r="L17" s="2" t="s">
        <v>7</v>
      </c>
      <c r="M17" s="2" t="s">
        <v>8</v>
      </c>
      <c r="N17" s="2" t="s">
        <v>6</v>
      </c>
      <c r="O17" s="2" t="s">
        <v>7</v>
      </c>
      <c r="P17" s="2" t="s">
        <v>8</v>
      </c>
      <c r="Q17" s="2" t="s">
        <v>6</v>
      </c>
      <c r="R17" s="2" t="s">
        <v>7</v>
      </c>
      <c r="S17" s="2" t="s">
        <v>8</v>
      </c>
    </row>
    <row r="18" spans="1:19">
      <c r="A18" s="4" t="s">
        <v>9</v>
      </c>
      <c r="B18" s="5">
        <v>8</v>
      </c>
      <c r="C18" s="5">
        <v>6</v>
      </c>
      <c r="D18" s="6">
        <f>C18/B18*100</f>
        <v>75</v>
      </c>
      <c r="E18" s="5">
        <v>8</v>
      </c>
      <c r="F18" s="5">
        <v>6</v>
      </c>
      <c r="G18" s="6">
        <f>F18/E18*100</f>
        <v>75</v>
      </c>
      <c r="H18" s="5">
        <f>B18+E18</f>
        <v>16</v>
      </c>
      <c r="I18" s="5">
        <f>C18+F18</f>
        <v>12</v>
      </c>
      <c r="J18" s="6">
        <f>I18/H18*100</f>
        <v>75</v>
      </c>
      <c r="K18" s="11">
        <f t="shared" ref="K18:L24" si="8">B7+K7+B18</f>
        <v>20</v>
      </c>
      <c r="L18" s="11">
        <f t="shared" si="8"/>
        <v>6</v>
      </c>
      <c r="M18" s="12">
        <f>L18/K18*100</f>
        <v>30</v>
      </c>
      <c r="N18" s="11">
        <f t="shared" ref="N18:O24" si="9">E7+N7+E18</f>
        <v>12</v>
      </c>
      <c r="O18" s="11">
        <f t="shared" si="9"/>
        <v>6</v>
      </c>
      <c r="P18" s="12">
        <f>O18/N18*100</f>
        <v>50</v>
      </c>
      <c r="Q18" s="11">
        <f>K18+N18</f>
        <v>32</v>
      </c>
      <c r="R18" s="11">
        <f>L18+O18</f>
        <v>12</v>
      </c>
      <c r="S18" s="12">
        <f>R18/Q18*100</f>
        <v>37.5</v>
      </c>
    </row>
    <row r="19" spans="1:19">
      <c r="A19" s="4" t="s">
        <v>10</v>
      </c>
      <c r="B19" s="5">
        <v>5</v>
      </c>
      <c r="C19" s="5">
        <v>4</v>
      </c>
      <c r="D19" s="6">
        <f t="shared" ref="D19:D24" si="10">C19/B19*100</f>
        <v>80</v>
      </c>
      <c r="E19" s="5">
        <v>5</v>
      </c>
      <c r="F19" s="5">
        <v>1</v>
      </c>
      <c r="G19" s="6">
        <f t="shared" ref="G19:G24" si="11">F19/E19*100</f>
        <v>20</v>
      </c>
      <c r="H19" s="5">
        <f t="shared" ref="H19:I24" si="12">B19+E19</f>
        <v>10</v>
      </c>
      <c r="I19" s="5">
        <f t="shared" si="12"/>
        <v>5</v>
      </c>
      <c r="J19" s="6">
        <f t="shared" ref="J19:J24" si="13">I19/H19*100</f>
        <v>50</v>
      </c>
      <c r="K19" s="5">
        <f t="shared" si="8"/>
        <v>98</v>
      </c>
      <c r="L19" s="5">
        <f t="shared" si="8"/>
        <v>24</v>
      </c>
      <c r="M19" s="6">
        <f t="shared" ref="M19:M24" si="14">L19/K19*100</f>
        <v>24.489795918367346</v>
      </c>
      <c r="N19" s="5">
        <f t="shared" si="9"/>
        <v>11</v>
      </c>
      <c r="O19" s="5">
        <f t="shared" si="9"/>
        <v>1</v>
      </c>
      <c r="P19" s="6">
        <f t="shared" ref="P19:P24" si="15">O19/N19*100</f>
        <v>9.0909090909090917</v>
      </c>
      <c r="Q19" s="5">
        <f t="shared" ref="Q19:R24" si="16">K19+N19</f>
        <v>109</v>
      </c>
      <c r="R19" s="5">
        <f t="shared" si="16"/>
        <v>25</v>
      </c>
      <c r="S19" s="6">
        <f t="shared" ref="S19:S24" si="17">R19/Q19*100</f>
        <v>22.935779816513762</v>
      </c>
    </row>
    <row r="20" spans="1:19">
      <c r="A20" s="4" t="s">
        <v>11</v>
      </c>
      <c r="B20" s="5">
        <v>2</v>
      </c>
      <c r="C20" s="5">
        <v>0</v>
      </c>
      <c r="D20" s="6">
        <f t="shared" si="10"/>
        <v>0</v>
      </c>
      <c r="E20" s="5">
        <v>2</v>
      </c>
      <c r="F20" s="5">
        <v>0</v>
      </c>
      <c r="G20" s="6">
        <f t="shared" si="11"/>
        <v>0</v>
      </c>
      <c r="H20" s="5">
        <f t="shared" si="12"/>
        <v>4</v>
      </c>
      <c r="I20" s="5">
        <f t="shared" si="12"/>
        <v>0</v>
      </c>
      <c r="J20" s="6">
        <f t="shared" si="13"/>
        <v>0</v>
      </c>
      <c r="K20" s="11">
        <f t="shared" si="8"/>
        <v>15</v>
      </c>
      <c r="L20" s="11">
        <f t="shared" si="8"/>
        <v>7</v>
      </c>
      <c r="M20" s="12">
        <f t="shared" si="14"/>
        <v>46.666666666666664</v>
      </c>
      <c r="N20" s="11">
        <f t="shared" si="9"/>
        <v>7</v>
      </c>
      <c r="O20" s="11">
        <f t="shared" si="9"/>
        <v>1</v>
      </c>
      <c r="P20" s="12">
        <f t="shared" si="15"/>
        <v>14.285714285714285</v>
      </c>
      <c r="Q20" s="11">
        <f t="shared" si="16"/>
        <v>22</v>
      </c>
      <c r="R20" s="11">
        <f t="shared" si="16"/>
        <v>8</v>
      </c>
      <c r="S20" s="12">
        <f t="shared" si="17"/>
        <v>36.363636363636367</v>
      </c>
    </row>
    <row r="21" spans="1:19">
      <c r="A21" s="4" t="s">
        <v>12</v>
      </c>
      <c r="B21" s="5">
        <v>5</v>
      </c>
      <c r="C21" s="5">
        <v>3</v>
      </c>
      <c r="D21" s="6">
        <f t="shared" si="10"/>
        <v>60</v>
      </c>
      <c r="E21" s="5">
        <v>5</v>
      </c>
      <c r="F21" s="5">
        <v>5</v>
      </c>
      <c r="G21" s="6">
        <f t="shared" si="11"/>
        <v>100</v>
      </c>
      <c r="H21" s="5">
        <f t="shared" si="12"/>
        <v>10</v>
      </c>
      <c r="I21" s="5">
        <f t="shared" si="12"/>
        <v>8</v>
      </c>
      <c r="J21" s="6">
        <f t="shared" si="13"/>
        <v>80</v>
      </c>
      <c r="K21" s="11">
        <f t="shared" si="8"/>
        <v>85</v>
      </c>
      <c r="L21" s="11">
        <f t="shared" si="8"/>
        <v>32</v>
      </c>
      <c r="M21" s="12">
        <f t="shared" si="14"/>
        <v>37.647058823529413</v>
      </c>
      <c r="N21" s="11">
        <f t="shared" si="9"/>
        <v>13</v>
      </c>
      <c r="O21" s="11">
        <f t="shared" si="9"/>
        <v>10</v>
      </c>
      <c r="P21" s="12">
        <f t="shared" si="15"/>
        <v>76.923076923076934</v>
      </c>
      <c r="Q21" s="11">
        <f t="shared" si="16"/>
        <v>98</v>
      </c>
      <c r="R21" s="11">
        <f t="shared" si="16"/>
        <v>42</v>
      </c>
      <c r="S21" s="12">
        <f t="shared" si="17"/>
        <v>42.857142857142854</v>
      </c>
    </row>
    <row r="22" spans="1:19">
      <c r="A22" s="4" t="s">
        <v>13</v>
      </c>
      <c r="B22" s="5">
        <v>5</v>
      </c>
      <c r="C22" s="5">
        <v>3</v>
      </c>
      <c r="D22" s="6">
        <f t="shared" si="10"/>
        <v>60</v>
      </c>
      <c r="E22" s="5">
        <v>5</v>
      </c>
      <c r="F22" s="5">
        <v>4</v>
      </c>
      <c r="G22" s="6">
        <f t="shared" si="11"/>
        <v>80</v>
      </c>
      <c r="H22" s="5">
        <f t="shared" si="12"/>
        <v>10</v>
      </c>
      <c r="I22" s="5">
        <f t="shared" si="12"/>
        <v>7</v>
      </c>
      <c r="J22" s="6">
        <f t="shared" si="13"/>
        <v>70</v>
      </c>
      <c r="K22" s="11">
        <f t="shared" si="8"/>
        <v>30</v>
      </c>
      <c r="L22" s="11">
        <f t="shared" si="8"/>
        <v>9</v>
      </c>
      <c r="M22" s="12">
        <f t="shared" si="14"/>
        <v>30</v>
      </c>
      <c r="N22" s="11">
        <f t="shared" si="9"/>
        <v>13</v>
      </c>
      <c r="O22" s="11">
        <f t="shared" si="9"/>
        <v>4</v>
      </c>
      <c r="P22" s="12">
        <f t="shared" si="15"/>
        <v>30.76923076923077</v>
      </c>
      <c r="Q22" s="11">
        <f t="shared" si="16"/>
        <v>43</v>
      </c>
      <c r="R22" s="11">
        <f t="shared" si="16"/>
        <v>13</v>
      </c>
      <c r="S22" s="12">
        <f t="shared" si="17"/>
        <v>30.232558139534881</v>
      </c>
    </row>
    <row r="23" spans="1:19">
      <c r="A23" s="4" t="s">
        <v>14</v>
      </c>
      <c r="B23" s="5">
        <v>3</v>
      </c>
      <c r="C23" s="5">
        <v>2</v>
      </c>
      <c r="D23" s="6">
        <f t="shared" si="10"/>
        <v>66.666666666666657</v>
      </c>
      <c r="E23" s="5">
        <v>3</v>
      </c>
      <c r="F23" s="5">
        <v>0</v>
      </c>
      <c r="G23" s="6">
        <f t="shared" si="11"/>
        <v>0</v>
      </c>
      <c r="H23" s="5">
        <f t="shared" si="12"/>
        <v>6</v>
      </c>
      <c r="I23" s="5">
        <f t="shared" si="12"/>
        <v>2</v>
      </c>
      <c r="J23" s="6">
        <f t="shared" si="13"/>
        <v>33.333333333333329</v>
      </c>
      <c r="K23" s="11">
        <f t="shared" si="8"/>
        <v>5</v>
      </c>
      <c r="L23" s="11">
        <f t="shared" si="8"/>
        <v>2</v>
      </c>
      <c r="M23" s="12">
        <f t="shared" si="14"/>
        <v>40</v>
      </c>
      <c r="N23" s="11">
        <f t="shared" si="9"/>
        <v>5</v>
      </c>
      <c r="O23" s="11">
        <f t="shared" si="9"/>
        <v>0</v>
      </c>
      <c r="P23" s="12">
        <f t="shared" si="15"/>
        <v>0</v>
      </c>
      <c r="Q23" s="11">
        <f t="shared" si="16"/>
        <v>10</v>
      </c>
      <c r="R23" s="11">
        <f t="shared" si="16"/>
        <v>2</v>
      </c>
      <c r="S23" s="12">
        <f t="shared" si="17"/>
        <v>20</v>
      </c>
    </row>
    <row r="24" spans="1:19">
      <c r="A24" s="8" t="s">
        <v>15</v>
      </c>
      <c r="B24" s="9">
        <f>SUM(B18:B23)</f>
        <v>28</v>
      </c>
      <c r="C24" s="9">
        <f>SUM(C18:C23)</f>
        <v>18</v>
      </c>
      <c r="D24" s="10">
        <f t="shared" si="10"/>
        <v>64.285714285714292</v>
      </c>
      <c r="E24" s="9">
        <f>SUM(E18:E23)</f>
        <v>28</v>
      </c>
      <c r="F24" s="9">
        <f>SUM(F18:F23)</f>
        <v>16</v>
      </c>
      <c r="G24" s="10">
        <f t="shared" si="11"/>
        <v>57.142857142857139</v>
      </c>
      <c r="H24" s="9">
        <f t="shared" si="12"/>
        <v>56</v>
      </c>
      <c r="I24" s="9">
        <f t="shared" si="12"/>
        <v>34</v>
      </c>
      <c r="J24" s="10">
        <f t="shared" si="13"/>
        <v>60.714285714285708</v>
      </c>
      <c r="K24" s="9">
        <f t="shared" si="8"/>
        <v>253</v>
      </c>
      <c r="L24" s="9">
        <f t="shared" si="8"/>
        <v>80</v>
      </c>
      <c r="M24" s="10">
        <f t="shared" si="14"/>
        <v>31.620553359683797</v>
      </c>
      <c r="N24" s="9">
        <f t="shared" si="9"/>
        <v>61</v>
      </c>
      <c r="O24" s="9">
        <f t="shared" si="9"/>
        <v>22</v>
      </c>
      <c r="P24" s="10">
        <f t="shared" si="15"/>
        <v>36.065573770491802</v>
      </c>
      <c r="Q24" s="9">
        <f t="shared" si="16"/>
        <v>314</v>
      </c>
      <c r="R24" s="9">
        <f t="shared" si="16"/>
        <v>102</v>
      </c>
      <c r="S24" s="10">
        <f t="shared" si="17"/>
        <v>32.484076433121018</v>
      </c>
    </row>
    <row r="26" spans="1:19">
      <c r="A26" s="13" t="s">
        <v>19</v>
      </c>
    </row>
  </sheetData>
  <mergeCells count="20">
    <mergeCell ref="A15:A17"/>
    <mergeCell ref="B15:J15"/>
    <mergeCell ref="K15:S15"/>
    <mergeCell ref="B16:D16"/>
    <mergeCell ref="E16:G16"/>
    <mergeCell ref="H16:J16"/>
    <mergeCell ref="K16:M16"/>
    <mergeCell ref="N16:P16"/>
    <mergeCell ref="Q16:S16"/>
    <mergeCell ref="H5:J5"/>
    <mergeCell ref="K5:M5"/>
    <mergeCell ref="N5:P5"/>
    <mergeCell ref="Q5:S5"/>
    <mergeCell ref="A1:S1"/>
    <mergeCell ref="A2:S2"/>
    <mergeCell ref="A4:A6"/>
    <mergeCell ref="B4:J4"/>
    <mergeCell ref="K4:S4"/>
    <mergeCell ref="B5:D5"/>
    <mergeCell ref="E5:G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7" workbookViewId="0">
      <selection activeCell="L25" sqref="L25"/>
    </sheetView>
  </sheetViews>
  <sheetFormatPr defaultRowHeight="15"/>
  <cols>
    <col min="3" max="3" width="7.42578125" customWidth="1"/>
    <col min="4" max="4" width="7.28515625" customWidth="1"/>
    <col min="5" max="5" width="7.140625" customWidth="1"/>
    <col min="6" max="6" width="7.85546875" customWidth="1"/>
    <col min="7" max="7" width="7.5703125" customWidth="1"/>
    <col min="8" max="8" width="7.42578125" customWidth="1"/>
    <col min="9" max="9" width="12.42578125" customWidth="1"/>
    <col min="10" max="10" width="11.28515625" customWidth="1"/>
  </cols>
  <sheetData>
    <row r="1" spans="1:10" ht="15.75">
      <c r="A1" s="317" t="s">
        <v>599</v>
      </c>
    </row>
    <row r="3" spans="1:10">
      <c r="A3" s="320" t="s">
        <v>564</v>
      </c>
    </row>
    <row r="4" spans="1:10" ht="96.75" customHeight="1">
      <c r="A4" s="325" t="s">
        <v>0</v>
      </c>
      <c r="B4" s="325" t="s">
        <v>146</v>
      </c>
      <c r="C4" s="325" t="s">
        <v>514</v>
      </c>
      <c r="D4" s="326" t="s">
        <v>31</v>
      </c>
      <c r="E4" s="325" t="s">
        <v>515</v>
      </c>
      <c r="F4" s="326" t="s">
        <v>31</v>
      </c>
      <c r="G4" s="325" t="s">
        <v>5</v>
      </c>
      <c r="H4" s="326" t="s">
        <v>31</v>
      </c>
      <c r="I4" s="326" t="s">
        <v>603</v>
      </c>
      <c r="J4" s="326" t="s">
        <v>604</v>
      </c>
    </row>
    <row r="5" spans="1:10" ht="15.75">
      <c r="A5" s="825" t="s">
        <v>9</v>
      </c>
      <c r="B5" s="327" t="s">
        <v>45</v>
      </c>
      <c r="C5" s="328">
        <v>1024</v>
      </c>
      <c r="D5" s="328">
        <v>697</v>
      </c>
      <c r="E5" s="328">
        <v>157</v>
      </c>
      <c r="F5" s="328">
        <v>110</v>
      </c>
      <c r="G5" s="329">
        <f xml:space="preserve"> C5+E5</f>
        <v>1181</v>
      </c>
      <c r="H5" s="329">
        <f>D5+F5</f>
        <v>807</v>
      </c>
      <c r="I5" s="818"/>
      <c r="J5" s="344">
        <f>G5/I8</f>
        <v>11.69538522479699</v>
      </c>
    </row>
    <row r="6" spans="1:10" ht="15.75">
      <c r="A6" s="825"/>
      <c r="B6" s="327" t="s">
        <v>60</v>
      </c>
      <c r="C6" s="328">
        <v>424</v>
      </c>
      <c r="D6" s="328">
        <v>310</v>
      </c>
      <c r="E6" s="328">
        <v>104</v>
      </c>
      <c r="F6" s="328">
        <v>72</v>
      </c>
      <c r="G6" s="329">
        <f xml:space="preserve"> C6+E6</f>
        <v>528</v>
      </c>
      <c r="H6" s="329">
        <f>D6+F6</f>
        <v>382</v>
      </c>
      <c r="I6" s="819"/>
      <c r="J6" s="344">
        <f>G6/89</f>
        <v>5.9325842696629216</v>
      </c>
    </row>
    <row r="7" spans="1:10" ht="15.75">
      <c r="A7" s="825"/>
      <c r="B7" s="327" t="s">
        <v>67</v>
      </c>
      <c r="C7" s="328">
        <v>15</v>
      </c>
      <c r="D7" s="328">
        <v>11</v>
      </c>
      <c r="E7" s="328">
        <v>10</v>
      </c>
      <c r="F7" s="328">
        <v>1</v>
      </c>
      <c r="G7" s="329">
        <f xml:space="preserve"> C7+E7</f>
        <v>25</v>
      </c>
      <c r="H7" s="329">
        <f>D7+F7</f>
        <v>12</v>
      </c>
      <c r="I7" s="820"/>
      <c r="J7" s="344">
        <f>G7/I8</f>
        <v>0.24757377698554167</v>
      </c>
    </row>
    <row r="8" spans="1:10" ht="15.75">
      <c r="A8" s="826" t="s">
        <v>5</v>
      </c>
      <c r="B8" s="827"/>
      <c r="C8" s="330">
        <f>SUM(C5:C7)</f>
        <v>1463</v>
      </c>
      <c r="D8" s="330">
        <f>SUM(D5:D7)</f>
        <v>1018</v>
      </c>
      <c r="E8" s="330">
        <f>SUM(E5:E7)</f>
        <v>271</v>
      </c>
      <c r="F8" s="330">
        <f>SUM(F5:F7)</f>
        <v>183</v>
      </c>
      <c r="G8" s="330">
        <f>SUM(G5:G7)</f>
        <v>1734</v>
      </c>
      <c r="H8" s="330">
        <f>H5+H6+H7</f>
        <v>1201</v>
      </c>
      <c r="I8" s="341">
        <v>100.98</v>
      </c>
      <c r="J8" s="342">
        <f>G8/I8</f>
        <v>17.171717171717169</v>
      </c>
    </row>
    <row r="9" spans="1:10" ht="15.75">
      <c r="A9" s="825" t="s">
        <v>10</v>
      </c>
      <c r="B9" s="327" t="s">
        <v>45</v>
      </c>
      <c r="C9" s="328">
        <v>989</v>
      </c>
      <c r="D9" s="328">
        <v>564</v>
      </c>
      <c r="E9" s="328">
        <v>126</v>
      </c>
      <c r="F9" s="328">
        <v>50</v>
      </c>
      <c r="G9" s="329">
        <f xml:space="preserve"> C9+E9</f>
        <v>1115</v>
      </c>
      <c r="H9" s="329">
        <f>D9+F9</f>
        <v>614</v>
      </c>
      <c r="I9" s="818"/>
      <c r="J9" s="344">
        <f>G9/I12</f>
        <v>9.2684954280964256</v>
      </c>
    </row>
    <row r="10" spans="1:10" ht="15.75">
      <c r="A10" s="825"/>
      <c r="B10" s="327" t="s">
        <v>60</v>
      </c>
      <c r="C10" s="328">
        <v>310</v>
      </c>
      <c r="D10" s="328">
        <v>197</v>
      </c>
      <c r="E10" s="328">
        <v>76</v>
      </c>
      <c r="F10" s="328">
        <v>37</v>
      </c>
      <c r="G10" s="329">
        <f xml:space="preserve"> C10+E10</f>
        <v>386</v>
      </c>
      <c r="H10" s="329">
        <f>D10+F10</f>
        <v>234</v>
      </c>
      <c r="I10" s="819"/>
      <c r="J10" s="344">
        <f>G10/I12</f>
        <v>3.2086450540315878</v>
      </c>
    </row>
    <row r="11" spans="1:10" ht="15.75">
      <c r="A11" s="825"/>
      <c r="B11" s="327" t="s">
        <v>67</v>
      </c>
      <c r="C11" s="328">
        <v>10</v>
      </c>
      <c r="D11" s="328">
        <v>3</v>
      </c>
      <c r="E11" s="328">
        <v>12</v>
      </c>
      <c r="F11" s="328">
        <v>6</v>
      </c>
      <c r="G11" s="329">
        <f xml:space="preserve"> C11+E11</f>
        <v>22</v>
      </c>
      <c r="H11" s="329">
        <f>D11+F11</f>
        <v>9</v>
      </c>
      <c r="I11" s="820"/>
      <c r="J11" s="344">
        <f>G11/I12</f>
        <v>0.18287614297589361</v>
      </c>
    </row>
    <row r="12" spans="1:10" ht="15.75">
      <c r="A12" s="826" t="s">
        <v>5</v>
      </c>
      <c r="B12" s="827"/>
      <c r="C12" s="330">
        <f>SUM(C9:C11)</f>
        <v>1309</v>
      </c>
      <c r="D12" s="330">
        <f>SUM(D9:D11)</f>
        <v>764</v>
      </c>
      <c r="E12" s="330">
        <f>SUM(E9:E11)</f>
        <v>214</v>
      </c>
      <c r="F12" s="330">
        <f>SUM(F9:F11)</f>
        <v>93</v>
      </c>
      <c r="G12" s="330">
        <f>SUM(G9:G11)</f>
        <v>1523</v>
      </c>
      <c r="H12" s="330">
        <f>H9+H10+H11</f>
        <v>857</v>
      </c>
      <c r="I12" s="342">
        <v>120.3</v>
      </c>
      <c r="J12" s="342">
        <f>G12/I12</f>
        <v>12.660016625103907</v>
      </c>
    </row>
    <row r="13" spans="1:10" ht="15.75">
      <c r="A13" s="825" t="s">
        <v>11</v>
      </c>
      <c r="B13" s="327" t="s">
        <v>45</v>
      </c>
      <c r="C13" s="328">
        <v>410</v>
      </c>
      <c r="D13" s="328">
        <v>250</v>
      </c>
      <c r="E13" s="328">
        <v>24</v>
      </c>
      <c r="F13" s="328">
        <v>14</v>
      </c>
      <c r="G13" s="329">
        <f xml:space="preserve"> C13+E13</f>
        <v>434</v>
      </c>
      <c r="H13" s="329">
        <f>D13+F13</f>
        <v>264</v>
      </c>
      <c r="I13" s="818"/>
      <c r="J13" s="344">
        <f>G13/I16</f>
        <v>11.246436900751489</v>
      </c>
    </row>
    <row r="14" spans="1:10" ht="15.75">
      <c r="A14" s="825"/>
      <c r="B14" s="327" t="s">
        <v>60</v>
      </c>
      <c r="C14" s="328">
        <v>189</v>
      </c>
      <c r="D14" s="328">
        <v>108</v>
      </c>
      <c r="E14" s="328">
        <v>22</v>
      </c>
      <c r="F14" s="328">
        <v>12</v>
      </c>
      <c r="G14" s="329">
        <f xml:space="preserve"> C14+E14</f>
        <v>211</v>
      </c>
      <c r="H14" s="329">
        <f>D14+F14</f>
        <v>120</v>
      </c>
      <c r="I14" s="819"/>
      <c r="J14" s="344">
        <f>G14/I16</f>
        <v>5.4677377558953095</v>
      </c>
    </row>
    <row r="15" spans="1:10" ht="15.75">
      <c r="A15" s="825"/>
      <c r="B15" s="327" t="s">
        <v>67</v>
      </c>
      <c r="C15" s="328">
        <v>10</v>
      </c>
      <c r="D15" s="328">
        <v>3</v>
      </c>
      <c r="E15" s="328">
        <v>25</v>
      </c>
      <c r="F15" s="328">
        <v>11</v>
      </c>
      <c r="G15" s="329">
        <f xml:space="preserve"> C15+E15</f>
        <v>35</v>
      </c>
      <c r="H15" s="329">
        <f>D15+F15</f>
        <v>14</v>
      </c>
      <c r="I15" s="820"/>
      <c r="J15" s="344">
        <f t="shared" ref="J15:J27" si="0">G15/I16</f>
        <v>0.90697071780253946</v>
      </c>
    </row>
    <row r="16" spans="1:10" ht="15.75">
      <c r="A16" s="826" t="s">
        <v>5</v>
      </c>
      <c r="B16" s="827"/>
      <c r="C16" s="331">
        <f>SUM(C13:C15)</f>
        <v>609</v>
      </c>
      <c r="D16" s="331">
        <f>SUM(D13:D15)</f>
        <v>361</v>
      </c>
      <c r="E16" s="331">
        <f>SUM(E13:E15)</f>
        <v>71</v>
      </c>
      <c r="F16" s="331">
        <f>SUM(F13:F15)</f>
        <v>37</v>
      </c>
      <c r="G16" s="331">
        <f>SUM(G13:G15)</f>
        <v>680</v>
      </c>
      <c r="H16" s="330">
        <f>H13+H14+H15</f>
        <v>398</v>
      </c>
      <c r="I16" s="341">
        <v>38.590000000000003</v>
      </c>
      <c r="J16" s="342">
        <f>G16/I16</f>
        <v>17.621145374449338</v>
      </c>
    </row>
    <row r="17" spans="1:10" ht="15.75">
      <c r="A17" s="825" t="s">
        <v>12</v>
      </c>
      <c r="B17" s="327" t="s">
        <v>45</v>
      </c>
      <c r="C17" s="328">
        <v>536</v>
      </c>
      <c r="D17" s="328">
        <v>326</v>
      </c>
      <c r="E17" s="328">
        <v>27</v>
      </c>
      <c r="F17" s="328">
        <v>10</v>
      </c>
      <c r="G17" s="329">
        <f xml:space="preserve"> C17+E17</f>
        <v>563</v>
      </c>
      <c r="H17" s="329">
        <f>D17+F17</f>
        <v>336</v>
      </c>
      <c r="I17" s="818"/>
      <c r="J17" s="344">
        <f>G17/I20</f>
        <v>7.1085858585858581</v>
      </c>
    </row>
    <row r="18" spans="1:10" ht="15.75">
      <c r="A18" s="825"/>
      <c r="B18" s="327" t="s">
        <v>60</v>
      </c>
      <c r="C18" s="328">
        <v>143</v>
      </c>
      <c r="D18" s="328">
        <v>79</v>
      </c>
      <c r="E18" s="328">
        <v>10</v>
      </c>
      <c r="F18" s="328">
        <v>4</v>
      </c>
      <c r="G18" s="329">
        <f xml:space="preserve"> C18+E18</f>
        <v>153</v>
      </c>
      <c r="H18" s="329">
        <f>D18+F18</f>
        <v>83</v>
      </c>
      <c r="I18" s="819"/>
      <c r="J18" s="344">
        <f>G18/I20</f>
        <v>1.9318181818181817</v>
      </c>
    </row>
    <row r="19" spans="1:10" ht="15.75">
      <c r="A19" s="825"/>
      <c r="B19" s="327" t="s">
        <v>67</v>
      </c>
      <c r="C19" s="332">
        <v>12</v>
      </c>
      <c r="D19" s="332">
        <v>7</v>
      </c>
      <c r="E19" s="332">
        <v>1</v>
      </c>
      <c r="F19" s="332">
        <v>1</v>
      </c>
      <c r="G19" s="329">
        <f xml:space="preserve"> C19+E19</f>
        <v>13</v>
      </c>
      <c r="H19" s="329">
        <f>D19+F19</f>
        <v>8</v>
      </c>
      <c r="I19" s="820"/>
      <c r="J19" s="344">
        <f t="shared" si="0"/>
        <v>0.16414141414141414</v>
      </c>
    </row>
    <row r="20" spans="1:10" ht="15.75">
      <c r="A20" s="826" t="s">
        <v>5</v>
      </c>
      <c r="B20" s="827"/>
      <c r="C20" s="330">
        <f>SUM(C17:C19)</f>
        <v>691</v>
      </c>
      <c r="D20" s="330">
        <f>SUM(D17:D19)</f>
        <v>412</v>
      </c>
      <c r="E20" s="330">
        <f>SUM(E17:E19)</f>
        <v>38</v>
      </c>
      <c r="F20" s="330">
        <f>SUM(F17:F19)</f>
        <v>15</v>
      </c>
      <c r="G20" s="330">
        <f>SUM(G17:G19)</f>
        <v>729</v>
      </c>
      <c r="H20" s="330">
        <f>H17+H18+H19</f>
        <v>427</v>
      </c>
      <c r="I20" s="342">
        <v>79.2</v>
      </c>
      <c r="J20" s="342">
        <f>G20/I20</f>
        <v>9.204545454545455</v>
      </c>
    </row>
    <row r="21" spans="1:10" ht="15.75">
      <c r="A21" s="825" t="s">
        <v>13</v>
      </c>
      <c r="B21" s="327" t="s">
        <v>45</v>
      </c>
      <c r="C21" s="328">
        <v>570</v>
      </c>
      <c r="D21" s="328">
        <v>506</v>
      </c>
      <c r="E21" s="328">
        <v>181</v>
      </c>
      <c r="F21" s="328">
        <v>171</v>
      </c>
      <c r="G21" s="329">
        <f xml:space="preserve"> C21+E21</f>
        <v>751</v>
      </c>
      <c r="H21" s="329">
        <f>D21+F21</f>
        <v>677</v>
      </c>
      <c r="I21" s="818"/>
      <c r="J21" s="344">
        <f>G21/I24</f>
        <v>10.728571428571428</v>
      </c>
    </row>
    <row r="22" spans="1:10" ht="15.75">
      <c r="A22" s="825"/>
      <c r="B22" s="327" t="s">
        <v>60</v>
      </c>
      <c r="C22" s="328">
        <v>248</v>
      </c>
      <c r="D22" s="328">
        <v>218</v>
      </c>
      <c r="E22" s="328">
        <v>125</v>
      </c>
      <c r="F22" s="328">
        <v>116</v>
      </c>
      <c r="G22" s="329">
        <f xml:space="preserve"> C22+E22</f>
        <v>373</v>
      </c>
      <c r="H22" s="329">
        <f>D22+F22</f>
        <v>334</v>
      </c>
      <c r="I22" s="819"/>
      <c r="J22" s="344">
        <f>G22/I24</f>
        <v>5.3285714285714283</v>
      </c>
    </row>
    <row r="23" spans="1:10" ht="15.75">
      <c r="A23" s="825"/>
      <c r="B23" s="327" t="s">
        <v>67</v>
      </c>
      <c r="C23" s="332">
        <v>13</v>
      </c>
      <c r="D23" s="332">
        <v>11</v>
      </c>
      <c r="E23" s="332">
        <v>14</v>
      </c>
      <c r="F23" s="332">
        <v>7</v>
      </c>
      <c r="G23" s="329">
        <f xml:space="preserve"> C23+E23</f>
        <v>27</v>
      </c>
      <c r="H23" s="329">
        <f>D23+F23</f>
        <v>18</v>
      </c>
      <c r="I23" s="820"/>
      <c r="J23" s="344">
        <f t="shared" si="0"/>
        <v>0.38571428571428573</v>
      </c>
    </row>
    <row r="24" spans="1:10" ht="15.75">
      <c r="A24" s="826" t="s">
        <v>5</v>
      </c>
      <c r="B24" s="827"/>
      <c r="C24" s="330">
        <f>SUM(C21:C23)</f>
        <v>831</v>
      </c>
      <c r="D24" s="330">
        <f>SUM(D21:D23)</f>
        <v>735</v>
      </c>
      <c r="E24" s="330">
        <f>SUM(E21:E23)</f>
        <v>320</v>
      </c>
      <c r="F24" s="330">
        <f>SUM(F21:F23)</f>
        <v>294</v>
      </c>
      <c r="G24" s="330">
        <f>SUM(G21:G23)</f>
        <v>1151</v>
      </c>
      <c r="H24" s="330">
        <f>H21+H22+H23</f>
        <v>1029</v>
      </c>
      <c r="I24" s="342">
        <v>70</v>
      </c>
      <c r="J24" s="342">
        <f>G24/I24</f>
        <v>16.442857142857143</v>
      </c>
    </row>
    <row r="25" spans="1:10" ht="15.75">
      <c r="A25" s="825" t="s">
        <v>14</v>
      </c>
      <c r="B25" s="327" t="s">
        <v>45</v>
      </c>
      <c r="C25" s="328">
        <v>459</v>
      </c>
      <c r="D25" s="328">
        <v>291</v>
      </c>
      <c r="E25" s="328">
        <v>241</v>
      </c>
      <c r="F25" s="328">
        <v>147</v>
      </c>
      <c r="G25" s="329">
        <f xml:space="preserve"> C25+E25</f>
        <v>700</v>
      </c>
      <c r="H25" s="329">
        <f>D25+F25</f>
        <v>438</v>
      </c>
      <c r="I25" s="818"/>
      <c r="J25" s="344">
        <f>G25/I28</f>
        <v>18.372703412073491</v>
      </c>
    </row>
    <row r="26" spans="1:10" ht="15.75">
      <c r="A26" s="825"/>
      <c r="B26" s="327" t="s">
        <v>60</v>
      </c>
      <c r="C26" s="328">
        <v>175</v>
      </c>
      <c r="D26" s="328">
        <v>129</v>
      </c>
      <c r="E26" s="328">
        <v>99</v>
      </c>
      <c r="F26" s="328">
        <v>57</v>
      </c>
      <c r="G26" s="329">
        <f xml:space="preserve"> C26+E26</f>
        <v>274</v>
      </c>
      <c r="H26" s="329">
        <f>D26+F26</f>
        <v>186</v>
      </c>
      <c r="I26" s="819"/>
      <c r="J26" s="344">
        <f>G26/I28</f>
        <v>7.1916010498687664</v>
      </c>
    </row>
    <row r="27" spans="1:10" ht="15.75">
      <c r="A27" s="825"/>
      <c r="B27" s="327" t="s">
        <v>67</v>
      </c>
      <c r="C27" s="332">
        <v>7</v>
      </c>
      <c r="D27" s="332">
        <v>5</v>
      </c>
      <c r="E27" s="332">
        <v>36</v>
      </c>
      <c r="F27" s="332">
        <v>22</v>
      </c>
      <c r="G27" s="329">
        <f xml:space="preserve"> C27+E27</f>
        <v>43</v>
      </c>
      <c r="H27" s="329">
        <f>D27+F27</f>
        <v>27</v>
      </c>
      <c r="I27" s="820"/>
      <c r="J27" s="344">
        <f t="shared" si="0"/>
        <v>1.1286089238845145</v>
      </c>
    </row>
    <row r="28" spans="1:10" ht="15.75">
      <c r="A28" s="826" t="s">
        <v>5</v>
      </c>
      <c r="B28" s="827"/>
      <c r="C28" s="331">
        <f>SUM(C25:C27)</f>
        <v>641</v>
      </c>
      <c r="D28" s="331">
        <f>SUM(D25:D27)</f>
        <v>425</v>
      </c>
      <c r="E28" s="331">
        <f>SUM(E25:E27)</f>
        <v>376</v>
      </c>
      <c r="F28" s="331">
        <f>SUM(F25:F27)</f>
        <v>226</v>
      </c>
      <c r="G28" s="331">
        <f>SUM(G25:G27)</f>
        <v>1017</v>
      </c>
      <c r="H28" s="330">
        <f>H25+H26+H27</f>
        <v>651</v>
      </c>
      <c r="I28" s="342">
        <v>38.1</v>
      </c>
      <c r="J28" s="342">
        <f>G28/I28</f>
        <v>26.69291338582677</v>
      </c>
    </row>
    <row r="29" spans="1:10" ht="95.25" customHeight="1">
      <c r="A29" s="821" t="s">
        <v>37</v>
      </c>
      <c r="B29" s="822"/>
      <c r="C29" s="333" t="s">
        <v>514</v>
      </c>
      <c r="D29" s="334" t="s">
        <v>31</v>
      </c>
      <c r="E29" s="333" t="s">
        <v>515</v>
      </c>
      <c r="F29" s="334" t="s">
        <v>31</v>
      </c>
      <c r="G29" s="335" t="s">
        <v>5</v>
      </c>
      <c r="H29" s="334" t="s">
        <v>31</v>
      </c>
      <c r="I29" s="336" t="s">
        <v>602</v>
      </c>
      <c r="J29" s="336" t="s">
        <v>605</v>
      </c>
    </row>
    <row r="30" spans="1:10" ht="15.75">
      <c r="A30" s="823" t="s">
        <v>516</v>
      </c>
      <c r="B30" s="824"/>
      <c r="C30" s="337">
        <f>C5+C9+C13+C17+C21+C25</f>
        <v>3988</v>
      </c>
      <c r="D30" s="337">
        <f>D5+D9+D13+D17+D21+D25</f>
        <v>2634</v>
      </c>
      <c r="E30" s="337">
        <f>E5+E9+E13+E17+E21+E25</f>
        <v>756</v>
      </c>
      <c r="F30" s="337">
        <f>F5+F9+F13+F17+F21+F25</f>
        <v>502</v>
      </c>
      <c r="G30" s="338">
        <f t="shared" ref="G30:H32" si="1">C30+E30</f>
        <v>4744</v>
      </c>
      <c r="H30" s="329">
        <f t="shared" si="1"/>
        <v>3136</v>
      </c>
      <c r="I30" s="830"/>
      <c r="J30" s="345">
        <f>G30/I33</f>
        <v>10.60894067133305</v>
      </c>
    </row>
    <row r="31" spans="1:10" ht="15.75">
      <c r="A31" s="823" t="s">
        <v>517</v>
      </c>
      <c r="B31" s="824"/>
      <c r="C31" s="337">
        <f>C6+C10+C14+C18+C22+C26</f>
        <v>1489</v>
      </c>
      <c r="D31" s="337">
        <f t="shared" ref="D31:F33" si="2">D6+D10+D14+D18+D22+D26</f>
        <v>1041</v>
      </c>
      <c r="E31" s="337">
        <f t="shared" si="2"/>
        <v>436</v>
      </c>
      <c r="F31" s="337">
        <f t="shared" si="2"/>
        <v>298</v>
      </c>
      <c r="G31" s="338">
        <f t="shared" si="1"/>
        <v>1925</v>
      </c>
      <c r="H31" s="329">
        <f t="shared" si="1"/>
        <v>1339</v>
      </c>
      <c r="I31" s="831"/>
      <c r="J31" s="345">
        <f>G31/I33</f>
        <v>4.3048505042824878</v>
      </c>
    </row>
    <row r="32" spans="1:10" ht="15.75">
      <c r="A32" s="823" t="s">
        <v>518</v>
      </c>
      <c r="B32" s="824"/>
      <c r="C32" s="337">
        <f>C7+C11+C15+C19+C23+C27</f>
        <v>67</v>
      </c>
      <c r="D32" s="337">
        <f t="shared" si="2"/>
        <v>40</v>
      </c>
      <c r="E32" s="337">
        <f t="shared" si="2"/>
        <v>98</v>
      </c>
      <c r="F32" s="337">
        <f t="shared" si="2"/>
        <v>48</v>
      </c>
      <c r="G32" s="338">
        <f t="shared" si="1"/>
        <v>165</v>
      </c>
      <c r="H32" s="329">
        <f t="shared" si="1"/>
        <v>88</v>
      </c>
      <c r="I32" s="832"/>
      <c r="J32" s="345">
        <f>G32/I33</f>
        <v>0.36898718608135606</v>
      </c>
    </row>
    <row r="33" spans="1:11" ht="15.75">
      <c r="A33" s="828" t="s">
        <v>5</v>
      </c>
      <c r="B33" s="829"/>
      <c r="C33" s="339">
        <f>SUM(C30:C32)</f>
        <v>5544</v>
      </c>
      <c r="D33" s="339">
        <f t="shared" si="2"/>
        <v>3715</v>
      </c>
      <c r="E33" s="339">
        <f>SUM(E30:E32)</f>
        <v>1290</v>
      </c>
      <c r="F33" s="339">
        <f>SUM(F30:F32)</f>
        <v>848</v>
      </c>
      <c r="G33" s="340">
        <f>SUM(G30:G32)</f>
        <v>6834</v>
      </c>
      <c r="H33" s="340">
        <f>H30+H31+H32</f>
        <v>4563</v>
      </c>
      <c r="I33" s="343">
        <v>447.17</v>
      </c>
      <c r="J33" s="346">
        <f>G33/I33</f>
        <v>15.282778361696893</v>
      </c>
    </row>
    <row r="39" spans="1:11" ht="15.75">
      <c r="A39" s="317" t="s">
        <v>600</v>
      </c>
    </row>
    <row r="41" spans="1:11">
      <c r="A41" s="320" t="s">
        <v>569</v>
      </c>
      <c r="B41" s="43"/>
      <c r="C41" s="43"/>
      <c r="D41" s="43"/>
      <c r="E41" s="43"/>
      <c r="F41" s="43"/>
      <c r="G41" s="43"/>
      <c r="H41" s="43"/>
      <c r="I41" s="43"/>
      <c r="J41" s="43"/>
      <c r="K41" s="43"/>
    </row>
    <row r="42" spans="1:11">
      <c r="A42" s="43"/>
      <c r="B42" s="43"/>
      <c r="C42" s="43"/>
      <c r="D42" s="43"/>
      <c r="E42" s="43"/>
      <c r="F42" s="43"/>
      <c r="G42" s="43"/>
      <c r="H42" s="43"/>
      <c r="I42" s="43"/>
      <c r="J42" s="43"/>
      <c r="K42" s="43"/>
    </row>
    <row r="43" spans="1:11">
      <c r="A43" s="43"/>
      <c r="B43" s="43"/>
      <c r="C43" s="43"/>
      <c r="D43" s="43"/>
      <c r="E43" s="43"/>
      <c r="F43" s="43"/>
      <c r="G43" s="43"/>
      <c r="H43" s="43"/>
      <c r="I43" s="43"/>
      <c r="J43" s="43"/>
      <c r="K43" s="43"/>
    </row>
    <row r="44" spans="1:11">
      <c r="A44" s="43"/>
      <c r="B44" s="43"/>
      <c r="C44" s="43"/>
      <c r="D44" s="43"/>
      <c r="E44" s="43"/>
      <c r="F44" s="43"/>
      <c r="G44" s="43"/>
      <c r="H44" s="43"/>
      <c r="I44" s="43"/>
      <c r="J44" s="43"/>
      <c r="K44" s="43"/>
    </row>
    <row r="45" spans="1:11">
      <c r="A45" s="43"/>
      <c r="B45" s="43"/>
      <c r="C45" s="43"/>
      <c r="D45" s="43"/>
      <c r="E45" s="43"/>
      <c r="F45" s="43"/>
      <c r="G45" s="43"/>
      <c r="H45" s="43"/>
      <c r="I45" s="43"/>
      <c r="J45" s="43"/>
      <c r="K45" s="43"/>
    </row>
    <row r="46" spans="1:11">
      <c r="A46" s="43"/>
      <c r="B46" s="43"/>
      <c r="C46" s="43"/>
      <c r="D46" s="43"/>
      <c r="E46" s="43"/>
      <c r="F46" s="43"/>
      <c r="G46" s="43"/>
      <c r="H46" s="43"/>
      <c r="I46" s="43"/>
      <c r="J46" s="43"/>
      <c r="K46" s="43"/>
    </row>
    <row r="47" spans="1:11">
      <c r="A47" s="43"/>
      <c r="B47" s="43"/>
      <c r="C47" s="43"/>
      <c r="D47" s="43"/>
      <c r="E47" s="43"/>
      <c r="F47" s="43"/>
      <c r="G47" s="43"/>
      <c r="H47" s="43"/>
      <c r="I47" s="43"/>
      <c r="J47" s="43"/>
      <c r="K47" s="43"/>
    </row>
    <row r="48" spans="1:11">
      <c r="A48" s="43"/>
      <c r="B48" s="43"/>
      <c r="C48" s="43"/>
      <c r="D48" s="43"/>
      <c r="E48" s="43"/>
      <c r="F48" s="43"/>
      <c r="G48" s="43"/>
      <c r="H48" s="43"/>
      <c r="I48" s="43"/>
      <c r="J48" s="43"/>
      <c r="K48" s="43"/>
    </row>
    <row r="49" spans="1:11">
      <c r="A49" s="43"/>
      <c r="B49" s="43"/>
      <c r="C49" s="43"/>
      <c r="D49" s="43"/>
      <c r="E49" s="43"/>
      <c r="F49" s="43"/>
      <c r="G49" s="43"/>
      <c r="H49" s="43"/>
      <c r="I49" s="43"/>
      <c r="J49" s="43"/>
      <c r="K49" s="43"/>
    </row>
    <row r="50" spans="1:11">
      <c r="A50" s="43"/>
      <c r="B50" s="43"/>
      <c r="C50" s="43"/>
      <c r="D50" s="43"/>
      <c r="E50" s="43"/>
      <c r="F50" s="43"/>
      <c r="G50" s="43"/>
      <c r="H50" s="43"/>
      <c r="I50" s="43"/>
      <c r="J50" s="43"/>
      <c r="K50" s="43"/>
    </row>
    <row r="51" spans="1:11">
      <c r="A51" s="43"/>
      <c r="B51" s="43"/>
      <c r="C51" s="43"/>
      <c r="D51" s="43"/>
      <c r="E51" s="43"/>
      <c r="F51" s="43"/>
      <c r="G51" s="43"/>
      <c r="H51" s="43"/>
      <c r="I51" s="43"/>
      <c r="J51" s="43"/>
      <c r="K51" s="43"/>
    </row>
    <row r="52" spans="1:11" ht="15.75">
      <c r="A52" s="317" t="s">
        <v>570</v>
      </c>
      <c r="B52" s="43"/>
      <c r="C52" s="43"/>
      <c r="D52" s="43"/>
      <c r="E52" s="43"/>
      <c r="F52" s="43"/>
      <c r="G52" s="43"/>
      <c r="H52" s="43"/>
      <c r="I52" s="43"/>
      <c r="J52" s="43"/>
      <c r="K52" s="43"/>
    </row>
    <row r="63" spans="1:11" ht="15.75">
      <c r="A63" s="317" t="s">
        <v>571</v>
      </c>
    </row>
    <row r="73" spans="1:1" ht="15.75">
      <c r="A73" s="317" t="s">
        <v>572</v>
      </c>
    </row>
    <row r="89" spans="1:1" ht="15.75">
      <c r="A89" s="317" t="s">
        <v>573</v>
      </c>
    </row>
    <row r="99" spans="1:1" ht="15.75">
      <c r="A99" s="317" t="s">
        <v>574</v>
      </c>
    </row>
    <row r="110" spans="1:1" ht="15.75">
      <c r="A110" s="317" t="s">
        <v>601</v>
      </c>
    </row>
  </sheetData>
  <mergeCells count="24">
    <mergeCell ref="A33:B33"/>
    <mergeCell ref="I30:I32"/>
    <mergeCell ref="A17:A19"/>
    <mergeCell ref="A20:B20"/>
    <mergeCell ref="A21:A23"/>
    <mergeCell ref="A24:B24"/>
    <mergeCell ref="A25:A27"/>
    <mergeCell ref="A28:B28"/>
    <mergeCell ref="I5:I7"/>
    <mergeCell ref="A29:B29"/>
    <mergeCell ref="A30:B30"/>
    <mergeCell ref="A31:B31"/>
    <mergeCell ref="A32:B32"/>
    <mergeCell ref="A5:A7"/>
    <mergeCell ref="A8:B8"/>
    <mergeCell ref="A9:A11"/>
    <mergeCell ref="A12:B12"/>
    <mergeCell ref="A13:A15"/>
    <mergeCell ref="A16:B16"/>
    <mergeCell ref="I25:I27"/>
    <mergeCell ref="I21:I23"/>
    <mergeCell ref="I17:I19"/>
    <mergeCell ref="I13:I15"/>
    <mergeCell ref="I9:I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RowHeight="15"/>
  <cols>
    <col min="1" max="1" width="14.42578125" customWidth="1"/>
    <col min="2" max="2" width="14.140625" customWidth="1"/>
    <col min="3" max="3" width="11.42578125" customWidth="1"/>
    <col min="4" max="4" width="11.28515625" customWidth="1"/>
    <col min="5" max="5" width="9.7109375" customWidth="1"/>
    <col min="6" max="6" width="14.85546875" customWidth="1"/>
    <col min="7" max="7" width="11.28515625" customWidth="1"/>
    <col min="8" max="8" width="12" customWidth="1"/>
    <col min="9" max="9" width="11.140625" customWidth="1"/>
    <col min="10" max="10" width="15.42578125" customWidth="1"/>
    <col min="11" max="11" width="11.28515625" customWidth="1"/>
  </cols>
  <sheetData>
    <row r="1" spans="1:12" ht="15.75">
      <c r="A1" s="317" t="s">
        <v>607</v>
      </c>
      <c r="B1" s="317"/>
      <c r="C1" s="317"/>
      <c r="D1" s="317"/>
      <c r="E1" s="317"/>
      <c r="F1" s="317"/>
      <c r="G1" s="317"/>
      <c r="H1" s="317"/>
      <c r="I1" s="317"/>
      <c r="J1" s="317"/>
      <c r="K1" s="317"/>
    </row>
    <row r="3" spans="1:12" ht="15.75">
      <c r="A3" s="833" t="s">
        <v>606</v>
      </c>
      <c r="B3" s="833"/>
      <c r="C3" s="833"/>
      <c r="D3" s="833"/>
      <c r="E3" s="833"/>
      <c r="F3" s="833"/>
      <c r="G3" s="833"/>
      <c r="H3" s="833"/>
      <c r="I3" s="833"/>
      <c r="J3" s="833"/>
      <c r="K3" s="833"/>
    </row>
    <row r="4" spans="1:12" ht="86.25">
      <c r="A4" s="300" t="s">
        <v>526</v>
      </c>
      <c r="B4" s="300" t="s">
        <v>520</v>
      </c>
      <c r="C4" s="300" t="s">
        <v>521</v>
      </c>
      <c r="D4" s="300" t="s">
        <v>522</v>
      </c>
      <c r="E4" s="300" t="s">
        <v>521</v>
      </c>
      <c r="F4" s="300" t="s">
        <v>523</v>
      </c>
      <c r="G4" s="300" t="s">
        <v>31</v>
      </c>
      <c r="H4" s="300" t="s">
        <v>524</v>
      </c>
      <c r="I4" s="300" t="s">
        <v>31</v>
      </c>
      <c r="J4" s="300" t="s">
        <v>525</v>
      </c>
      <c r="K4" s="300" t="s">
        <v>31</v>
      </c>
      <c r="L4" s="101"/>
    </row>
    <row r="5" spans="1:12">
      <c r="A5" s="301" t="s">
        <v>527</v>
      </c>
      <c r="B5" s="302">
        <f>SUM(B13+B21+B29+B37+B45+B53)</f>
        <v>1024</v>
      </c>
      <c r="C5" s="302">
        <f t="shared" ref="C5:K5" si="0">SUM(C13+C21+C29+C37+C45+C53)</f>
        <v>729</v>
      </c>
      <c r="D5" s="302">
        <f t="shared" si="0"/>
        <v>959</v>
      </c>
      <c r="E5" s="302">
        <f t="shared" si="0"/>
        <v>678</v>
      </c>
      <c r="F5" s="302">
        <f t="shared" si="0"/>
        <v>360</v>
      </c>
      <c r="G5" s="302">
        <f t="shared" si="0"/>
        <v>202</v>
      </c>
      <c r="H5" s="302">
        <f t="shared" si="0"/>
        <v>19</v>
      </c>
      <c r="I5" s="302">
        <f t="shared" si="0"/>
        <v>9</v>
      </c>
      <c r="J5" s="302">
        <f t="shared" si="0"/>
        <v>1</v>
      </c>
      <c r="K5" s="302">
        <f t="shared" si="0"/>
        <v>1</v>
      </c>
    </row>
    <row r="6" spans="1:12">
      <c r="A6" s="301" t="s">
        <v>528</v>
      </c>
      <c r="B6" s="302">
        <f>SUM(B14+B22+B30+B38+B46+B54)</f>
        <v>874</v>
      </c>
      <c r="C6" s="302">
        <f t="shared" ref="C6:K6" si="1">SUM(C14+C22+C30+C38+C46+C54)</f>
        <v>592</v>
      </c>
      <c r="D6" s="302">
        <f t="shared" si="1"/>
        <v>847</v>
      </c>
      <c r="E6" s="302">
        <f t="shared" si="1"/>
        <v>580</v>
      </c>
      <c r="F6" s="302">
        <f t="shared" si="1"/>
        <v>341</v>
      </c>
      <c r="G6" s="302">
        <f t="shared" si="1"/>
        <v>189</v>
      </c>
      <c r="H6" s="302">
        <f t="shared" si="1"/>
        <v>0</v>
      </c>
      <c r="I6" s="302">
        <f t="shared" si="1"/>
        <v>0</v>
      </c>
      <c r="J6" s="302">
        <f t="shared" si="1"/>
        <v>1</v>
      </c>
      <c r="K6" s="302">
        <f t="shared" si="1"/>
        <v>0</v>
      </c>
    </row>
    <row r="7" spans="1:12">
      <c r="A7" s="301" t="s">
        <v>529</v>
      </c>
      <c r="B7" s="302">
        <f>SUM(B15+B23+B31+B39+B47+B55)</f>
        <v>32</v>
      </c>
      <c r="C7" s="302">
        <f t="shared" ref="C7:K7" si="2">SUM(C15+C23+C31+C39+C47+C55)</f>
        <v>20</v>
      </c>
      <c r="D7" s="302">
        <f t="shared" si="2"/>
        <v>31</v>
      </c>
      <c r="E7" s="302">
        <f t="shared" si="2"/>
        <v>19</v>
      </c>
      <c r="F7" s="302">
        <f t="shared" si="2"/>
        <v>28</v>
      </c>
      <c r="G7" s="302">
        <f t="shared" si="2"/>
        <v>10</v>
      </c>
      <c r="H7" s="302">
        <f t="shared" si="2"/>
        <v>0</v>
      </c>
      <c r="I7" s="302">
        <f t="shared" si="2"/>
        <v>0</v>
      </c>
      <c r="J7" s="302">
        <f t="shared" si="2"/>
        <v>2</v>
      </c>
      <c r="K7" s="302">
        <f t="shared" si="2"/>
        <v>1</v>
      </c>
    </row>
    <row r="8" spans="1:12">
      <c r="A8" s="301" t="s">
        <v>530</v>
      </c>
      <c r="B8" s="302">
        <f>SUM(B16+B24+B32+B40+B48+B56)</f>
        <v>111</v>
      </c>
      <c r="C8" s="302">
        <f t="shared" ref="C8:K8" si="3">SUM(C16+C24+C32+C40+C48+C56)</f>
        <v>65</v>
      </c>
      <c r="D8" s="302">
        <f t="shared" si="3"/>
        <v>108</v>
      </c>
      <c r="E8" s="302">
        <f t="shared" si="3"/>
        <v>64</v>
      </c>
      <c r="F8" s="302">
        <f t="shared" si="3"/>
        <v>12</v>
      </c>
      <c r="G8" s="302">
        <f t="shared" si="3"/>
        <v>6</v>
      </c>
      <c r="H8" s="302">
        <f t="shared" si="3"/>
        <v>0</v>
      </c>
      <c r="I8" s="302">
        <f t="shared" si="3"/>
        <v>0</v>
      </c>
      <c r="J8" s="302">
        <f t="shared" si="3"/>
        <v>1</v>
      </c>
      <c r="K8" s="302">
        <f t="shared" si="3"/>
        <v>0</v>
      </c>
    </row>
    <row r="9" spans="1:12" ht="18.75" customHeight="1">
      <c r="A9" s="301" t="s">
        <v>5</v>
      </c>
      <c r="B9" s="304">
        <f>SUM(B17+B25+B33+B41+B49+B57)</f>
        <v>2041</v>
      </c>
      <c r="C9" s="304">
        <f t="shared" ref="C9:K9" si="4">SUM(C17+C25+C33+C41+C49+C57)</f>
        <v>1406</v>
      </c>
      <c r="D9" s="304">
        <f t="shared" si="4"/>
        <v>1945</v>
      </c>
      <c r="E9" s="304">
        <f t="shared" si="4"/>
        <v>1341</v>
      </c>
      <c r="F9" s="304">
        <f t="shared" si="4"/>
        <v>741</v>
      </c>
      <c r="G9" s="304">
        <f t="shared" si="4"/>
        <v>407</v>
      </c>
      <c r="H9" s="304">
        <f t="shared" si="4"/>
        <v>19</v>
      </c>
      <c r="I9" s="304">
        <f t="shared" si="4"/>
        <v>9</v>
      </c>
      <c r="J9" s="304">
        <f t="shared" si="4"/>
        <v>5</v>
      </c>
      <c r="K9" s="304">
        <f t="shared" si="4"/>
        <v>2</v>
      </c>
    </row>
    <row r="10" spans="1:12" ht="15.75">
      <c r="H10" s="298"/>
      <c r="I10" s="298"/>
      <c r="J10" s="298"/>
      <c r="K10" s="298"/>
    </row>
    <row r="11" spans="1:12">
      <c r="A11" s="299" t="s">
        <v>9</v>
      </c>
    </row>
    <row r="12" spans="1:12" ht="86.25">
      <c r="A12" s="300" t="s">
        <v>526</v>
      </c>
      <c r="B12" s="300" t="s">
        <v>520</v>
      </c>
      <c r="C12" s="300" t="s">
        <v>521</v>
      </c>
      <c r="D12" s="300" t="s">
        <v>522</v>
      </c>
      <c r="E12" s="300" t="s">
        <v>521</v>
      </c>
      <c r="F12" s="300" t="s">
        <v>523</v>
      </c>
      <c r="G12" s="300" t="s">
        <v>31</v>
      </c>
      <c r="H12" s="300" t="s">
        <v>524</v>
      </c>
      <c r="I12" s="300" t="s">
        <v>31</v>
      </c>
      <c r="J12" s="300" t="s">
        <v>525</v>
      </c>
      <c r="K12" s="300" t="s">
        <v>31</v>
      </c>
    </row>
    <row r="13" spans="1:12">
      <c r="A13" s="301" t="s">
        <v>527</v>
      </c>
      <c r="B13" s="302">
        <v>233</v>
      </c>
      <c r="C13" s="302">
        <v>169</v>
      </c>
      <c r="D13" s="302">
        <v>231</v>
      </c>
      <c r="E13" s="302">
        <v>169</v>
      </c>
      <c r="F13" s="302">
        <v>88</v>
      </c>
      <c r="G13" s="302">
        <v>58</v>
      </c>
      <c r="H13" s="302">
        <v>7</v>
      </c>
      <c r="I13" s="302">
        <v>5</v>
      </c>
      <c r="J13" s="302">
        <v>0</v>
      </c>
      <c r="K13" s="302">
        <v>0</v>
      </c>
    </row>
    <row r="14" spans="1:12">
      <c r="A14" s="301" t="s">
        <v>528</v>
      </c>
      <c r="B14" s="302">
        <v>227</v>
      </c>
      <c r="C14" s="302">
        <v>175</v>
      </c>
      <c r="D14" s="302">
        <v>225</v>
      </c>
      <c r="E14" s="302">
        <v>174</v>
      </c>
      <c r="F14" s="302">
        <v>85</v>
      </c>
      <c r="G14" s="302">
        <v>52</v>
      </c>
      <c r="H14" s="303">
        <v>0</v>
      </c>
      <c r="I14" s="303">
        <v>0</v>
      </c>
      <c r="J14" s="302">
        <v>1</v>
      </c>
      <c r="K14" s="302">
        <v>0</v>
      </c>
    </row>
    <row r="15" spans="1:12">
      <c r="A15" s="301" t="s">
        <v>529</v>
      </c>
      <c r="B15" s="302">
        <v>9</v>
      </c>
      <c r="C15" s="302">
        <v>6</v>
      </c>
      <c r="D15" s="302">
        <v>9</v>
      </c>
      <c r="E15" s="302">
        <v>6</v>
      </c>
      <c r="F15" s="302">
        <v>9</v>
      </c>
      <c r="G15" s="302">
        <v>4</v>
      </c>
      <c r="H15" s="302">
        <v>0</v>
      </c>
      <c r="I15" s="302">
        <v>0</v>
      </c>
      <c r="J15" s="302">
        <v>2</v>
      </c>
      <c r="K15" s="297">
        <v>1</v>
      </c>
    </row>
    <row r="16" spans="1:12">
      <c r="A16" s="301" t="s">
        <v>530</v>
      </c>
      <c r="B16" s="302"/>
      <c r="C16" s="302"/>
      <c r="D16" s="302"/>
      <c r="E16" s="302"/>
      <c r="F16" s="302"/>
      <c r="G16" s="302"/>
      <c r="H16" s="302"/>
      <c r="I16" s="302"/>
      <c r="J16" s="302"/>
      <c r="K16" s="297"/>
    </row>
    <row r="17" spans="1:11">
      <c r="A17" s="301" t="s">
        <v>5</v>
      </c>
      <c r="B17" s="304">
        <f t="shared" ref="B17:K17" si="5">SUM(B13:B16)</f>
        <v>469</v>
      </c>
      <c r="C17" s="304">
        <f t="shared" si="5"/>
        <v>350</v>
      </c>
      <c r="D17" s="304">
        <f t="shared" si="5"/>
        <v>465</v>
      </c>
      <c r="E17" s="304">
        <f t="shared" si="5"/>
        <v>349</v>
      </c>
      <c r="F17" s="304">
        <f t="shared" si="5"/>
        <v>182</v>
      </c>
      <c r="G17" s="304">
        <f t="shared" si="5"/>
        <v>114</v>
      </c>
      <c r="H17" s="304">
        <f t="shared" si="5"/>
        <v>7</v>
      </c>
      <c r="I17" s="304">
        <f t="shared" si="5"/>
        <v>5</v>
      </c>
      <c r="J17" s="304">
        <f t="shared" si="5"/>
        <v>3</v>
      </c>
      <c r="K17" s="304">
        <f t="shared" si="5"/>
        <v>1</v>
      </c>
    </row>
    <row r="19" spans="1:11">
      <c r="A19" s="299" t="s">
        <v>10</v>
      </c>
    </row>
    <row r="20" spans="1:11" ht="86.25">
      <c r="A20" s="300" t="s">
        <v>526</v>
      </c>
      <c r="B20" s="300" t="s">
        <v>520</v>
      </c>
      <c r="C20" s="300" t="s">
        <v>521</v>
      </c>
      <c r="D20" s="300" t="s">
        <v>522</v>
      </c>
      <c r="E20" s="300" t="s">
        <v>521</v>
      </c>
      <c r="F20" s="300" t="s">
        <v>523</v>
      </c>
      <c r="G20" s="300" t="s">
        <v>31</v>
      </c>
      <c r="H20" s="300" t="s">
        <v>524</v>
      </c>
      <c r="I20" s="300" t="s">
        <v>31</v>
      </c>
      <c r="J20" s="300" t="s">
        <v>525</v>
      </c>
      <c r="K20" s="300" t="s">
        <v>31</v>
      </c>
    </row>
    <row r="21" spans="1:11">
      <c r="A21" s="301" t="s">
        <v>527</v>
      </c>
      <c r="B21" s="302">
        <v>224</v>
      </c>
      <c r="C21" s="302">
        <v>144</v>
      </c>
      <c r="D21" s="302">
        <v>216</v>
      </c>
      <c r="E21" s="302">
        <v>138</v>
      </c>
      <c r="F21" s="302">
        <v>93</v>
      </c>
      <c r="G21" s="302">
        <v>46</v>
      </c>
      <c r="H21" s="302">
        <v>2</v>
      </c>
      <c r="I21" s="302">
        <v>0</v>
      </c>
      <c r="J21" s="302">
        <v>0</v>
      </c>
      <c r="K21" s="302">
        <v>0</v>
      </c>
    </row>
    <row r="22" spans="1:11">
      <c r="A22" s="301" t="s">
        <v>528</v>
      </c>
      <c r="B22" s="302">
        <v>213</v>
      </c>
      <c r="C22" s="302">
        <v>126</v>
      </c>
      <c r="D22" s="305">
        <v>204</v>
      </c>
      <c r="E22" s="302">
        <v>123</v>
      </c>
      <c r="F22" s="302">
        <v>89</v>
      </c>
      <c r="G22" s="302">
        <v>46</v>
      </c>
      <c r="H22" s="303">
        <v>0</v>
      </c>
      <c r="I22" s="303">
        <v>0</v>
      </c>
      <c r="J22" s="302">
        <v>0</v>
      </c>
      <c r="K22" s="302">
        <v>0</v>
      </c>
    </row>
    <row r="23" spans="1:11">
      <c r="A23" s="301" t="s">
        <v>529</v>
      </c>
      <c r="B23" s="302">
        <v>4</v>
      </c>
      <c r="C23" s="302">
        <v>3</v>
      </c>
      <c r="D23" s="302">
        <v>4</v>
      </c>
      <c r="E23" s="302">
        <v>3</v>
      </c>
      <c r="F23" s="302">
        <v>4</v>
      </c>
      <c r="G23" s="302">
        <v>1</v>
      </c>
      <c r="H23" s="302">
        <v>0</v>
      </c>
      <c r="I23" s="302">
        <v>0</v>
      </c>
      <c r="J23" s="303">
        <v>0</v>
      </c>
      <c r="K23" s="303">
        <v>0</v>
      </c>
    </row>
    <row r="24" spans="1:11">
      <c r="A24" s="301" t="s">
        <v>530</v>
      </c>
      <c r="B24" s="302">
        <v>7</v>
      </c>
      <c r="C24" s="302">
        <v>5</v>
      </c>
      <c r="D24" s="302">
        <v>7</v>
      </c>
      <c r="E24" s="302">
        <v>5</v>
      </c>
      <c r="F24" s="302">
        <v>5</v>
      </c>
      <c r="G24" s="302">
        <v>3</v>
      </c>
      <c r="H24" s="302">
        <v>0</v>
      </c>
      <c r="I24" s="302">
        <v>0</v>
      </c>
      <c r="J24" s="302">
        <v>0</v>
      </c>
      <c r="K24" s="302">
        <v>0</v>
      </c>
    </row>
    <row r="25" spans="1:11">
      <c r="A25" s="301" t="s">
        <v>5</v>
      </c>
      <c r="B25" s="304">
        <f t="shared" ref="B25:K25" si="6">SUM(B21:B24)</f>
        <v>448</v>
      </c>
      <c r="C25" s="304">
        <f t="shared" si="6"/>
        <v>278</v>
      </c>
      <c r="D25" s="304">
        <f t="shared" si="6"/>
        <v>431</v>
      </c>
      <c r="E25" s="304">
        <f t="shared" si="6"/>
        <v>269</v>
      </c>
      <c r="F25" s="304">
        <f t="shared" si="6"/>
        <v>191</v>
      </c>
      <c r="G25" s="304">
        <f t="shared" si="6"/>
        <v>96</v>
      </c>
      <c r="H25" s="304">
        <f t="shared" si="6"/>
        <v>2</v>
      </c>
      <c r="I25" s="304">
        <f t="shared" si="6"/>
        <v>0</v>
      </c>
      <c r="J25" s="304">
        <f t="shared" si="6"/>
        <v>0</v>
      </c>
      <c r="K25" s="304">
        <f t="shared" si="6"/>
        <v>0</v>
      </c>
    </row>
    <row r="27" spans="1:11">
      <c r="A27" s="299" t="s">
        <v>11</v>
      </c>
    </row>
    <row r="28" spans="1:11" ht="86.25">
      <c r="A28" s="300" t="s">
        <v>526</v>
      </c>
      <c r="B28" s="300" t="s">
        <v>520</v>
      </c>
      <c r="C28" s="300" t="s">
        <v>521</v>
      </c>
      <c r="D28" s="300" t="s">
        <v>522</v>
      </c>
      <c r="E28" s="300" t="s">
        <v>521</v>
      </c>
      <c r="F28" s="300" t="s">
        <v>523</v>
      </c>
      <c r="G28" s="300" t="s">
        <v>31</v>
      </c>
      <c r="H28" s="300" t="s">
        <v>524</v>
      </c>
      <c r="I28" s="300" t="s">
        <v>31</v>
      </c>
      <c r="J28" s="300" t="s">
        <v>525</v>
      </c>
      <c r="K28" s="300" t="s">
        <v>31</v>
      </c>
    </row>
    <row r="29" spans="1:11">
      <c r="A29" s="301" t="s">
        <v>527</v>
      </c>
      <c r="B29" s="302">
        <v>90</v>
      </c>
      <c r="C29" s="302">
        <v>56</v>
      </c>
      <c r="D29" s="302">
        <v>87</v>
      </c>
      <c r="E29" s="302">
        <v>55</v>
      </c>
      <c r="F29" s="302">
        <v>35</v>
      </c>
      <c r="G29" s="302">
        <v>15</v>
      </c>
      <c r="H29" s="302">
        <v>5</v>
      </c>
      <c r="I29" s="302">
        <v>1</v>
      </c>
      <c r="J29" s="302">
        <v>0</v>
      </c>
      <c r="K29" s="297">
        <v>0</v>
      </c>
    </row>
    <row r="30" spans="1:11">
      <c r="A30" s="301" t="s">
        <v>528</v>
      </c>
      <c r="B30" s="303">
        <v>73</v>
      </c>
      <c r="C30" s="302">
        <v>45</v>
      </c>
      <c r="D30" s="302">
        <v>75</v>
      </c>
      <c r="E30" s="302">
        <v>47</v>
      </c>
      <c r="F30" s="302">
        <v>30</v>
      </c>
      <c r="G30" s="302">
        <v>12</v>
      </c>
      <c r="H30" s="303">
        <v>0</v>
      </c>
      <c r="I30" s="303">
        <v>0</v>
      </c>
      <c r="J30" s="303">
        <v>0</v>
      </c>
      <c r="K30" s="306">
        <v>0</v>
      </c>
    </row>
    <row r="31" spans="1:11">
      <c r="A31" s="301" t="s">
        <v>529</v>
      </c>
      <c r="B31" s="302">
        <v>7</v>
      </c>
      <c r="C31" s="302">
        <v>6</v>
      </c>
      <c r="D31" s="302">
        <v>6</v>
      </c>
      <c r="E31" s="302">
        <v>5</v>
      </c>
      <c r="F31" s="302">
        <v>5</v>
      </c>
      <c r="G31" s="302">
        <v>2</v>
      </c>
      <c r="H31" s="303">
        <v>0</v>
      </c>
      <c r="I31" s="303">
        <v>0</v>
      </c>
      <c r="J31" s="303">
        <v>0</v>
      </c>
      <c r="K31" s="306">
        <v>0</v>
      </c>
    </row>
    <row r="32" spans="1:11">
      <c r="A32" s="301" t="s">
        <v>530</v>
      </c>
      <c r="B32" s="302">
        <v>10</v>
      </c>
      <c r="C32" s="302">
        <v>8</v>
      </c>
      <c r="D32" s="302">
        <v>9</v>
      </c>
      <c r="E32" s="302">
        <v>8</v>
      </c>
      <c r="F32" s="303">
        <v>7</v>
      </c>
      <c r="G32" s="303">
        <v>3</v>
      </c>
      <c r="H32" s="302"/>
      <c r="I32" s="302"/>
      <c r="J32" s="302">
        <v>1</v>
      </c>
      <c r="K32" s="297">
        <v>0</v>
      </c>
    </row>
    <row r="33" spans="1:11">
      <c r="A33" s="301" t="s">
        <v>5</v>
      </c>
      <c r="B33" s="304">
        <f t="shared" ref="B33:K33" si="7">SUM(B29:B32)</f>
        <v>180</v>
      </c>
      <c r="C33" s="304">
        <f t="shared" si="7"/>
        <v>115</v>
      </c>
      <c r="D33" s="304">
        <f t="shared" si="7"/>
        <v>177</v>
      </c>
      <c r="E33" s="304">
        <f t="shared" si="7"/>
        <v>115</v>
      </c>
      <c r="F33" s="304">
        <f t="shared" si="7"/>
        <v>77</v>
      </c>
      <c r="G33" s="304">
        <f t="shared" si="7"/>
        <v>32</v>
      </c>
      <c r="H33" s="304">
        <f t="shared" si="7"/>
        <v>5</v>
      </c>
      <c r="I33" s="304">
        <f t="shared" si="7"/>
        <v>1</v>
      </c>
      <c r="J33" s="304">
        <f t="shared" si="7"/>
        <v>1</v>
      </c>
      <c r="K33" s="304">
        <f t="shared" si="7"/>
        <v>0</v>
      </c>
    </row>
    <row r="35" spans="1:11">
      <c r="A35" s="299" t="s">
        <v>12</v>
      </c>
    </row>
    <row r="36" spans="1:11" ht="86.25">
      <c r="A36" s="300" t="s">
        <v>526</v>
      </c>
      <c r="B36" s="300" t="s">
        <v>520</v>
      </c>
      <c r="C36" s="300" t="s">
        <v>521</v>
      </c>
      <c r="D36" s="300" t="s">
        <v>522</v>
      </c>
      <c r="E36" s="300" t="s">
        <v>521</v>
      </c>
      <c r="F36" s="300" t="s">
        <v>523</v>
      </c>
      <c r="G36" s="300" t="s">
        <v>31</v>
      </c>
      <c r="H36" s="300" t="s">
        <v>524</v>
      </c>
      <c r="I36" s="300" t="s">
        <v>31</v>
      </c>
      <c r="J36" s="300" t="s">
        <v>525</v>
      </c>
      <c r="K36" s="300" t="s">
        <v>31</v>
      </c>
    </row>
    <row r="37" spans="1:11">
      <c r="A37" s="301" t="s">
        <v>527</v>
      </c>
      <c r="B37" s="302">
        <v>97</v>
      </c>
      <c r="C37" s="302">
        <v>56</v>
      </c>
      <c r="D37" s="303">
        <v>94</v>
      </c>
      <c r="E37" s="302">
        <v>53</v>
      </c>
      <c r="F37" s="302">
        <v>44</v>
      </c>
      <c r="G37" s="302">
        <v>18</v>
      </c>
      <c r="H37" s="302">
        <v>2</v>
      </c>
      <c r="I37" s="302">
        <v>0</v>
      </c>
      <c r="J37" s="302">
        <v>0</v>
      </c>
      <c r="K37" s="297">
        <v>0</v>
      </c>
    </row>
    <row r="38" spans="1:11">
      <c r="A38" s="301" t="s">
        <v>528</v>
      </c>
      <c r="B38" s="302">
        <v>85</v>
      </c>
      <c r="C38" s="302">
        <v>49</v>
      </c>
      <c r="D38" s="302">
        <v>81</v>
      </c>
      <c r="E38" s="302">
        <v>47</v>
      </c>
      <c r="F38" s="302">
        <v>41</v>
      </c>
      <c r="G38" s="302">
        <v>19</v>
      </c>
      <c r="H38" s="303">
        <v>0</v>
      </c>
      <c r="I38" s="303">
        <v>0</v>
      </c>
      <c r="J38" s="302">
        <v>0</v>
      </c>
      <c r="K38" s="297">
        <v>0</v>
      </c>
    </row>
    <row r="39" spans="1:11">
      <c r="A39" s="301" t="s">
        <v>529</v>
      </c>
      <c r="B39" s="302">
        <v>1</v>
      </c>
      <c r="C39" s="302">
        <v>1</v>
      </c>
      <c r="D39" s="302">
        <v>1</v>
      </c>
      <c r="E39" s="302">
        <v>1</v>
      </c>
      <c r="F39" s="302">
        <v>1</v>
      </c>
      <c r="G39" s="302">
        <v>1</v>
      </c>
      <c r="H39" s="302">
        <v>0</v>
      </c>
      <c r="I39" s="302">
        <v>0</v>
      </c>
      <c r="J39" s="302">
        <v>0</v>
      </c>
      <c r="K39" s="297">
        <v>0</v>
      </c>
    </row>
    <row r="40" spans="1:11">
      <c r="A40" s="301" t="s">
        <v>530</v>
      </c>
      <c r="B40" s="302">
        <v>3</v>
      </c>
      <c r="C40" s="302">
        <v>1</v>
      </c>
      <c r="D40" s="302">
        <v>3</v>
      </c>
      <c r="E40" s="302">
        <v>1</v>
      </c>
      <c r="F40" s="302">
        <v>0</v>
      </c>
      <c r="G40" s="302">
        <v>0</v>
      </c>
      <c r="H40" s="302">
        <v>0</v>
      </c>
      <c r="I40" s="302">
        <v>0</v>
      </c>
      <c r="J40" s="302">
        <v>0</v>
      </c>
      <c r="K40" s="297">
        <v>0</v>
      </c>
    </row>
    <row r="41" spans="1:11">
      <c r="A41" s="301" t="s">
        <v>5</v>
      </c>
      <c r="B41" s="304">
        <f t="shared" ref="B41:K41" si="8">SUM(B37:B40)</f>
        <v>186</v>
      </c>
      <c r="C41" s="304">
        <f t="shared" si="8"/>
        <v>107</v>
      </c>
      <c r="D41" s="304">
        <f t="shared" si="8"/>
        <v>179</v>
      </c>
      <c r="E41" s="304">
        <f t="shared" si="8"/>
        <v>102</v>
      </c>
      <c r="F41" s="304">
        <f>SUM(F37:F40)</f>
        <v>86</v>
      </c>
      <c r="G41" s="304">
        <f t="shared" si="8"/>
        <v>38</v>
      </c>
      <c r="H41" s="304">
        <f t="shared" si="8"/>
        <v>2</v>
      </c>
      <c r="I41" s="304">
        <f t="shared" si="8"/>
        <v>0</v>
      </c>
      <c r="J41" s="304">
        <f t="shared" si="8"/>
        <v>0</v>
      </c>
      <c r="K41" s="304">
        <f t="shared" si="8"/>
        <v>0</v>
      </c>
    </row>
    <row r="43" spans="1:11">
      <c r="A43" s="299" t="s">
        <v>13</v>
      </c>
    </row>
    <row r="44" spans="1:11" ht="86.25">
      <c r="A44" s="300" t="s">
        <v>526</v>
      </c>
      <c r="B44" s="300" t="s">
        <v>520</v>
      </c>
      <c r="C44" s="300" t="s">
        <v>521</v>
      </c>
      <c r="D44" s="300" t="s">
        <v>522</v>
      </c>
      <c r="E44" s="300" t="s">
        <v>521</v>
      </c>
      <c r="F44" s="300" t="s">
        <v>523</v>
      </c>
      <c r="G44" s="300" t="s">
        <v>31</v>
      </c>
      <c r="H44" s="300" t="s">
        <v>524</v>
      </c>
      <c r="I44" s="300" t="s">
        <v>31</v>
      </c>
      <c r="J44" s="300" t="s">
        <v>525</v>
      </c>
      <c r="K44" s="300" t="s">
        <v>31</v>
      </c>
    </row>
    <row r="45" spans="1:11">
      <c r="A45" s="301" t="s">
        <v>527</v>
      </c>
      <c r="B45" s="302">
        <v>226</v>
      </c>
      <c r="C45" s="302">
        <v>201</v>
      </c>
      <c r="D45" s="303">
        <v>201</v>
      </c>
      <c r="E45" s="303">
        <v>176</v>
      </c>
      <c r="F45" s="302">
        <v>74</v>
      </c>
      <c r="G45" s="302">
        <v>52</v>
      </c>
      <c r="H45" s="302">
        <v>1</v>
      </c>
      <c r="I45" s="302">
        <v>1</v>
      </c>
      <c r="J45" s="302">
        <v>1</v>
      </c>
      <c r="K45" s="297">
        <v>1</v>
      </c>
    </row>
    <row r="46" spans="1:11">
      <c r="A46" s="301" t="s">
        <v>528</v>
      </c>
      <c r="B46" s="302">
        <v>163</v>
      </c>
      <c r="C46" s="302">
        <v>142</v>
      </c>
      <c r="D46" s="302">
        <v>158</v>
      </c>
      <c r="E46" s="302">
        <v>137</v>
      </c>
      <c r="F46" s="302">
        <v>63</v>
      </c>
      <c r="G46" s="302">
        <v>44</v>
      </c>
      <c r="H46" s="303">
        <v>0</v>
      </c>
      <c r="I46" s="303">
        <v>0</v>
      </c>
      <c r="J46" s="302">
        <v>0</v>
      </c>
      <c r="K46" s="297">
        <v>0</v>
      </c>
    </row>
    <row r="47" spans="1:11">
      <c r="A47" s="301" t="s">
        <v>529</v>
      </c>
      <c r="B47" s="302">
        <v>4</v>
      </c>
      <c r="C47" s="302">
        <v>2</v>
      </c>
      <c r="D47" s="302">
        <v>4</v>
      </c>
      <c r="E47" s="302">
        <v>2</v>
      </c>
      <c r="F47" s="302">
        <v>3</v>
      </c>
      <c r="G47" s="302">
        <v>2</v>
      </c>
      <c r="H47" s="302">
        <v>0</v>
      </c>
      <c r="I47" s="302">
        <v>0</v>
      </c>
      <c r="J47" s="302">
        <v>0</v>
      </c>
      <c r="K47" s="297">
        <v>0</v>
      </c>
    </row>
    <row r="48" spans="1:11">
      <c r="A48" s="301" t="s">
        <v>530</v>
      </c>
      <c r="B48" s="302">
        <v>13</v>
      </c>
      <c r="C48" s="302">
        <v>8</v>
      </c>
      <c r="D48" s="302">
        <v>12</v>
      </c>
      <c r="E48" s="302">
        <v>7</v>
      </c>
      <c r="F48" s="303">
        <v>0</v>
      </c>
      <c r="G48" s="303">
        <v>0</v>
      </c>
      <c r="H48" s="302">
        <v>0</v>
      </c>
      <c r="I48" s="302">
        <v>0</v>
      </c>
      <c r="J48" s="302">
        <v>0</v>
      </c>
      <c r="K48" s="297">
        <v>0</v>
      </c>
    </row>
    <row r="49" spans="1:11">
      <c r="A49" s="301" t="s">
        <v>5</v>
      </c>
      <c r="B49" s="304">
        <f t="shared" ref="B49:K49" si="9">SUM(B45:B48)</f>
        <v>406</v>
      </c>
      <c r="C49" s="304">
        <f t="shared" si="9"/>
        <v>353</v>
      </c>
      <c r="D49" s="304">
        <f t="shared" si="9"/>
        <v>375</v>
      </c>
      <c r="E49" s="304">
        <f t="shared" si="9"/>
        <v>322</v>
      </c>
      <c r="F49" s="304">
        <f t="shared" si="9"/>
        <v>140</v>
      </c>
      <c r="G49" s="304">
        <f t="shared" si="9"/>
        <v>98</v>
      </c>
      <c r="H49" s="304">
        <f t="shared" si="9"/>
        <v>1</v>
      </c>
      <c r="I49" s="304">
        <f t="shared" si="9"/>
        <v>1</v>
      </c>
      <c r="J49" s="304">
        <f t="shared" si="9"/>
        <v>1</v>
      </c>
      <c r="K49" s="304">
        <f t="shared" si="9"/>
        <v>1</v>
      </c>
    </row>
    <row r="51" spans="1:11">
      <c r="A51" s="299" t="s">
        <v>14</v>
      </c>
    </row>
    <row r="52" spans="1:11" ht="86.25">
      <c r="A52" s="300" t="s">
        <v>526</v>
      </c>
      <c r="B52" s="300" t="s">
        <v>520</v>
      </c>
      <c r="C52" s="300" t="s">
        <v>521</v>
      </c>
      <c r="D52" s="300" t="s">
        <v>522</v>
      </c>
      <c r="E52" s="300" t="s">
        <v>521</v>
      </c>
      <c r="F52" s="300" t="s">
        <v>523</v>
      </c>
      <c r="G52" s="300" t="s">
        <v>31</v>
      </c>
      <c r="H52" s="300" t="s">
        <v>524</v>
      </c>
      <c r="I52" s="300" t="s">
        <v>31</v>
      </c>
      <c r="J52" s="300" t="s">
        <v>525</v>
      </c>
      <c r="K52" s="300" t="s">
        <v>31</v>
      </c>
    </row>
    <row r="53" spans="1:11">
      <c r="A53" s="301" t="s">
        <v>527</v>
      </c>
      <c r="B53" s="302">
        <v>154</v>
      </c>
      <c r="C53" s="302">
        <v>103</v>
      </c>
      <c r="D53" s="302">
        <v>130</v>
      </c>
      <c r="E53" s="302">
        <v>87</v>
      </c>
      <c r="F53" s="302">
        <v>26</v>
      </c>
      <c r="G53" s="302">
        <v>13</v>
      </c>
      <c r="H53" s="302">
        <v>2</v>
      </c>
      <c r="I53" s="302">
        <v>2</v>
      </c>
      <c r="J53" s="302">
        <f t="shared" ref="J53:K56" si="10">SUM(J61+J69+J77+J85+J93+J101)</f>
        <v>0</v>
      </c>
      <c r="K53" s="302">
        <f t="shared" si="10"/>
        <v>0</v>
      </c>
    </row>
    <row r="54" spans="1:11">
      <c r="A54" s="301" t="s">
        <v>528</v>
      </c>
      <c r="B54" s="302">
        <v>113</v>
      </c>
      <c r="C54" s="302">
        <v>55</v>
      </c>
      <c r="D54" s="302">
        <v>104</v>
      </c>
      <c r="E54" s="302">
        <v>52</v>
      </c>
      <c r="F54" s="302">
        <v>33</v>
      </c>
      <c r="G54" s="302">
        <v>16</v>
      </c>
      <c r="H54" s="303">
        <v>0</v>
      </c>
      <c r="I54" s="303">
        <v>0</v>
      </c>
      <c r="J54" s="302">
        <f t="shared" si="10"/>
        <v>0</v>
      </c>
      <c r="K54" s="302">
        <f>SUM(K62+K70+K78+K86+K94+K102)</f>
        <v>0</v>
      </c>
    </row>
    <row r="55" spans="1:11">
      <c r="A55" s="301" t="s">
        <v>529</v>
      </c>
      <c r="B55" s="302">
        <v>7</v>
      </c>
      <c r="C55" s="302">
        <v>2</v>
      </c>
      <c r="D55" s="302">
        <v>7</v>
      </c>
      <c r="E55" s="302">
        <v>2</v>
      </c>
      <c r="F55" s="302">
        <v>6</v>
      </c>
      <c r="G55" s="302">
        <f>SUM(G63+G71+G79+G87+G95+G103)</f>
        <v>0</v>
      </c>
      <c r="H55" s="302">
        <f t="shared" ref="H55:H56" si="11">SUM(H63+H71+H79+H87+H95+H103)</f>
        <v>0</v>
      </c>
      <c r="I55" s="302">
        <f>SUM(I63+I71+I79+I87+I95+I103)</f>
        <v>0</v>
      </c>
      <c r="J55" s="302">
        <f t="shared" si="10"/>
        <v>0</v>
      </c>
      <c r="K55" s="302">
        <f>SUM(K63+K71+K79+K87+K95+K103)</f>
        <v>0</v>
      </c>
    </row>
    <row r="56" spans="1:11">
      <c r="A56" s="301" t="s">
        <v>530</v>
      </c>
      <c r="B56" s="302">
        <v>78</v>
      </c>
      <c r="C56" s="302">
        <v>43</v>
      </c>
      <c r="D56" s="302">
        <v>77</v>
      </c>
      <c r="E56" s="302">
        <v>43</v>
      </c>
      <c r="F56" s="302">
        <f t="shared" ref="F56" si="12">SUM(F64+F72+F80+F88+F96+F104)</f>
        <v>0</v>
      </c>
      <c r="G56" s="302">
        <f>SUM(G64+G72+G80+G88+G96+G104)</f>
        <v>0</v>
      </c>
      <c r="H56" s="302">
        <f t="shared" si="11"/>
        <v>0</v>
      </c>
      <c r="I56" s="302">
        <f>SUM(I64+I72+I80+I88+I96+I104)</f>
        <v>0</v>
      </c>
      <c r="J56" s="302">
        <f t="shared" si="10"/>
        <v>0</v>
      </c>
      <c r="K56" s="302">
        <f>SUM(K64+K72+K80+K88+K96+K104)</f>
        <v>0</v>
      </c>
    </row>
    <row r="57" spans="1:11">
      <c r="A57" s="301" t="s">
        <v>5</v>
      </c>
      <c r="B57" s="304">
        <f t="shared" ref="B57:K57" si="13">SUM(B53:B56)</f>
        <v>352</v>
      </c>
      <c r="C57" s="304">
        <f t="shared" si="13"/>
        <v>203</v>
      </c>
      <c r="D57" s="304">
        <f t="shared" si="13"/>
        <v>318</v>
      </c>
      <c r="E57" s="304">
        <f t="shared" si="13"/>
        <v>184</v>
      </c>
      <c r="F57" s="304">
        <f t="shared" si="13"/>
        <v>65</v>
      </c>
      <c r="G57" s="304">
        <f t="shared" si="13"/>
        <v>29</v>
      </c>
      <c r="H57" s="304">
        <f t="shared" si="13"/>
        <v>2</v>
      </c>
      <c r="I57" s="304">
        <f t="shared" si="13"/>
        <v>2</v>
      </c>
      <c r="J57" s="304">
        <f t="shared" si="13"/>
        <v>0</v>
      </c>
      <c r="K57" s="304">
        <f t="shared" si="13"/>
        <v>0</v>
      </c>
    </row>
  </sheetData>
  <mergeCells count="1">
    <mergeCell ref="A3:K3"/>
  </mergeCells>
  <pageMargins left="0.7" right="0.7" top="0.75" bottom="0.75" header="0.3" footer="0.3"/>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RowHeight="15"/>
  <cols>
    <col min="1" max="1" width="10.28515625" customWidth="1"/>
    <col min="2" max="2" width="8.140625" customWidth="1"/>
    <col min="3" max="3" width="6.42578125" customWidth="1"/>
    <col min="4" max="4" width="7.5703125" customWidth="1"/>
    <col min="5" max="6" width="7.42578125" customWidth="1"/>
    <col min="7" max="7" width="7.140625" customWidth="1"/>
    <col min="8" max="8" width="7.85546875" customWidth="1"/>
    <col min="9" max="9" width="6.140625" customWidth="1"/>
    <col min="10" max="10" width="10.28515625" customWidth="1"/>
    <col min="11" max="11" width="8.42578125" customWidth="1"/>
  </cols>
  <sheetData>
    <row r="1" spans="1:11" ht="15.75">
      <c r="A1" s="317" t="s">
        <v>612</v>
      </c>
    </row>
    <row r="4" spans="1:11" ht="152.25" customHeight="1">
      <c r="A4" s="347" t="s">
        <v>0</v>
      </c>
      <c r="B4" s="347" t="s">
        <v>146</v>
      </c>
      <c r="C4" s="347" t="s">
        <v>514</v>
      </c>
      <c r="D4" s="348" t="s">
        <v>31</v>
      </c>
      <c r="E4" s="347" t="s">
        <v>515</v>
      </c>
      <c r="F4" s="348" t="s">
        <v>31</v>
      </c>
      <c r="G4" s="347" t="s">
        <v>5</v>
      </c>
      <c r="H4" s="348" t="s">
        <v>31</v>
      </c>
      <c r="I4" s="359" t="s">
        <v>608</v>
      </c>
      <c r="J4" s="359" t="s">
        <v>611</v>
      </c>
      <c r="K4" s="348" t="s">
        <v>609</v>
      </c>
    </row>
    <row r="5" spans="1:11" ht="15.75">
      <c r="A5" s="836" t="s">
        <v>9</v>
      </c>
      <c r="B5" s="349" t="s">
        <v>45</v>
      </c>
      <c r="C5" s="350">
        <v>1024</v>
      </c>
      <c r="D5" s="350">
        <v>697</v>
      </c>
      <c r="E5" s="350">
        <v>157</v>
      </c>
      <c r="F5" s="350">
        <v>110</v>
      </c>
      <c r="G5" s="351">
        <v>1181</v>
      </c>
      <c r="H5" s="351">
        <v>807</v>
      </c>
      <c r="I5" s="352">
        <v>12</v>
      </c>
      <c r="J5" s="360">
        <v>1.02</v>
      </c>
      <c r="K5" s="352">
        <v>6</v>
      </c>
    </row>
    <row r="6" spans="1:11" ht="15.75">
      <c r="A6" s="836"/>
      <c r="B6" s="349" t="s">
        <v>60</v>
      </c>
      <c r="C6" s="350">
        <v>424</v>
      </c>
      <c r="D6" s="350">
        <v>310</v>
      </c>
      <c r="E6" s="350">
        <v>104</v>
      </c>
      <c r="F6" s="350">
        <v>72</v>
      </c>
      <c r="G6" s="351">
        <v>528</v>
      </c>
      <c r="H6" s="351">
        <v>382</v>
      </c>
      <c r="I6" s="352">
        <v>14</v>
      </c>
      <c r="J6" s="360">
        <v>2.65</v>
      </c>
      <c r="K6" s="352">
        <v>11</v>
      </c>
    </row>
    <row r="7" spans="1:11" ht="15.75">
      <c r="A7" s="836"/>
      <c r="B7" s="349" t="s">
        <v>67</v>
      </c>
      <c r="C7" s="350">
        <v>15</v>
      </c>
      <c r="D7" s="350">
        <v>11</v>
      </c>
      <c r="E7" s="350">
        <v>10</v>
      </c>
      <c r="F7" s="350">
        <v>1</v>
      </c>
      <c r="G7" s="351">
        <v>25</v>
      </c>
      <c r="H7" s="351">
        <v>12</v>
      </c>
      <c r="I7" s="352">
        <v>0</v>
      </c>
      <c r="J7" s="360">
        <v>0</v>
      </c>
      <c r="K7" s="352">
        <v>0</v>
      </c>
    </row>
    <row r="8" spans="1:11" ht="15.75">
      <c r="A8" s="834" t="s">
        <v>5</v>
      </c>
      <c r="B8" s="834"/>
      <c r="C8" s="353">
        <v>1463</v>
      </c>
      <c r="D8" s="353">
        <v>1018</v>
      </c>
      <c r="E8" s="353">
        <v>271</v>
      </c>
      <c r="F8" s="353">
        <v>183</v>
      </c>
      <c r="G8" s="353">
        <v>1734</v>
      </c>
      <c r="H8" s="353">
        <v>1201</v>
      </c>
      <c r="I8" s="354">
        <v>26</v>
      </c>
      <c r="J8" s="361">
        <v>1.5</v>
      </c>
      <c r="K8" s="354">
        <v>17</v>
      </c>
    </row>
    <row r="9" spans="1:11" ht="15.75">
      <c r="A9" s="836" t="s">
        <v>10</v>
      </c>
      <c r="B9" s="349" t="s">
        <v>45</v>
      </c>
      <c r="C9" s="350">
        <v>989</v>
      </c>
      <c r="D9" s="350">
        <v>564</v>
      </c>
      <c r="E9" s="350">
        <v>126</v>
      </c>
      <c r="F9" s="350">
        <v>50</v>
      </c>
      <c r="G9" s="351">
        <v>1115</v>
      </c>
      <c r="H9" s="351">
        <v>614</v>
      </c>
      <c r="I9" s="352">
        <v>5</v>
      </c>
      <c r="J9" s="360">
        <v>0.44</v>
      </c>
      <c r="K9" s="352">
        <v>5</v>
      </c>
    </row>
    <row r="10" spans="1:11" ht="15.75">
      <c r="A10" s="836"/>
      <c r="B10" s="349" t="s">
        <v>60</v>
      </c>
      <c r="C10" s="350">
        <v>310</v>
      </c>
      <c r="D10" s="350">
        <v>197</v>
      </c>
      <c r="E10" s="350">
        <v>76</v>
      </c>
      <c r="F10" s="350">
        <v>37</v>
      </c>
      <c r="G10" s="351">
        <v>386</v>
      </c>
      <c r="H10" s="351">
        <v>234</v>
      </c>
      <c r="I10" s="352">
        <v>15</v>
      </c>
      <c r="J10" s="360">
        <v>3.88</v>
      </c>
      <c r="K10" s="352">
        <v>14</v>
      </c>
    </row>
    <row r="11" spans="1:11" ht="15.75">
      <c r="A11" s="836"/>
      <c r="B11" s="349" t="s">
        <v>67</v>
      </c>
      <c r="C11" s="350">
        <v>10</v>
      </c>
      <c r="D11" s="350">
        <v>3</v>
      </c>
      <c r="E11" s="350">
        <v>12</v>
      </c>
      <c r="F11" s="350">
        <v>6</v>
      </c>
      <c r="G11" s="351">
        <v>22</v>
      </c>
      <c r="H11" s="351">
        <v>9</v>
      </c>
      <c r="I11" s="352">
        <v>1</v>
      </c>
      <c r="J11" s="360">
        <v>4.5</v>
      </c>
      <c r="K11" s="352">
        <v>0</v>
      </c>
    </row>
    <row r="12" spans="1:11" ht="15.75">
      <c r="A12" s="834" t="s">
        <v>5</v>
      </c>
      <c r="B12" s="834"/>
      <c r="C12" s="353">
        <v>1309</v>
      </c>
      <c r="D12" s="353">
        <v>764</v>
      </c>
      <c r="E12" s="353">
        <v>214</v>
      </c>
      <c r="F12" s="353">
        <v>93</v>
      </c>
      <c r="G12" s="353">
        <v>1523</v>
      </c>
      <c r="H12" s="353">
        <v>857</v>
      </c>
      <c r="I12" s="354">
        <v>21</v>
      </c>
      <c r="J12" s="361">
        <v>1.38</v>
      </c>
      <c r="K12" s="354">
        <v>19</v>
      </c>
    </row>
    <row r="13" spans="1:11" ht="15.75">
      <c r="A13" s="836" t="s">
        <v>11</v>
      </c>
      <c r="B13" s="349" t="s">
        <v>45</v>
      </c>
      <c r="C13" s="350">
        <v>410</v>
      </c>
      <c r="D13" s="350">
        <v>250</v>
      </c>
      <c r="E13" s="350">
        <v>24</v>
      </c>
      <c r="F13" s="350">
        <v>14</v>
      </c>
      <c r="G13" s="351">
        <v>434</v>
      </c>
      <c r="H13" s="351">
        <v>264</v>
      </c>
      <c r="I13" s="352">
        <v>21</v>
      </c>
      <c r="J13" s="360">
        <v>4.83</v>
      </c>
      <c r="K13" s="352">
        <v>19</v>
      </c>
    </row>
    <row r="14" spans="1:11" ht="15.75">
      <c r="A14" s="836"/>
      <c r="B14" s="349" t="s">
        <v>60</v>
      </c>
      <c r="C14" s="350">
        <v>189</v>
      </c>
      <c r="D14" s="350">
        <v>108</v>
      </c>
      <c r="E14" s="350">
        <v>22</v>
      </c>
      <c r="F14" s="350">
        <v>12</v>
      </c>
      <c r="G14" s="351">
        <v>211</v>
      </c>
      <c r="H14" s="351">
        <v>120</v>
      </c>
      <c r="I14" s="352">
        <v>13</v>
      </c>
      <c r="J14" s="360">
        <v>6.1</v>
      </c>
      <c r="K14" s="352">
        <v>7</v>
      </c>
    </row>
    <row r="15" spans="1:11" ht="15.75">
      <c r="A15" s="836"/>
      <c r="B15" s="349" t="s">
        <v>67</v>
      </c>
      <c r="C15" s="350">
        <v>10</v>
      </c>
      <c r="D15" s="350">
        <v>3</v>
      </c>
      <c r="E15" s="350">
        <v>25</v>
      </c>
      <c r="F15" s="350">
        <v>11</v>
      </c>
      <c r="G15" s="351">
        <v>35</v>
      </c>
      <c r="H15" s="351">
        <v>14</v>
      </c>
      <c r="I15" s="352">
        <v>2</v>
      </c>
      <c r="J15" s="360">
        <v>5.71</v>
      </c>
      <c r="K15" s="352">
        <v>2</v>
      </c>
    </row>
    <row r="16" spans="1:11" ht="15.75">
      <c r="A16" s="834" t="s">
        <v>5</v>
      </c>
      <c r="B16" s="834"/>
      <c r="C16" s="353">
        <v>609</v>
      </c>
      <c r="D16" s="353">
        <v>361</v>
      </c>
      <c r="E16" s="353">
        <v>71</v>
      </c>
      <c r="F16" s="353">
        <v>37</v>
      </c>
      <c r="G16" s="353">
        <v>680</v>
      </c>
      <c r="H16" s="353">
        <v>398</v>
      </c>
      <c r="I16" s="354">
        <v>36</v>
      </c>
      <c r="J16" s="361">
        <v>5.29</v>
      </c>
      <c r="K16" s="354">
        <v>28</v>
      </c>
    </row>
    <row r="17" spans="1:11" ht="15.75">
      <c r="A17" s="836" t="s">
        <v>12</v>
      </c>
      <c r="B17" s="349" t="s">
        <v>45</v>
      </c>
      <c r="C17" s="350">
        <v>536</v>
      </c>
      <c r="D17" s="350">
        <v>326</v>
      </c>
      <c r="E17" s="350">
        <v>27</v>
      </c>
      <c r="F17" s="350">
        <v>10</v>
      </c>
      <c r="G17" s="351">
        <v>563</v>
      </c>
      <c r="H17" s="351">
        <v>336</v>
      </c>
      <c r="I17" s="352">
        <v>1</v>
      </c>
      <c r="J17" s="360">
        <v>0.17</v>
      </c>
      <c r="K17" s="352">
        <v>1</v>
      </c>
    </row>
    <row r="18" spans="1:11" ht="15.75">
      <c r="A18" s="836"/>
      <c r="B18" s="349" t="s">
        <v>60</v>
      </c>
      <c r="C18" s="350">
        <v>143</v>
      </c>
      <c r="D18" s="350">
        <v>79</v>
      </c>
      <c r="E18" s="350">
        <v>10</v>
      </c>
      <c r="F18" s="350">
        <v>4</v>
      </c>
      <c r="G18" s="351">
        <v>153</v>
      </c>
      <c r="H18" s="351">
        <v>83</v>
      </c>
      <c r="I18" s="352">
        <v>1</v>
      </c>
      <c r="J18" s="360">
        <v>0.65</v>
      </c>
      <c r="K18" s="352">
        <v>0</v>
      </c>
    </row>
    <row r="19" spans="1:11" ht="15.75">
      <c r="A19" s="836"/>
      <c r="B19" s="349" t="s">
        <v>67</v>
      </c>
      <c r="C19" s="350">
        <v>12</v>
      </c>
      <c r="D19" s="350">
        <v>7</v>
      </c>
      <c r="E19" s="350">
        <v>1</v>
      </c>
      <c r="F19" s="350">
        <v>1</v>
      </c>
      <c r="G19" s="351">
        <v>13</v>
      </c>
      <c r="H19" s="351">
        <v>8</v>
      </c>
      <c r="I19" s="352">
        <v>0</v>
      </c>
      <c r="J19" s="360">
        <v>0</v>
      </c>
      <c r="K19" s="352">
        <v>0</v>
      </c>
    </row>
    <row r="20" spans="1:11" ht="15.75">
      <c r="A20" s="834" t="s">
        <v>5</v>
      </c>
      <c r="B20" s="834"/>
      <c r="C20" s="353">
        <v>691</v>
      </c>
      <c r="D20" s="353">
        <v>412</v>
      </c>
      <c r="E20" s="353">
        <v>38</v>
      </c>
      <c r="F20" s="353">
        <v>15</v>
      </c>
      <c r="G20" s="353">
        <v>729</v>
      </c>
      <c r="H20" s="353">
        <v>427</v>
      </c>
      <c r="I20" s="354">
        <v>2</v>
      </c>
      <c r="J20" s="361">
        <v>0.27</v>
      </c>
      <c r="K20" s="354">
        <v>1</v>
      </c>
    </row>
    <row r="21" spans="1:11" ht="15.75">
      <c r="A21" s="836" t="s">
        <v>13</v>
      </c>
      <c r="B21" s="349" t="s">
        <v>45</v>
      </c>
      <c r="C21" s="350">
        <v>570</v>
      </c>
      <c r="D21" s="350">
        <v>506</v>
      </c>
      <c r="E21" s="350">
        <v>181</v>
      </c>
      <c r="F21" s="350">
        <v>171</v>
      </c>
      <c r="G21" s="351">
        <v>751</v>
      </c>
      <c r="H21" s="351">
        <v>677</v>
      </c>
      <c r="I21" s="352">
        <v>3</v>
      </c>
      <c r="J21" s="360">
        <v>0.39</v>
      </c>
      <c r="K21" s="352">
        <v>2</v>
      </c>
    </row>
    <row r="22" spans="1:11" ht="15.75">
      <c r="A22" s="836"/>
      <c r="B22" s="349" t="s">
        <v>60</v>
      </c>
      <c r="C22" s="350">
        <v>248</v>
      </c>
      <c r="D22" s="350">
        <v>218</v>
      </c>
      <c r="E22" s="350">
        <v>125</v>
      </c>
      <c r="F22" s="350">
        <v>116</v>
      </c>
      <c r="G22" s="351">
        <v>373</v>
      </c>
      <c r="H22" s="351">
        <v>334</v>
      </c>
      <c r="I22" s="352">
        <v>3</v>
      </c>
      <c r="J22" s="360">
        <v>0.8</v>
      </c>
      <c r="K22" s="352">
        <v>1</v>
      </c>
    </row>
    <row r="23" spans="1:11" ht="15.75">
      <c r="A23" s="836"/>
      <c r="B23" s="349" t="s">
        <v>67</v>
      </c>
      <c r="C23" s="350">
        <v>13</v>
      </c>
      <c r="D23" s="350">
        <v>11</v>
      </c>
      <c r="E23" s="350">
        <v>14</v>
      </c>
      <c r="F23" s="350">
        <v>7</v>
      </c>
      <c r="G23" s="351">
        <v>27</v>
      </c>
      <c r="H23" s="351">
        <v>18</v>
      </c>
      <c r="I23" s="352">
        <v>0</v>
      </c>
      <c r="J23" s="360">
        <v>0</v>
      </c>
      <c r="K23" s="352">
        <v>0</v>
      </c>
    </row>
    <row r="24" spans="1:11" ht="15.75">
      <c r="A24" s="834" t="s">
        <v>5</v>
      </c>
      <c r="B24" s="834"/>
      <c r="C24" s="353">
        <v>831</v>
      </c>
      <c r="D24" s="353">
        <v>735</v>
      </c>
      <c r="E24" s="353">
        <v>320</v>
      </c>
      <c r="F24" s="353">
        <v>294</v>
      </c>
      <c r="G24" s="353">
        <v>1151</v>
      </c>
      <c r="H24" s="353">
        <v>1029</v>
      </c>
      <c r="I24" s="354">
        <v>6</v>
      </c>
      <c r="J24" s="361">
        <v>0.43</v>
      </c>
      <c r="K24" s="354">
        <v>3</v>
      </c>
    </row>
    <row r="25" spans="1:11" ht="15.75">
      <c r="A25" s="836" t="s">
        <v>14</v>
      </c>
      <c r="B25" s="349" t="s">
        <v>45</v>
      </c>
      <c r="C25" s="350">
        <v>459</v>
      </c>
      <c r="D25" s="350">
        <v>291</v>
      </c>
      <c r="E25" s="350">
        <v>241</v>
      </c>
      <c r="F25" s="350">
        <v>147</v>
      </c>
      <c r="G25" s="351">
        <v>700</v>
      </c>
      <c r="H25" s="351">
        <v>438</v>
      </c>
      <c r="I25" s="352">
        <v>0</v>
      </c>
      <c r="J25" s="360">
        <v>0</v>
      </c>
      <c r="K25" s="352">
        <v>0</v>
      </c>
    </row>
    <row r="26" spans="1:11" ht="15.75">
      <c r="A26" s="836"/>
      <c r="B26" s="349" t="s">
        <v>60</v>
      </c>
      <c r="C26" s="350">
        <v>175</v>
      </c>
      <c r="D26" s="350">
        <v>129</v>
      </c>
      <c r="E26" s="350">
        <v>99</v>
      </c>
      <c r="F26" s="350">
        <v>57</v>
      </c>
      <c r="G26" s="351">
        <v>274</v>
      </c>
      <c r="H26" s="351">
        <v>186</v>
      </c>
      <c r="I26" s="352">
        <v>0</v>
      </c>
      <c r="J26" s="360">
        <v>0</v>
      </c>
      <c r="K26" s="352">
        <v>0</v>
      </c>
    </row>
    <row r="27" spans="1:11" ht="15.75">
      <c r="A27" s="836"/>
      <c r="B27" s="349" t="s">
        <v>67</v>
      </c>
      <c r="C27" s="350">
        <v>7</v>
      </c>
      <c r="D27" s="350">
        <v>5</v>
      </c>
      <c r="E27" s="350">
        <v>36</v>
      </c>
      <c r="F27" s="350">
        <v>22</v>
      </c>
      <c r="G27" s="351">
        <v>43</v>
      </c>
      <c r="H27" s="351">
        <v>27</v>
      </c>
      <c r="I27" s="352">
        <v>0</v>
      </c>
      <c r="J27" s="360">
        <v>0</v>
      </c>
      <c r="K27" s="352">
        <v>0</v>
      </c>
    </row>
    <row r="28" spans="1:11" ht="15.75">
      <c r="A28" s="834" t="s">
        <v>5</v>
      </c>
      <c r="B28" s="834"/>
      <c r="C28" s="353">
        <v>641</v>
      </c>
      <c r="D28" s="353">
        <v>425</v>
      </c>
      <c r="E28" s="353">
        <v>376</v>
      </c>
      <c r="F28" s="353">
        <v>226</v>
      </c>
      <c r="G28" s="353">
        <v>1017</v>
      </c>
      <c r="H28" s="353">
        <v>651</v>
      </c>
      <c r="I28" s="354">
        <v>0</v>
      </c>
      <c r="J28" s="361">
        <v>0</v>
      </c>
      <c r="K28" s="354">
        <v>0</v>
      </c>
    </row>
    <row r="29" spans="1:11" ht="31.5">
      <c r="A29" s="834" t="s">
        <v>37</v>
      </c>
      <c r="B29" s="834"/>
      <c r="C29" s="355" t="s">
        <v>514</v>
      </c>
      <c r="D29" s="356" t="s">
        <v>31</v>
      </c>
      <c r="E29" s="355" t="s">
        <v>515</v>
      </c>
      <c r="F29" s="356" t="s">
        <v>31</v>
      </c>
      <c r="G29" s="355" t="s">
        <v>5</v>
      </c>
      <c r="H29" s="356" t="s">
        <v>31</v>
      </c>
      <c r="I29" s="356"/>
      <c r="J29" s="356"/>
      <c r="K29" s="356"/>
    </row>
    <row r="30" spans="1:11" ht="15.75">
      <c r="A30" s="834" t="s">
        <v>516</v>
      </c>
      <c r="B30" s="834"/>
      <c r="C30" s="353">
        <v>3988</v>
      </c>
      <c r="D30" s="353">
        <v>2634</v>
      </c>
      <c r="E30" s="353">
        <v>756</v>
      </c>
      <c r="F30" s="353">
        <v>502</v>
      </c>
      <c r="G30" s="351">
        <v>4744</v>
      </c>
      <c r="H30" s="351">
        <v>3136</v>
      </c>
      <c r="I30" s="352">
        <f>SUM(I5+I9+I13+I17+I21+I25)</f>
        <v>42</v>
      </c>
      <c r="J30" s="360" t="s">
        <v>610</v>
      </c>
      <c r="K30" s="352">
        <v>33</v>
      </c>
    </row>
    <row r="31" spans="1:11" ht="15.75">
      <c r="A31" s="834" t="s">
        <v>517</v>
      </c>
      <c r="B31" s="834"/>
      <c r="C31" s="353">
        <v>1489</v>
      </c>
      <c r="D31" s="353">
        <v>1041</v>
      </c>
      <c r="E31" s="353">
        <v>436</v>
      </c>
      <c r="F31" s="353">
        <v>298</v>
      </c>
      <c r="G31" s="351">
        <v>1925</v>
      </c>
      <c r="H31" s="351">
        <v>1339</v>
      </c>
      <c r="I31" s="352">
        <f>SUM(I6+I10+I14+I18+I22+I26)</f>
        <v>46</v>
      </c>
      <c r="J31" s="360">
        <v>2.39</v>
      </c>
      <c r="K31" s="352">
        <v>33</v>
      </c>
    </row>
    <row r="32" spans="1:11" ht="15.75">
      <c r="A32" s="834" t="s">
        <v>518</v>
      </c>
      <c r="B32" s="834"/>
      <c r="C32" s="353">
        <v>67</v>
      </c>
      <c r="D32" s="353">
        <v>40</v>
      </c>
      <c r="E32" s="353">
        <v>98</v>
      </c>
      <c r="F32" s="353">
        <v>48</v>
      </c>
      <c r="G32" s="351">
        <v>165</v>
      </c>
      <c r="H32" s="351">
        <v>88</v>
      </c>
      <c r="I32" s="352">
        <f>SUM(I7+I11+I15+I19+I23+I27)</f>
        <v>3</v>
      </c>
      <c r="J32" s="360">
        <v>1.82</v>
      </c>
      <c r="K32" s="352">
        <f>SUM(K7+K11+K15+K19+K23+K27)</f>
        <v>2</v>
      </c>
    </row>
    <row r="33" spans="1:11" ht="15.75">
      <c r="A33" s="835" t="s">
        <v>5</v>
      </c>
      <c r="B33" s="835"/>
      <c r="C33" s="357">
        <v>5544</v>
      </c>
      <c r="D33" s="357">
        <v>3715</v>
      </c>
      <c r="E33" s="357">
        <v>1290</v>
      </c>
      <c r="F33" s="357">
        <v>848</v>
      </c>
      <c r="G33" s="357">
        <v>6834</v>
      </c>
      <c r="H33" s="357">
        <v>4563</v>
      </c>
      <c r="I33" s="358">
        <f>SUM(I30:I32)</f>
        <v>91</v>
      </c>
      <c r="J33" s="362">
        <v>1.33</v>
      </c>
      <c r="K33" s="358">
        <f>SUM(K30:K32)</f>
        <v>68</v>
      </c>
    </row>
  </sheetData>
  <mergeCells count="17">
    <mergeCell ref="A28:B28"/>
    <mergeCell ref="A5:A7"/>
    <mergeCell ref="A8:B8"/>
    <mergeCell ref="A9:A11"/>
    <mergeCell ref="A12:B12"/>
    <mergeCell ref="A13:A15"/>
    <mergeCell ref="A16:B16"/>
    <mergeCell ref="A17:A19"/>
    <mergeCell ref="A20:B20"/>
    <mergeCell ref="A21:A23"/>
    <mergeCell ref="A24:B24"/>
    <mergeCell ref="A25:A27"/>
    <mergeCell ref="A29:B29"/>
    <mergeCell ref="A30:B30"/>
    <mergeCell ref="A31:B31"/>
    <mergeCell ref="A32:B32"/>
    <mergeCell ref="A33:B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sqref="A1:V1"/>
    </sheetView>
  </sheetViews>
  <sheetFormatPr defaultRowHeight="15"/>
  <cols>
    <col min="1" max="1" width="4.28515625" customWidth="1"/>
    <col min="2" max="3" width="3.42578125" customWidth="1"/>
    <col min="4" max="4" width="3.42578125" bestFit="1" customWidth="1"/>
    <col min="5" max="5" width="4.140625" bestFit="1" customWidth="1"/>
    <col min="6" max="7" width="3.42578125" bestFit="1" customWidth="1"/>
    <col min="8" max="10" width="3.28515625" customWidth="1"/>
    <col min="11" max="19" width="3.42578125" bestFit="1" customWidth="1"/>
    <col min="20" max="20" width="6.85546875" customWidth="1"/>
    <col min="21" max="21" width="6.28515625" customWidth="1"/>
    <col min="22" max="22" width="7.140625" customWidth="1"/>
    <col min="248" max="248" width="4.28515625" customWidth="1"/>
    <col min="249" max="254" width="3.28515625" bestFit="1" customWidth="1"/>
    <col min="255" max="257" width="3.28515625" customWidth="1"/>
    <col min="258" max="267" width="3.28515625" bestFit="1" customWidth="1"/>
    <col min="268" max="268" width="5.42578125" customWidth="1"/>
    <col min="269" max="269" width="3.28515625" bestFit="1" customWidth="1"/>
    <col min="270" max="270" width="4.85546875" customWidth="1"/>
    <col min="271" max="271" width="3.28515625" bestFit="1" customWidth="1"/>
    <col min="272" max="272" width="4.85546875" customWidth="1"/>
    <col min="504" max="504" width="4.28515625" customWidth="1"/>
    <col min="505" max="510" width="3.28515625" bestFit="1" customWidth="1"/>
    <col min="511" max="513" width="3.28515625" customWidth="1"/>
    <col min="514" max="523" width="3.28515625" bestFit="1" customWidth="1"/>
    <col min="524" max="524" width="5.42578125" customWidth="1"/>
    <col min="525" max="525" width="3.28515625" bestFit="1" customWidth="1"/>
    <col min="526" max="526" width="4.85546875" customWidth="1"/>
    <col min="527" max="527" width="3.28515625" bestFit="1" customWidth="1"/>
    <col min="528" max="528" width="4.85546875" customWidth="1"/>
    <col min="760" max="760" width="4.28515625" customWidth="1"/>
    <col min="761" max="766" width="3.28515625" bestFit="1" customWidth="1"/>
    <col min="767" max="769" width="3.28515625" customWidth="1"/>
    <col min="770" max="779" width="3.28515625" bestFit="1" customWidth="1"/>
    <col min="780" max="780" width="5.42578125" customWidth="1"/>
    <col min="781" max="781" width="3.28515625" bestFit="1" customWidth="1"/>
    <col min="782" max="782" width="4.85546875" customWidth="1"/>
    <col min="783" max="783" width="3.28515625" bestFit="1" customWidth="1"/>
    <col min="784" max="784" width="4.85546875" customWidth="1"/>
    <col min="1016" max="1016" width="4.28515625" customWidth="1"/>
    <col min="1017" max="1022" width="3.28515625" bestFit="1" customWidth="1"/>
    <col min="1023" max="1025" width="3.28515625" customWidth="1"/>
    <col min="1026" max="1035" width="3.28515625" bestFit="1" customWidth="1"/>
    <col min="1036" max="1036" width="5.42578125" customWidth="1"/>
    <col min="1037" max="1037" width="3.28515625" bestFit="1" customWidth="1"/>
    <col min="1038" max="1038" width="4.85546875" customWidth="1"/>
    <col min="1039" max="1039" width="3.28515625" bestFit="1" customWidth="1"/>
    <col min="1040" max="1040" width="4.85546875" customWidth="1"/>
    <col min="1272" max="1272" width="4.28515625" customWidth="1"/>
    <col min="1273" max="1278" width="3.28515625" bestFit="1" customWidth="1"/>
    <col min="1279" max="1281" width="3.28515625" customWidth="1"/>
    <col min="1282" max="1291" width="3.28515625" bestFit="1" customWidth="1"/>
    <col min="1292" max="1292" width="5.42578125" customWidth="1"/>
    <col min="1293" max="1293" width="3.28515625" bestFit="1" customWidth="1"/>
    <col min="1294" max="1294" width="4.85546875" customWidth="1"/>
    <col min="1295" max="1295" width="3.28515625" bestFit="1" customWidth="1"/>
    <col min="1296" max="1296" width="4.85546875" customWidth="1"/>
    <col min="1528" max="1528" width="4.28515625" customWidth="1"/>
    <col min="1529" max="1534" width="3.28515625" bestFit="1" customWidth="1"/>
    <col min="1535" max="1537" width="3.28515625" customWidth="1"/>
    <col min="1538" max="1547" width="3.28515625" bestFit="1" customWidth="1"/>
    <col min="1548" max="1548" width="5.42578125" customWidth="1"/>
    <col min="1549" max="1549" width="3.28515625" bestFit="1" customWidth="1"/>
    <col min="1550" max="1550" width="4.85546875" customWidth="1"/>
    <col min="1551" max="1551" width="3.28515625" bestFit="1" customWidth="1"/>
    <col min="1552" max="1552" width="4.85546875" customWidth="1"/>
    <col min="1784" max="1784" width="4.28515625" customWidth="1"/>
    <col min="1785" max="1790" width="3.28515625" bestFit="1" customWidth="1"/>
    <col min="1791" max="1793" width="3.28515625" customWidth="1"/>
    <col min="1794" max="1803" width="3.28515625" bestFit="1" customWidth="1"/>
    <col min="1804" max="1804" width="5.42578125" customWidth="1"/>
    <col min="1805" max="1805" width="3.28515625" bestFit="1" customWidth="1"/>
    <col min="1806" max="1806" width="4.85546875" customWidth="1"/>
    <col min="1807" max="1807" width="3.28515625" bestFit="1" customWidth="1"/>
    <col min="1808" max="1808" width="4.85546875" customWidth="1"/>
    <col min="2040" max="2040" width="4.28515625" customWidth="1"/>
    <col min="2041" max="2046" width="3.28515625" bestFit="1" customWidth="1"/>
    <col min="2047" max="2049" width="3.28515625" customWidth="1"/>
    <col min="2050" max="2059" width="3.28515625" bestFit="1" customWidth="1"/>
    <col min="2060" max="2060" width="5.42578125" customWidth="1"/>
    <col min="2061" max="2061" width="3.28515625" bestFit="1" customWidth="1"/>
    <col min="2062" max="2062" width="4.85546875" customWidth="1"/>
    <col min="2063" max="2063" width="3.28515625" bestFit="1" customWidth="1"/>
    <col min="2064" max="2064" width="4.85546875" customWidth="1"/>
    <col min="2296" max="2296" width="4.28515625" customWidth="1"/>
    <col min="2297" max="2302" width="3.28515625" bestFit="1" customWidth="1"/>
    <col min="2303" max="2305" width="3.28515625" customWidth="1"/>
    <col min="2306" max="2315" width="3.28515625" bestFit="1" customWidth="1"/>
    <col min="2316" max="2316" width="5.42578125" customWidth="1"/>
    <col min="2317" max="2317" width="3.28515625" bestFit="1" customWidth="1"/>
    <col min="2318" max="2318" width="4.85546875" customWidth="1"/>
    <col min="2319" max="2319" width="3.28515625" bestFit="1" customWidth="1"/>
    <col min="2320" max="2320" width="4.85546875" customWidth="1"/>
    <col min="2552" max="2552" width="4.28515625" customWidth="1"/>
    <col min="2553" max="2558" width="3.28515625" bestFit="1" customWidth="1"/>
    <col min="2559" max="2561" width="3.28515625" customWidth="1"/>
    <col min="2562" max="2571" width="3.28515625" bestFit="1" customWidth="1"/>
    <col min="2572" max="2572" width="5.42578125" customWidth="1"/>
    <col min="2573" max="2573" width="3.28515625" bestFit="1" customWidth="1"/>
    <col min="2574" max="2574" width="4.85546875" customWidth="1"/>
    <col min="2575" max="2575" width="3.28515625" bestFit="1" customWidth="1"/>
    <col min="2576" max="2576" width="4.85546875" customWidth="1"/>
    <col min="2808" max="2808" width="4.28515625" customWidth="1"/>
    <col min="2809" max="2814" width="3.28515625" bestFit="1" customWidth="1"/>
    <col min="2815" max="2817" width="3.28515625" customWidth="1"/>
    <col min="2818" max="2827" width="3.28515625" bestFit="1" customWidth="1"/>
    <col min="2828" max="2828" width="5.42578125" customWidth="1"/>
    <col min="2829" max="2829" width="3.28515625" bestFit="1" customWidth="1"/>
    <col min="2830" max="2830" width="4.85546875" customWidth="1"/>
    <col min="2831" max="2831" width="3.28515625" bestFit="1" customWidth="1"/>
    <col min="2832" max="2832" width="4.85546875" customWidth="1"/>
    <col min="3064" max="3064" width="4.28515625" customWidth="1"/>
    <col min="3065" max="3070" width="3.28515625" bestFit="1" customWidth="1"/>
    <col min="3071" max="3073" width="3.28515625" customWidth="1"/>
    <col min="3074" max="3083" width="3.28515625" bestFit="1" customWidth="1"/>
    <col min="3084" max="3084" width="5.42578125" customWidth="1"/>
    <col min="3085" max="3085" width="3.28515625" bestFit="1" customWidth="1"/>
    <col min="3086" max="3086" width="4.85546875" customWidth="1"/>
    <col min="3087" max="3087" width="3.28515625" bestFit="1" customWidth="1"/>
    <col min="3088" max="3088" width="4.85546875" customWidth="1"/>
    <col min="3320" max="3320" width="4.28515625" customWidth="1"/>
    <col min="3321" max="3326" width="3.28515625" bestFit="1" customWidth="1"/>
    <col min="3327" max="3329" width="3.28515625" customWidth="1"/>
    <col min="3330" max="3339" width="3.28515625" bestFit="1" customWidth="1"/>
    <col min="3340" max="3340" width="5.42578125" customWidth="1"/>
    <col min="3341" max="3341" width="3.28515625" bestFit="1" customWidth="1"/>
    <col min="3342" max="3342" width="4.85546875" customWidth="1"/>
    <col min="3343" max="3343" width="3.28515625" bestFit="1" customWidth="1"/>
    <col min="3344" max="3344" width="4.85546875" customWidth="1"/>
    <col min="3576" max="3576" width="4.28515625" customWidth="1"/>
    <col min="3577" max="3582" width="3.28515625" bestFit="1" customWidth="1"/>
    <col min="3583" max="3585" width="3.28515625" customWidth="1"/>
    <col min="3586" max="3595" width="3.28515625" bestFit="1" customWidth="1"/>
    <col min="3596" max="3596" width="5.42578125" customWidth="1"/>
    <col min="3597" max="3597" width="3.28515625" bestFit="1" customWidth="1"/>
    <col min="3598" max="3598" width="4.85546875" customWidth="1"/>
    <col min="3599" max="3599" width="3.28515625" bestFit="1" customWidth="1"/>
    <col min="3600" max="3600" width="4.85546875" customWidth="1"/>
    <col min="3832" max="3832" width="4.28515625" customWidth="1"/>
    <col min="3833" max="3838" width="3.28515625" bestFit="1" customWidth="1"/>
    <col min="3839" max="3841" width="3.28515625" customWidth="1"/>
    <col min="3842" max="3851" width="3.28515625" bestFit="1" customWidth="1"/>
    <col min="3852" max="3852" width="5.42578125" customWidth="1"/>
    <col min="3853" max="3853" width="3.28515625" bestFit="1" customWidth="1"/>
    <col min="3854" max="3854" width="4.85546875" customWidth="1"/>
    <col min="3855" max="3855" width="3.28515625" bestFit="1" customWidth="1"/>
    <col min="3856" max="3856" width="4.85546875" customWidth="1"/>
    <col min="4088" max="4088" width="4.28515625" customWidth="1"/>
    <col min="4089" max="4094" width="3.28515625" bestFit="1" customWidth="1"/>
    <col min="4095" max="4097" width="3.28515625" customWidth="1"/>
    <col min="4098" max="4107" width="3.28515625" bestFit="1" customWidth="1"/>
    <col min="4108" max="4108" width="5.42578125" customWidth="1"/>
    <col min="4109" max="4109" width="3.28515625" bestFit="1" customWidth="1"/>
    <col min="4110" max="4110" width="4.85546875" customWidth="1"/>
    <col min="4111" max="4111" width="3.28515625" bestFit="1" customWidth="1"/>
    <col min="4112" max="4112" width="4.85546875" customWidth="1"/>
    <col min="4344" max="4344" width="4.28515625" customWidth="1"/>
    <col min="4345" max="4350" width="3.28515625" bestFit="1" customWidth="1"/>
    <col min="4351" max="4353" width="3.28515625" customWidth="1"/>
    <col min="4354" max="4363" width="3.28515625" bestFit="1" customWidth="1"/>
    <col min="4364" max="4364" width="5.42578125" customWidth="1"/>
    <col min="4365" max="4365" width="3.28515625" bestFit="1" customWidth="1"/>
    <col min="4366" max="4366" width="4.85546875" customWidth="1"/>
    <col min="4367" max="4367" width="3.28515625" bestFit="1" customWidth="1"/>
    <col min="4368" max="4368" width="4.85546875" customWidth="1"/>
    <col min="4600" max="4600" width="4.28515625" customWidth="1"/>
    <col min="4601" max="4606" width="3.28515625" bestFit="1" customWidth="1"/>
    <col min="4607" max="4609" width="3.28515625" customWidth="1"/>
    <col min="4610" max="4619" width="3.28515625" bestFit="1" customWidth="1"/>
    <col min="4620" max="4620" width="5.42578125" customWidth="1"/>
    <col min="4621" max="4621" width="3.28515625" bestFit="1" customWidth="1"/>
    <col min="4622" max="4622" width="4.85546875" customWidth="1"/>
    <col min="4623" max="4623" width="3.28515625" bestFit="1" customWidth="1"/>
    <col min="4624" max="4624" width="4.85546875" customWidth="1"/>
    <col min="4856" max="4856" width="4.28515625" customWidth="1"/>
    <col min="4857" max="4862" width="3.28515625" bestFit="1" customWidth="1"/>
    <col min="4863" max="4865" width="3.28515625" customWidth="1"/>
    <col min="4866" max="4875" width="3.28515625" bestFit="1" customWidth="1"/>
    <col min="4876" max="4876" width="5.42578125" customWidth="1"/>
    <col min="4877" max="4877" width="3.28515625" bestFit="1" customWidth="1"/>
    <col min="4878" max="4878" width="4.85546875" customWidth="1"/>
    <col min="4879" max="4879" width="3.28515625" bestFit="1" customWidth="1"/>
    <col min="4880" max="4880" width="4.85546875" customWidth="1"/>
    <col min="5112" max="5112" width="4.28515625" customWidth="1"/>
    <col min="5113" max="5118" width="3.28515625" bestFit="1" customWidth="1"/>
    <col min="5119" max="5121" width="3.28515625" customWidth="1"/>
    <col min="5122" max="5131" width="3.28515625" bestFit="1" customWidth="1"/>
    <col min="5132" max="5132" width="5.42578125" customWidth="1"/>
    <col min="5133" max="5133" width="3.28515625" bestFit="1" customWidth="1"/>
    <col min="5134" max="5134" width="4.85546875" customWidth="1"/>
    <col min="5135" max="5135" width="3.28515625" bestFit="1" customWidth="1"/>
    <col min="5136" max="5136" width="4.85546875" customWidth="1"/>
    <col min="5368" max="5368" width="4.28515625" customWidth="1"/>
    <col min="5369" max="5374" width="3.28515625" bestFit="1" customWidth="1"/>
    <col min="5375" max="5377" width="3.28515625" customWidth="1"/>
    <col min="5378" max="5387" width="3.28515625" bestFit="1" customWidth="1"/>
    <col min="5388" max="5388" width="5.42578125" customWidth="1"/>
    <col min="5389" max="5389" width="3.28515625" bestFit="1" customWidth="1"/>
    <col min="5390" max="5390" width="4.85546875" customWidth="1"/>
    <col min="5391" max="5391" width="3.28515625" bestFit="1" customWidth="1"/>
    <col min="5392" max="5392" width="4.85546875" customWidth="1"/>
    <col min="5624" max="5624" width="4.28515625" customWidth="1"/>
    <col min="5625" max="5630" width="3.28515625" bestFit="1" customWidth="1"/>
    <col min="5631" max="5633" width="3.28515625" customWidth="1"/>
    <col min="5634" max="5643" width="3.28515625" bestFit="1" customWidth="1"/>
    <col min="5644" max="5644" width="5.42578125" customWidth="1"/>
    <col min="5645" max="5645" width="3.28515625" bestFit="1" customWidth="1"/>
    <col min="5646" max="5646" width="4.85546875" customWidth="1"/>
    <col min="5647" max="5647" width="3.28515625" bestFit="1" customWidth="1"/>
    <col min="5648" max="5648" width="4.85546875" customWidth="1"/>
    <col min="5880" max="5880" width="4.28515625" customWidth="1"/>
    <col min="5881" max="5886" width="3.28515625" bestFit="1" customWidth="1"/>
    <col min="5887" max="5889" width="3.28515625" customWidth="1"/>
    <col min="5890" max="5899" width="3.28515625" bestFit="1" customWidth="1"/>
    <col min="5900" max="5900" width="5.42578125" customWidth="1"/>
    <col min="5901" max="5901" width="3.28515625" bestFit="1" customWidth="1"/>
    <col min="5902" max="5902" width="4.85546875" customWidth="1"/>
    <col min="5903" max="5903" width="3.28515625" bestFit="1" customWidth="1"/>
    <col min="5904" max="5904" width="4.85546875" customWidth="1"/>
    <col min="6136" max="6136" width="4.28515625" customWidth="1"/>
    <col min="6137" max="6142" width="3.28515625" bestFit="1" customWidth="1"/>
    <col min="6143" max="6145" width="3.28515625" customWidth="1"/>
    <col min="6146" max="6155" width="3.28515625" bestFit="1" customWidth="1"/>
    <col min="6156" max="6156" width="5.42578125" customWidth="1"/>
    <col min="6157" max="6157" width="3.28515625" bestFit="1" customWidth="1"/>
    <col min="6158" max="6158" width="4.85546875" customWidth="1"/>
    <col min="6159" max="6159" width="3.28515625" bestFit="1" customWidth="1"/>
    <col min="6160" max="6160" width="4.85546875" customWidth="1"/>
    <col min="6392" max="6392" width="4.28515625" customWidth="1"/>
    <col min="6393" max="6398" width="3.28515625" bestFit="1" customWidth="1"/>
    <col min="6399" max="6401" width="3.28515625" customWidth="1"/>
    <col min="6402" max="6411" width="3.28515625" bestFit="1" customWidth="1"/>
    <col min="6412" max="6412" width="5.42578125" customWidth="1"/>
    <col min="6413" max="6413" width="3.28515625" bestFit="1" customWidth="1"/>
    <col min="6414" max="6414" width="4.85546875" customWidth="1"/>
    <col min="6415" max="6415" width="3.28515625" bestFit="1" customWidth="1"/>
    <col min="6416" max="6416" width="4.85546875" customWidth="1"/>
    <col min="6648" max="6648" width="4.28515625" customWidth="1"/>
    <col min="6649" max="6654" width="3.28515625" bestFit="1" customWidth="1"/>
    <col min="6655" max="6657" width="3.28515625" customWidth="1"/>
    <col min="6658" max="6667" width="3.28515625" bestFit="1" customWidth="1"/>
    <col min="6668" max="6668" width="5.42578125" customWidth="1"/>
    <col min="6669" max="6669" width="3.28515625" bestFit="1" customWidth="1"/>
    <col min="6670" max="6670" width="4.85546875" customWidth="1"/>
    <col min="6671" max="6671" width="3.28515625" bestFit="1" customWidth="1"/>
    <col min="6672" max="6672" width="4.85546875" customWidth="1"/>
    <col min="6904" max="6904" width="4.28515625" customWidth="1"/>
    <col min="6905" max="6910" width="3.28515625" bestFit="1" customWidth="1"/>
    <col min="6911" max="6913" width="3.28515625" customWidth="1"/>
    <col min="6914" max="6923" width="3.28515625" bestFit="1" customWidth="1"/>
    <col min="6924" max="6924" width="5.42578125" customWidth="1"/>
    <col min="6925" max="6925" width="3.28515625" bestFit="1" customWidth="1"/>
    <col min="6926" max="6926" width="4.85546875" customWidth="1"/>
    <col min="6927" max="6927" width="3.28515625" bestFit="1" customWidth="1"/>
    <col min="6928" max="6928" width="4.85546875" customWidth="1"/>
    <col min="7160" max="7160" width="4.28515625" customWidth="1"/>
    <col min="7161" max="7166" width="3.28515625" bestFit="1" customWidth="1"/>
    <col min="7167" max="7169" width="3.28515625" customWidth="1"/>
    <col min="7170" max="7179" width="3.28515625" bestFit="1" customWidth="1"/>
    <col min="7180" max="7180" width="5.42578125" customWidth="1"/>
    <col min="7181" max="7181" width="3.28515625" bestFit="1" customWidth="1"/>
    <col min="7182" max="7182" width="4.85546875" customWidth="1"/>
    <col min="7183" max="7183" width="3.28515625" bestFit="1" customWidth="1"/>
    <col min="7184" max="7184" width="4.85546875" customWidth="1"/>
    <col min="7416" max="7416" width="4.28515625" customWidth="1"/>
    <col min="7417" max="7422" width="3.28515625" bestFit="1" customWidth="1"/>
    <col min="7423" max="7425" width="3.28515625" customWidth="1"/>
    <col min="7426" max="7435" width="3.28515625" bestFit="1" customWidth="1"/>
    <col min="7436" max="7436" width="5.42578125" customWidth="1"/>
    <col min="7437" max="7437" width="3.28515625" bestFit="1" customWidth="1"/>
    <col min="7438" max="7438" width="4.85546875" customWidth="1"/>
    <col min="7439" max="7439" width="3.28515625" bestFit="1" customWidth="1"/>
    <col min="7440" max="7440" width="4.85546875" customWidth="1"/>
    <col min="7672" max="7672" width="4.28515625" customWidth="1"/>
    <col min="7673" max="7678" width="3.28515625" bestFit="1" customWidth="1"/>
    <col min="7679" max="7681" width="3.28515625" customWidth="1"/>
    <col min="7682" max="7691" width="3.28515625" bestFit="1" customWidth="1"/>
    <col min="7692" max="7692" width="5.42578125" customWidth="1"/>
    <col min="7693" max="7693" width="3.28515625" bestFit="1" customWidth="1"/>
    <col min="7694" max="7694" width="4.85546875" customWidth="1"/>
    <col min="7695" max="7695" width="3.28515625" bestFit="1" customWidth="1"/>
    <col min="7696" max="7696" width="4.85546875" customWidth="1"/>
    <col min="7928" max="7928" width="4.28515625" customWidth="1"/>
    <col min="7929" max="7934" width="3.28515625" bestFit="1" customWidth="1"/>
    <col min="7935" max="7937" width="3.28515625" customWidth="1"/>
    <col min="7938" max="7947" width="3.28515625" bestFit="1" customWidth="1"/>
    <col min="7948" max="7948" width="5.42578125" customWidth="1"/>
    <col min="7949" max="7949" width="3.28515625" bestFit="1" customWidth="1"/>
    <col min="7950" max="7950" width="4.85546875" customWidth="1"/>
    <col min="7951" max="7951" width="3.28515625" bestFit="1" customWidth="1"/>
    <col min="7952" max="7952" width="4.85546875" customWidth="1"/>
    <col min="8184" max="8184" width="4.28515625" customWidth="1"/>
    <col min="8185" max="8190" width="3.28515625" bestFit="1" customWidth="1"/>
    <col min="8191" max="8193" width="3.28515625" customWidth="1"/>
    <col min="8194" max="8203" width="3.28515625" bestFit="1" customWidth="1"/>
    <col min="8204" max="8204" width="5.42578125" customWidth="1"/>
    <col min="8205" max="8205" width="3.28515625" bestFit="1" customWidth="1"/>
    <col min="8206" max="8206" width="4.85546875" customWidth="1"/>
    <col min="8207" max="8207" width="3.28515625" bestFit="1" customWidth="1"/>
    <col min="8208" max="8208" width="4.85546875" customWidth="1"/>
    <col min="8440" max="8440" width="4.28515625" customWidth="1"/>
    <col min="8441" max="8446" width="3.28515625" bestFit="1" customWidth="1"/>
    <col min="8447" max="8449" width="3.28515625" customWidth="1"/>
    <col min="8450" max="8459" width="3.28515625" bestFit="1" customWidth="1"/>
    <col min="8460" max="8460" width="5.42578125" customWidth="1"/>
    <col min="8461" max="8461" width="3.28515625" bestFit="1" customWidth="1"/>
    <col min="8462" max="8462" width="4.85546875" customWidth="1"/>
    <col min="8463" max="8463" width="3.28515625" bestFit="1" customWidth="1"/>
    <col min="8464" max="8464" width="4.85546875" customWidth="1"/>
    <col min="8696" max="8696" width="4.28515625" customWidth="1"/>
    <col min="8697" max="8702" width="3.28515625" bestFit="1" customWidth="1"/>
    <col min="8703" max="8705" width="3.28515625" customWidth="1"/>
    <col min="8706" max="8715" width="3.28515625" bestFit="1" customWidth="1"/>
    <col min="8716" max="8716" width="5.42578125" customWidth="1"/>
    <col min="8717" max="8717" width="3.28515625" bestFit="1" customWidth="1"/>
    <col min="8718" max="8718" width="4.85546875" customWidth="1"/>
    <col min="8719" max="8719" width="3.28515625" bestFit="1" customWidth="1"/>
    <col min="8720" max="8720" width="4.85546875" customWidth="1"/>
    <col min="8952" max="8952" width="4.28515625" customWidth="1"/>
    <col min="8953" max="8958" width="3.28515625" bestFit="1" customWidth="1"/>
    <col min="8959" max="8961" width="3.28515625" customWidth="1"/>
    <col min="8962" max="8971" width="3.28515625" bestFit="1" customWidth="1"/>
    <col min="8972" max="8972" width="5.42578125" customWidth="1"/>
    <col min="8973" max="8973" width="3.28515625" bestFit="1" customWidth="1"/>
    <col min="8974" max="8974" width="4.85546875" customWidth="1"/>
    <col min="8975" max="8975" width="3.28515625" bestFit="1" customWidth="1"/>
    <col min="8976" max="8976" width="4.85546875" customWidth="1"/>
    <col min="9208" max="9208" width="4.28515625" customWidth="1"/>
    <col min="9209" max="9214" width="3.28515625" bestFit="1" customWidth="1"/>
    <col min="9215" max="9217" width="3.28515625" customWidth="1"/>
    <col min="9218" max="9227" width="3.28515625" bestFit="1" customWidth="1"/>
    <col min="9228" max="9228" width="5.42578125" customWidth="1"/>
    <col min="9229" max="9229" width="3.28515625" bestFit="1" customWidth="1"/>
    <col min="9230" max="9230" width="4.85546875" customWidth="1"/>
    <col min="9231" max="9231" width="3.28515625" bestFit="1" customWidth="1"/>
    <col min="9232" max="9232" width="4.85546875" customWidth="1"/>
    <col min="9464" max="9464" width="4.28515625" customWidth="1"/>
    <col min="9465" max="9470" width="3.28515625" bestFit="1" customWidth="1"/>
    <col min="9471" max="9473" width="3.28515625" customWidth="1"/>
    <col min="9474" max="9483" width="3.28515625" bestFit="1" customWidth="1"/>
    <col min="9484" max="9484" width="5.42578125" customWidth="1"/>
    <col min="9485" max="9485" width="3.28515625" bestFit="1" customWidth="1"/>
    <col min="9486" max="9486" width="4.85546875" customWidth="1"/>
    <col min="9487" max="9487" width="3.28515625" bestFit="1" customWidth="1"/>
    <col min="9488" max="9488" width="4.85546875" customWidth="1"/>
    <col min="9720" max="9720" width="4.28515625" customWidth="1"/>
    <col min="9721" max="9726" width="3.28515625" bestFit="1" customWidth="1"/>
    <col min="9727" max="9729" width="3.28515625" customWidth="1"/>
    <col min="9730" max="9739" width="3.28515625" bestFit="1" customWidth="1"/>
    <col min="9740" max="9740" width="5.42578125" customWidth="1"/>
    <col min="9741" max="9741" width="3.28515625" bestFit="1" customWidth="1"/>
    <col min="9742" max="9742" width="4.85546875" customWidth="1"/>
    <col min="9743" max="9743" width="3.28515625" bestFit="1" customWidth="1"/>
    <col min="9744" max="9744" width="4.85546875" customWidth="1"/>
    <col min="9976" max="9976" width="4.28515625" customWidth="1"/>
    <col min="9977" max="9982" width="3.28515625" bestFit="1" customWidth="1"/>
    <col min="9983" max="9985" width="3.28515625" customWidth="1"/>
    <col min="9986" max="9995" width="3.28515625" bestFit="1" customWidth="1"/>
    <col min="9996" max="9996" width="5.42578125" customWidth="1"/>
    <col min="9997" max="9997" width="3.28515625" bestFit="1" customWidth="1"/>
    <col min="9998" max="9998" width="4.85546875" customWidth="1"/>
    <col min="9999" max="9999" width="3.28515625" bestFit="1" customWidth="1"/>
    <col min="10000" max="10000" width="4.85546875" customWidth="1"/>
    <col min="10232" max="10232" width="4.28515625" customWidth="1"/>
    <col min="10233" max="10238" width="3.28515625" bestFit="1" customWidth="1"/>
    <col min="10239" max="10241" width="3.28515625" customWidth="1"/>
    <col min="10242" max="10251" width="3.28515625" bestFit="1" customWidth="1"/>
    <col min="10252" max="10252" width="5.42578125" customWidth="1"/>
    <col min="10253" max="10253" width="3.28515625" bestFit="1" customWidth="1"/>
    <col min="10254" max="10254" width="4.85546875" customWidth="1"/>
    <col min="10255" max="10255" width="3.28515625" bestFit="1" customWidth="1"/>
    <col min="10256" max="10256" width="4.85546875" customWidth="1"/>
    <col min="10488" max="10488" width="4.28515625" customWidth="1"/>
    <col min="10489" max="10494" width="3.28515625" bestFit="1" customWidth="1"/>
    <col min="10495" max="10497" width="3.28515625" customWidth="1"/>
    <col min="10498" max="10507" width="3.28515625" bestFit="1" customWidth="1"/>
    <col min="10508" max="10508" width="5.42578125" customWidth="1"/>
    <col min="10509" max="10509" width="3.28515625" bestFit="1" customWidth="1"/>
    <col min="10510" max="10510" width="4.85546875" customWidth="1"/>
    <col min="10511" max="10511" width="3.28515625" bestFit="1" customWidth="1"/>
    <col min="10512" max="10512" width="4.85546875" customWidth="1"/>
    <col min="10744" max="10744" width="4.28515625" customWidth="1"/>
    <col min="10745" max="10750" width="3.28515625" bestFit="1" customWidth="1"/>
    <col min="10751" max="10753" width="3.28515625" customWidth="1"/>
    <col min="10754" max="10763" width="3.28515625" bestFit="1" customWidth="1"/>
    <col min="10764" max="10764" width="5.42578125" customWidth="1"/>
    <col min="10765" max="10765" width="3.28515625" bestFit="1" customWidth="1"/>
    <col min="10766" max="10766" width="4.85546875" customWidth="1"/>
    <col min="10767" max="10767" width="3.28515625" bestFit="1" customWidth="1"/>
    <col min="10768" max="10768" width="4.85546875" customWidth="1"/>
    <col min="11000" max="11000" width="4.28515625" customWidth="1"/>
    <col min="11001" max="11006" width="3.28515625" bestFit="1" customWidth="1"/>
    <col min="11007" max="11009" width="3.28515625" customWidth="1"/>
    <col min="11010" max="11019" width="3.28515625" bestFit="1" customWidth="1"/>
    <col min="11020" max="11020" width="5.42578125" customWidth="1"/>
    <col min="11021" max="11021" width="3.28515625" bestFit="1" customWidth="1"/>
    <col min="11022" max="11022" width="4.85546875" customWidth="1"/>
    <col min="11023" max="11023" width="3.28515625" bestFit="1" customWidth="1"/>
    <col min="11024" max="11024" width="4.85546875" customWidth="1"/>
    <col min="11256" max="11256" width="4.28515625" customWidth="1"/>
    <col min="11257" max="11262" width="3.28515625" bestFit="1" customWidth="1"/>
    <col min="11263" max="11265" width="3.28515625" customWidth="1"/>
    <col min="11266" max="11275" width="3.28515625" bestFit="1" customWidth="1"/>
    <col min="11276" max="11276" width="5.42578125" customWidth="1"/>
    <col min="11277" max="11277" width="3.28515625" bestFit="1" customWidth="1"/>
    <col min="11278" max="11278" width="4.85546875" customWidth="1"/>
    <col min="11279" max="11279" width="3.28515625" bestFit="1" customWidth="1"/>
    <col min="11280" max="11280" width="4.85546875" customWidth="1"/>
    <col min="11512" max="11512" width="4.28515625" customWidth="1"/>
    <col min="11513" max="11518" width="3.28515625" bestFit="1" customWidth="1"/>
    <col min="11519" max="11521" width="3.28515625" customWidth="1"/>
    <col min="11522" max="11531" width="3.28515625" bestFit="1" customWidth="1"/>
    <col min="11532" max="11532" width="5.42578125" customWidth="1"/>
    <col min="11533" max="11533" width="3.28515625" bestFit="1" customWidth="1"/>
    <col min="11534" max="11534" width="4.85546875" customWidth="1"/>
    <col min="11535" max="11535" width="3.28515625" bestFit="1" customWidth="1"/>
    <col min="11536" max="11536" width="4.85546875" customWidth="1"/>
    <col min="11768" max="11768" width="4.28515625" customWidth="1"/>
    <col min="11769" max="11774" width="3.28515625" bestFit="1" customWidth="1"/>
    <col min="11775" max="11777" width="3.28515625" customWidth="1"/>
    <col min="11778" max="11787" width="3.28515625" bestFit="1" customWidth="1"/>
    <col min="11788" max="11788" width="5.42578125" customWidth="1"/>
    <col min="11789" max="11789" width="3.28515625" bestFit="1" customWidth="1"/>
    <col min="11790" max="11790" width="4.85546875" customWidth="1"/>
    <col min="11791" max="11791" width="3.28515625" bestFit="1" customWidth="1"/>
    <col min="11792" max="11792" width="4.85546875" customWidth="1"/>
    <col min="12024" max="12024" width="4.28515625" customWidth="1"/>
    <col min="12025" max="12030" width="3.28515625" bestFit="1" customWidth="1"/>
    <col min="12031" max="12033" width="3.28515625" customWidth="1"/>
    <col min="12034" max="12043" width="3.28515625" bestFit="1" customWidth="1"/>
    <col min="12044" max="12044" width="5.42578125" customWidth="1"/>
    <col min="12045" max="12045" width="3.28515625" bestFit="1" customWidth="1"/>
    <col min="12046" max="12046" width="4.85546875" customWidth="1"/>
    <col min="12047" max="12047" width="3.28515625" bestFit="1" customWidth="1"/>
    <col min="12048" max="12048" width="4.85546875" customWidth="1"/>
    <col min="12280" max="12280" width="4.28515625" customWidth="1"/>
    <col min="12281" max="12286" width="3.28515625" bestFit="1" customWidth="1"/>
    <col min="12287" max="12289" width="3.28515625" customWidth="1"/>
    <col min="12290" max="12299" width="3.28515625" bestFit="1" customWidth="1"/>
    <col min="12300" max="12300" width="5.42578125" customWidth="1"/>
    <col min="12301" max="12301" width="3.28515625" bestFit="1" customWidth="1"/>
    <col min="12302" max="12302" width="4.85546875" customWidth="1"/>
    <col min="12303" max="12303" width="3.28515625" bestFit="1" customWidth="1"/>
    <col min="12304" max="12304" width="4.85546875" customWidth="1"/>
    <col min="12536" max="12536" width="4.28515625" customWidth="1"/>
    <col min="12537" max="12542" width="3.28515625" bestFit="1" customWidth="1"/>
    <col min="12543" max="12545" width="3.28515625" customWidth="1"/>
    <col min="12546" max="12555" width="3.28515625" bestFit="1" customWidth="1"/>
    <col min="12556" max="12556" width="5.42578125" customWidth="1"/>
    <col min="12557" max="12557" width="3.28515625" bestFit="1" customWidth="1"/>
    <col min="12558" max="12558" width="4.85546875" customWidth="1"/>
    <col min="12559" max="12559" width="3.28515625" bestFit="1" customWidth="1"/>
    <col min="12560" max="12560" width="4.85546875" customWidth="1"/>
    <col min="12792" max="12792" width="4.28515625" customWidth="1"/>
    <col min="12793" max="12798" width="3.28515625" bestFit="1" customWidth="1"/>
    <col min="12799" max="12801" width="3.28515625" customWidth="1"/>
    <col min="12802" max="12811" width="3.28515625" bestFit="1" customWidth="1"/>
    <col min="12812" max="12812" width="5.42578125" customWidth="1"/>
    <col min="12813" max="12813" width="3.28515625" bestFit="1" customWidth="1"/>
    <col min="12814" max="12814" width="4.85546875" customWidth="1"/>
    <col min="12815" max="12815" width="3.28515625" bestFit="1" customWidth="1"/>
    <col min="12816" max="12816" width="4.85546875" customWidth="1"/>
    <col min="13048" max="13048" width="4.28515625" customWidth="1"/>
    <col min="13049" max="13054" width="3.28515625" bestFit="1" customWidth="1"/>
    <col min="13055" max="13057" width="3.28515625" customWidth="1"/>
    <col min="13058" max="13067" width="3.28515625" bestFit="1" customWidth="1"/>
    <col min="13068" max="13068" width="5.42578125" customWidth="1"/>
    <col min="13069" max="13069" width="3.28515625" bestFit="1" customWidth="1"/>
    <col min="13070" max="13070" width="4.85546875" customWidth="1"/>
    <col min="13071" max="13071" width="3.28515625" bestFit="1" customWidth="1"/>
    <col min="13072" max="13072" width="4.85546875" customWidth="1"/>
    <col min="13304" max="13304" width="4.28515625" customWidth="1"/>
    <col min="13305" max="13310" width="3.28515625" bestFit="1" customWidth="1"/>
    <col min="13311" max="13313" width="3.28515625" customWidth="1"/>
    <col min="13314" max="13323" width="3.28515625" bestFit="1" customWidth="1"/>
    <col min="13324" max="13324" width="5.42578125" customWidth="1"/>
    <col min="13325" max="13325" width="3.28515625" bestFit="1" customWidth="1"/>
    <col min="13326" max="13326" width="4.85546875" customWidth="1"/>
    <col min="13327" max="13327" width="3.28515625" bestFit="1" customWidth="1"/>
    <col min="13328" max="13328" width="4.85546875" customWidth="1"/>
    <col min="13560" max="13560" width="4.28515625" customWidth="1"/>
    <col min="13561" max="13566" width="3.28515625" bestFit="1" customWidth="1"/>
    <col min="13567" max="13569" width="3.28515625" customWidth="1"/>
    <col min="13570" max="13579" width="3.28515625" bestFit="1" customWidth="1"/>
    <col min="13580" max="13580" width="5.42578125" customWidth="1"/>
    <col min="13581" max="13581" width="3.28515625" bestFit="1" customWidth="1"/>
    <col min="13582" max="13582" width="4.85546875" customWidth="1"/>
    <col min="13583" max="13583" width="3.28515625" bestFit="1" customWidth="1"/>
    <col min="13584" max="13584" width="4.85546875" customWidth="1"/>
    <col min="13816" max="13816" width="4.28515625" customWidth="1"/>
    <col min="13817" max="13822" width="3.28515625" bestFit="1" customWidth="1"/>
    <col min="13823" max="13825" width="3.28515625" customWidth="1"/>
    <col min="13826" max="13835" width="3.28515625" bestFit="1" customWidth="1"/>
    <col min="13836" max="13836" width="5.42578125" customWidth="1"/>
    <col min="13837" max="13837" width="3.28515625" bestFit="1" customWidth="1"/>
    <col min="13838" max="13838" width="4.85546875" customWidth="1"/>
    <col min="13839" max="13839" width="3.28515625" bestFit="1" customWidth="1"/>
    <col min="13840" max="13840" width="4.85546875" customWidth="1"/>
    <col min="14072" max="14072" width="4.28515625" customWidth="1"/>
    <col min="14073" max="14078" width="3.28515625" bestFit="1" customWidth="1"/>
    <col min="14079" max="14081" width="3.28515625" customWidth="1"/>
    <col min="14082" max="14091" width="3.28515625" bestFit="1" customWidth="1"/>
    <col min="14092" max="14092" width="5.42578125" customWidth="1"/>
    <col min="14093" max="14093" width="3.28515625" bestFit="1" customWidth="1"/>
    <col min="14094" max="14094" width="4.85546875" customWidth="1"/>
    <col min="14095" max="14095" width="3.28515625" bestFit="1" customWidth="1"/>
    <col min="14096" max="14096" width="4.85546875" customWidth="1"/>
    <col min="14328" max="14328" width="4.28515625" customWidth="1"/>
    <col min="14329" max="14334" width="3.28515625" bestFit="1" customWidth="1"/>
    <col min="14335" max="14337" width="3.28515625" customWidth="1"/>
    <col min="14338" max="14347" width="3.28515625" bestFit="1" customWidth="1"/>
    <col min="14348" max="14348" width="5.42578125" customWidth="1"/>
    <col min="14349" max="14349" width="3.28515625" bestFit="1" customWidth="1"/>
    <col min="14350" max="14350" width="4.85546875" customWidth="1"/>
    <col min="14351" max="14351" width="3.28515625" bestFit="1" customWidth="1"/>
    <col min="14352" max="14352" width="4.85546875" customWidth="1"/>
    <col min="14584" max="14584" width="4.28515625" customWidth="1"/>
    <col min="14585" max="14590" width="3.28515625" bestFit="1" customWidth="1"/>
    <col min="14591" max="14593" width="3.28515625" customWidth="1"/>
    <col min="14594" max="14603" width="3.28515625" bestFit="1" customWidth="1"/>
    <col min="14604" max="14604" width="5.42578125" customWidth="1"/>
    <col min="14605" max="14605" width="3.28515625" bestFit="1" customWidth="1"/>
    <col min="14606" max="14606" width="4.85546875" customWidth="1"/>
    <col min="14607" max="14607" width="3.28515625" bestFit="1" customWidth="1"/>
    <col min="14608" max="14608" width="4.85546875" customWidth="1"/>
    <col min="14840" max="14840" width="4.28515625" customWidth="1"/>
    <col min="14841" max="14846" width="3.28515625" bestFit="1" customWidth="1"/>
    <col min="14847" max="14849" width="3.28515625" customWidth="1"/>
    <col min="14850" max="14859" width="3.28515625" bestFit="1" customWidth="1"/>
    <col min="14860" max="14860" width="5.42578125" customWidth="1"/>
    <col min="14861" max="14861" width="3.28515625" bestFit="1" customWidth="1"/>
    <col min="14862" max="14862" width="4.85546875" customWidth="1"/>
    <col min="14863" max="14863" width="3.28515625" bestFit="1" customWidth="1"/>
    <col min="14864" max="14864" width="4.85546875" customWidth="1"/>
    <col min="15096" max="15096" width="4.28515625" customWidth="1"/>
    <col min="15097" max="15102" width="3.28515625" bestFit="1" customWidth="1"/>
    <col min="15103" max="15105" width="3.28515625" customWidth="1"/>
    <col min="15106" max="15115" width="3.28515625" bestFit="1" customWidth="1"/>
    <col min="15116" max="15116" width="5.42578125" customWidth="1"/>
    <col min="15117" max="15117" width="3.28515625" bestFit="1" customWidth="1"/>
    <col min="15118" max="15118" width="4.85546875" customWidth="1"/>
    <col min="15119" max="15119" width="3.28515625" bestFit="1" customWidth="1"/>
    <col min="15120" max="15120" width="4.85546875" customWidth="1"/>
    <col min="15352" max="15352" width="4.28515625" customWidth="1"/>
    <col min="15353" max="15358" width="3.28515625" bestFit="1" customWidth="1"/>
    <col min="15359" max="15361" width="3.28515625" customWidth="1"/>
    <col min="15362" max="15371" width="3.28515625" bestFit="1" customWidth="1"/>
    <col min="15372" max="15372" width="5.42578125" customWidth="1"/>
    <col min="15373" max="15373" width="3.28515625" bestFit="1" customWidth="1"/>
    <col min="15374" max="15374" width="4.85546875" customWidth="1"/>
    <col min="15375" max="15375" width="3.28515625" bestFit="1" customWidth="1"/>
    <col min="15376" max="15376" width="4.85546875" customWidth="1"/>
    <col min="15608" max="15608" width="4.28515625" customWidth="1"/>
    <col min="15609" max="15614" width="3.28515625" bestFit="1" customWidth="1"/>
    <col min="15615" max="15617" width="3.28515625" customWidth="1"/>
    <col min="15618" max="15627" width="3.28515625" bestFit="1" customWidth="1"/>
    <col min="15628" max="15628" width="5.42578125" customWidth="1"/>
    <col min="15629" max="15629" width="3.28515625" bestFit="1" customWidth="1"/>
    <col min="15630" max="15630" width="4.85546875" customWidth="1"/>
    <col min="15631" max="15631" width="3.28515625" bestFit="1" customWidth="1"/>
    <col min="15632" max="15632" width="4.85546875" customWidth="1"/>
    <col min="15864" max="15864" width="4.28515625" customWidth="1"/>
    <col min="15865" max="15870" width="3.28515625" bestFit="1" customWidth="1"/>
    <col min="15871" max="15873" width="3.28515625" customWidth="1"/>
    <col min="15874" max="15883" width="3.28515625" bestFit="1" customWidth="1"/>
    <col min="15884" max="15884" width="5.42578125" customWidth="1"/>
    <col min="15885" max="15885" width="3.28515625" bestFit="1" customWidth="1"/>
    <col min="15886" max="15886" width="4.85546875" customWidth="1"/>
    <col min="15887" max="15887" width="3.28515625" bestFit="1" customWidth="1"/>
    <col min="15888" max="15888" width="4.85546875" customWidth="1"/>
    <col min="16120" max="16120" width="4.28515625" customWidth="1"/>
    <col min="16121" max="16126" width="3.28515625" bestFit="1" customWidth="1"/>
    <col min="16127" max="16129" width="3.28515625" customWidth="1"/>
    <col min="16130" max="16139" width="3.28515625" bestFit="1" customWidth="1"/>
    <col min="16140" max="16140" width="5.42578125" customWidth="1"/>
    <col min="16141" max="16141" width="3.28515625" bestFit="1" customWidth="1"/>
    <col min="16142" max="16142" width="4.85546875" customWidth="1"/>
    <col min="16143" max="16143" width="3.28515625" bestFit="1" customWidth="1"/>
    <col min="16144" max="16144" width="4.85546875" customWidth="1"/>
  </cols>
  <sheetData>
    <row r="1" spans="1:41" ht="15.75">
      <c r="A1" s="761" t="s">
        <v>614</v>
      </c>
      <c r="B1" s="761"/>
      <c r="C1" s="761"/>
      <c r="D1" s="761"/>
      <c r="E1" s="761"/>
      <c r="F1" s="761"/>
      <c r="G1" s="761"/>
      <c r="H1" s="761"/>
      <c r="I1" s="761"/>
      <c r="J1" s="761"/>
      <c r="K1" s="761"/>
      <c r="L1" s="761"/>
      <c r="M1" s="761"/>
      <c r="N1" s="761"/>
      <c r="O1" s="761"/>
      <c r="P1" s="761"/>
      <c r="Q1" s="761"/>
      <c r="R1" s="761"/>
      <c r="S1" s="761"/>
      <c r="T1" s="761"/>
      <c r="U1" s="761"/>
      <c r="V1" s="761"/>
    </row>
    <row r="3" spans="1:41" ht="48.75" customHeight="1">
      <c r="A3" s="838" t="s">
        <v>613</v>
      </c>
      <c r="B3" s="838"/>
      <c r="C3" s="838"/>
      <c r="D3" s="838"/>
      <c r="E3" s="838"/>
      <c r="F3" s="838"/>
      <c r="G3" s="838"/>
      <c r="H3" s="838"/>
      <c r="I3" s="838"/>
      <c r="J3" s="838"/>
      <c r="K3" s="838"/>
      <c r="L3" s="838"/>
      <c r="M3" s="838"/>
      <c r="N3" s="838"/>
      <c r="O3" s="838"/>
      <c r="P3" s="838"/>
      <c r="Q3" s="838"/>
      <c r="R3" s="838"/>
      <c r="S3" s="838"/>
      <c r="T3" s="838"/>
      <c r="U3" s="838"/>
      <c r="V3" s="838"/>
    </row>
    <row r="4" spans="1:41" ht="20.25" customHeight="1">
      <c r="A4" s="316"/>
      <c r="B4" s="316"/>
      <c r="C4" s="316"/>
      <c r="D4" s="316"/>
      <c r="E4" s="316"/>
      <c r="F4" s="316"/>
      <c r="G4" s="316"/>
      <c r="H4" s="316"/>
      <c r="I4" s="316"/>
      <c r="J4" s="316"/>
      <c r="K4" s="316"/>
      <c r="L4" s="316"/>
      <c r="M4" s="316"/>
      <c r="N4" s="316"/>
      <c r="O4" s="316"/>
      <c r="P4" s="316"/>
      <c r="Q4" s="316"/>
      <c r="R4" s="316"/>
      <c r="S4" s="316"/>
      <c r="T4" s="316"/>
      <c r="U4" s="316"/>
      <c r="V4" s="316"/>
    </row>
    <row r="5" spans="1:41" ht="28.5" customHeight="1">
      <c r="A5" s="839" t="s">
        <v>531</v>
      </c>
      <c r="B5" s="840" t="s">
        <v>9</v>
      </c>
      <c r="C5" s="840"/>
      <c r="D5" s="840"/>
      <c r="E5" s="840" t="s">
        <v>10</v>
      </c>
      <c r="F5" s="840"/>
      <c r="G5" s="840"/>
      <c r="H5" s="840" t="s">
        <v>11</v>
      </c>
      <c r="I5" s="840"/>
      <c r="J5" s="840"/>
      <c r="K5" s="840" t="s">
        <v>12</v>
      </c>
      <c r="L5" s="840"/>
      <c r="M5" s="840"/>
      <c r="N5" s="840" t="s">
        <v>13</v>
      </c>
      <c r="O5" s="840"/>
      <c r="P5" s="840"/>
      <c r="Q5" s="840" t="s">
        <v>14</v>
      </c>
      <c r="R5" s="840"/>
      <c r="S5" s="840"/>
      <c r="T5" s="837" t="s">
        <v>532</v>
      </c>
      <c r="U5" s="837" t="s">
        <v>533</v>
      </c>
      <c r="V5" s="837" t="s">
        <v>534</v>
      </c>
    </row>
    <row r="6" spans="1:41" ht="30" customHeight="1">
      <c r="A6" s="839"/>
      <c r="B6" s="307" t="s">
        <v>535</v>
      </c>
      <c r="C6" s="307" t="s">
        <v>536</v>
      </c>
      <c r="D6" s="307" t="s">
        <v>537</v>
      </c>
      <c r="E6" s="307" t="s">
        <v>535</v>
      </c>
      <c r="F6" s="307" t="s">
        <v>536</v>
      </c>
      <c r="G6" s="307" t="s">
        <v>537</v>
      </c>
      <c r="H6" s="307" t="s">
        <v>535</v>
      </c>
      <c r="I6" s="307" t="s">
        <v>536</v>
      </c>
      <c r="J6" s="307" t="s">
        <v>537</v>
      </c>
      <c r="K6" s="307" t="s">
        <v>535</v>
      </c>
      <c r="L6" s="307" t="s">
        <v>536</v>
      </c>
      <c r="M6" s="307" t="s">
        <v>537</v>
      </c>
      <c r="N6" s="307" t="s">
        <v>535</v>
      </c>
      <c r="O6" s="307" t="s">
        <v>536</v>
      </c>
      <c r="P6" s="307" t="s">
        <v>537</v>
      </c>
      <c r="Q6" s="307" t="s">
        <v>535</v>
      </c>
      <c r="R6" s="307" t="s">
        <v>536</v>
      </c>
      <c r="S6" s="307" t="s">
        <v>537</v>
      </c>
      <c r="T6" s="837"/>
      <c r="U6" s="837"/>
      <c r="V6" s="837"/>
    </row>
    <row r="7" spans="1:41">
      <c r="A7" s="308">
        <v>2015</v>
      </c>
      <c r="B7" s="310">
        <v>18</v>
      </c>
      <c r="C7" s="310">
        <v>50</v>
      </c>
      <c r="D7" s="310">
        <v>5</v>
      </c>
      <c r="E7" s="310">
        <v>45</v>
      </c>
      <c r="F7" s="310">
        <v>12</v>
      </c>
      <c r="G7" s="310">
        <v>7</v>
      </c>
      <c r="H7" s="310">
        <v>37</v>
      </c>
      <c r="I7" s="310">
        <v>16</v>
      </c>
      <c r="J7" s="310">
        <v>3</v>
      </c>
      <c r="K7" s="310">
        <v>6</v>
      </c>
      <c r="L7" s="310">
        <v>0</v>
      </c>
      <c r="M7" s="310">
        <v>2</v>
      </c>
      <c r="N7" s="310">
        <v>19</v>
      </c>
      <c r="O7" s="310">
        <v>11</v>
      </c>
      <c r="P7" s="310">
        <v>5</v>
      </c>
      <c r="Q7" s="310">
        <v>4</v>
      </c>
      <c r="R7" s="310">
        <v>3</v>
      </c>
      <c r="S7" s="310">
        <v>10</v>
      </c>
      <c r="T7" s="310">
        <f t="shared" ref="T7:T11" si="0">SUM(B7:S7)</f>
        <v>253</v>
      </c>
      <c r="U7" s="311">
        <v>9096</v>
      </c>
      <c r="V7" s="312">
        <f t="shared" ref="V7:V13" si="1">T7/U7*100</f>
        <v>2.7814423922603342</v>
      </c>
    </row>
    <row r="8" spans="1:41">
      <c r="A8" s="308">
        <v>2016</v>
      </c>
      <c r="B8" s="310">
        <v>29</v>
      </c>
      <c r="C8" s="310">
        <v>43</v>
      </c>
      <c r="D8" s="310">
        <v>5</v>
      </c>
      <c r="E8" s="310">
        <v>65</v>
      </c>
      <c r="F8" s="310">
        <v>7</v>
      </c>
      <c r="G8" s="310">
        <v>5</v>
      </c>
      <c r="H8" s="310">
        <v>49</v>
      </c>
      <c r="I8" s="310">
        <v>17</v>
      </c>
      <c r="J8" s="310">
        <v>3</v>
      </c>
      <c r="K8" s="310">
        <v>12</v>
      </c>
      <c r="L8" s="310">
        <v>7</v>
      </c>
      <c r="M8" s="310">
        <v>4</v>
      </c>
      <c r="N8" s="310">
        <v>25</v>
      </c>
      <c r="O8" s="310">
        <v>10</v>
      </c>
      <c r="P8" s="310">
        <v>7</v>
      </c>
      <c r="Q8" s="310">
        <v>6</v>
      </c>
      <c r="R8" s="310">
        <v>6</v>
      </c>
      <c r="S8" s="310">
        <v>7</v>
      </c>
      <c r="T8" s="310">
        <f t="shared" si="0"/>
        <v>307</v>
      </c>
      <c r="U8" s="310">
        <v>7984</v>
      </c>
      <c r="V8" s="312">
        <f t="shared" si="1"/>
        <v>3.8451903807615229</v>
      </c>
      <c r="W8" s="313"/>
      <c r="X8" s="313"/>
      <c r="Y8" s="313"/>
      <c r="Z8" s="313"/>
      <c r="AA8" s="313"/>
      <c r="AB8" s="313"/>
      <c r="AC8" s="313"/>
      <c r="AD8" s="313"/>
      <c r="AE8" s="313"/>
      <c r="AF8" s="313"/>
      <c r="AG8" s="313"/>
      <c r="AH8" s="313"/>
      <c r="AI8" s="313"/>
      <c r="AJ8" s="313"/>
      <c r="AK8" s="313"/>
      <c r="AL8" s="313"/>
      <c r="AM8" s="313"/>
      <c r="AN8" s="313"/>
      <c r="AO8" s="313"/>
    </row>
    <row r="9" spans="1:41">
      <c r="A9" s="308">
        <v>2017</v>
      </c>
      <c r="B9" s="310">
        <v>37</v>
      </c>
      <c r="C9" s="310">
        <v>33</v>
      </c>
      <c r="D9" s="310">
        <v>5</v>
      </c>
      <c r="E9" s="310">
        <v>65</v>
      </c>
      <c r="F9" s="310">
        <v>8</v>
      </c>
      <c r="G9" s="310">
        <v>3</v>
      </c>
      <c r="H9" s="310">
        <v>58</v>
      </c>
      <c r="I9" s="310">
        <v>19</v>
      </c>
      <c r="J9" s="310">
        <v>5</v>
      </c>
      <c r="K9" s="310">
        <v>8</v>
      </c>
      <c r="L9" s="310">
        <v>3</v>
      </c>
      <c r="M9" s="310">
        <v>4</v>
      </c>
      <c r="N9" s="310">
        <v>21</v>
      </c>
      <c r="O9" s="310">
        <v>10</v>
      </c>
      <c r="P9" s="310">
        <v>6</v>
      </c>
      <c r="Q9" s="310">
        <v>9</v>
      </c>
      <c r="R9" s="310">
        <v>7</v>
      </c>
      <c r="S9" s="310">
        <v>15</v>
      </c>
      <c r="T9" s="310">
        <f t="shared" si="0"/>
        <v>316</v>
      </c>
      <c r="U9" s="310">
        <v>7056</v>
      </c>
      <c r="V9" s="312">
        <f t="shared" si="1"/>
        <v>4.4784580498866218</v>
      </c>
      <c r="W9" s="314"/>
      <c r="X9" s="314"/>
      <c r="Y9" s="314"/>
      <c r="Z9" s="314"/>
      <c r="AA9" s="314"/>
      <c r="AB9" s="314"/>
      <c r="AC9" s="314"/>
      <c r="AD9" s="314"/>
      <c r="AE9" s="314"/>
      <c r="AF9" s="314"/>
      <c r="AG9" s="314"/>
      <c r="AH9" s="314"/>
      <c r="AI9" s="314"/>
      <c r="AJ9" s="314"/>
      <c r="AK9" s="314"/>
      <c r="AL9" s="314"/>
      <c r="AM9" s="314"/>
      <c r="AN9" s="313"/>
      <c r="AO9" s="313"/>
    </row>
    <row r="10" spans="1:41">
      <c r="A10" s="308">
        <v>2018</v>
      </c>
      <c r="B10" s="310">
        <v>55</v>
      </c>
      <c r="C10" s="310">
        <v>37</v>
      </c>
      <c r="D10" s="310">
        <v>6</v>
      </c>
      <c r="E10" s="310">
        <v>100</v>
      </c>
      <c r="F10" s="310">
        <v>21</v>
      </c>
      <c r="G10" s="310">
        <v>2</v>
      </c>
      <c r="H10" s="310">
        <v>77</v>
      </c>
      <c r="I10" s="310">
        <v>31</v>
      </c>
      <c r="J10" s="310">
        <v>3</v>
      </c>
      <c r="K10" s="310">
        <v>17</v>
      </c>
      <c r="L10" s="310">
        <v>3</v>
      </c>
      <c r="M10" s="310">
        <v>2</v>
      </c>
      <c r="N10" s="310">
        <v>24</v>
      </c>
      <c r="O10" s="310">
        <v>17</v>
      </c>
      <c r="P10" s="310">
        <v>3</v>
      </c>
      <c r="Q10" s="310">
        <v>16</v>
      </c>
      <c r="R10" s="310">
        <v>5</v>
      </c>
      <c r="S10" s="310">
        <v>12</v>
      </c>
      <c r="T10" s="310">
        <f t="shared" si="0"/>
        <v>431</v>
      </c>
      <c r="U10" s="310">
        <v>6951</v>
      </c>
      <c r="V10" s="312">
        <f t="shared" si="1"/>
        <v>6.2005466839303702</v>
      </c>
      <c r="W10" s="314"/>
      <c r="X10" s="314"/>
      <c r="Y10" s="314"/>
      <c r="Z10" s="314"/>
      <c r="AA10" s="314"/>
      <c r="AB10" s="314"/>
      <c r="AC10" s="314"/>
      <c r="AD10" s="314"/>
      <c r="AE10" s="314"/>
      <c r="AF10" s="314"/>
      <c r="AG10" s="314"/>
      <c r="AH10" s="314"/>
      <c r="AI10" s="314"/>
      <c r="AJ10" s="314"/>
      <c r="AK10" s="314"/>
      <c r="AL10" s="314"/>
      <c r="AM10" s="314"/>
      <c r="AN10" s="313"/>
      <c r="AO10" s="313"/>
    </row>
    <row r="11" spans="1:41">
      <c r="A11" s="308">
        <v>2019</v>
      </c>
      <c r="B11" s="310">
        <v>63</v>
      </c>
      <c r="C11" s="310">
        <v>37</v>
      </c>
      <c r="D11" s="310">
        <v>2</v>
      </c>
      <c r="E11" s="310">
        <v>137</v>
      </c>
      <c r="F11" s="310">
        <v>29</v>
      </c>
      <c r="G11" s="310">
        <v>3</v>
      </c>
      <c r="H11" s="310">
        <v>105</v>
      </c>
      <c r="I11" s="310">
        <v>35</v>
      </c>
      <c r="J11" s="310">
        <v>2</v>
      </c>
      <c r="K11" s="310">
        <v>28</v>
      </c>
      <c r="L11" s="310">
        <v>5</v>
      </c>
      <c r="M11" s="310">
        <v>1</v>
      </c>
      <c r="N11" s="310">
        <v>26</v>
      </c>
      <c r="O11" s="310">
        <v>23</v>
      </c>
      <c r="P11" s="310">
        <v>6</v>
      </c>
      <c r="Q11" s="310">
        <v>24</v>
      </c>
      <c r="R11" s="310">
        <v>4</v>
      </c>
      <c r="S11" s="310">
        <v>9</v>
      </c>
      <c r="T11" s="310">
        <f t="shared" si="0"/>
        <v>539</v>
      </c>
      <c r="U11" s="309">
        <v>6712</v>
      </c>
      <c r="V11" s="312">
        <f t="shared" si="1"/>
        <v>8.0303933253873652</v>
      </c>
      <c r="W11" s="314"/>
      <c r="X11" s="314"/>
      <c r="Y11" s="314"/>
      <c r="Z11" s="314"/>
      <c r="AA11" s="314"/>
      <c r="AB11" s="314"/>
      <c r="AC11" s="314"/>
      <c r="AD11" s="314"/>
      <c r="AE11" s="314"/>
      <c r="AF11" s="314"/>
      <c r="AG11" s="314"/>
      <c r="AH11" s="314"/>
      <c r="AI11" s="314"/>
      <c r="AJ11" s="314"/>
      <c r="AK11" s="314"/>
      <c r="AL11" s="314"/>
      <c r="AM11" s="314"/>
      <c r="AN11" s="313"/>
      <c r="AO11" s="313"/>
    </row>
    <row r="12" spans="1:41">
      <c r="A12" s="308">
        <v>2020</v>
      </c>
      <c r="B12" s="310">
        <v>78</v>
      </c>
      <c r="C12" s="310">
        <v>35</v>
      </c>
      <c r="D12" s="310">
        <v>3</v>
      </c>
      <c r="E12" s="309">
        <v>182</v>
      </c>
      <c r="F12" s="310">
        <v>18</v>
      </c>
      <c r="G12" s="310">
        <v>2</v>
      </c>
      <c r="H12" s="310">
        <v>114</v>
      </c>
      <c r="I12" s="310">
        <v>23</v>
      </c>
      <c r="J12" s="310">
        <v>4</v>
      </c>
      <c r="K12" s="310">
        <v>49</v>
      </c>
      <c r="L12" s="310">
        <v>2</v>
      </c>
      <c r="M12" s="310">
        <v>1</v>
      </c>
      <c r="N12" s="310">
        <v>26</v>
      </c>
      <c r="O12" s="310">
        <v>12</v>
      </c>
      <c r="P12" s="310">
        <v>6</v>
      </c>
      <c r="Q12" s="310">
        <v>35</v>
      </c>
      <c r="R12" s="310">
        <v>4</v>
      </c>
      <c r="S12" s="310">
        <v>7</v>
      </c>
      <c r="T12" s="309">
        <f t="shared" ref="T12:T13" si="2">SUM(B12:S12)</f>
        <v>601</v>
      </c>
      <c r="U12" s="309">
        <v>6987</v>
      </c>
      <c r="V12" s="312">
        <f t="shared" si="1"/>
        <v>8.6016888507227698</v>
      </c>
      <c r="W12" s="314"/>
      <c r="X12" s="314"/>
      <c r="Y12" s="314"/>
      <c r="Z12" s="314"/>
      <c r="AA12" s="314"/>
      <c r="AB12" s="314"/>
      <c r="AC12" s="314"/>
      <c r="AD12" s="314"/>
      <c r="AE12" s="314"/>
      <c r="AF12" s="314"/>
      <c r="AG12" s="314"/>
      <c r="AH12" s="314"/>
      <c r="AI12" s="314"/>
      <c r="AJ12" s="314"/>
      <c r="AK12" s="314"/>
      <c r="AL12" s="314"/>
      <c r="AM12" s="314"/>
      <c r="AN12" s="313"/>
      <c r="AO12" s="313"/>
    </row>
    <row r="13" spans="1:41">
      <c r="A13" s="308">
        <v>2021</v>
      </c>
      <c r="B13" s="310">
        <v>121</v>
      </c>
      <c r="C13" s="310">
        <v>47</v>
      </c>
      <c r="D13" s="310">
        <v>5</v>
      </c>
      <c r="E13" s="309">
        <v>161</v>
      </c>
      <c r="F13" s="310">
        <v>11</v>
      </c>
      <c r="G13" s="310">
        <v>1</v>
      </c>
      <c r="H13" s="310">
        <v>146</v>
      </c>
      <c r="I13" s="310">
        <v>49</v>
      </c>
      <c r="J13" s="310">
        <v>8</v>
      </c>
      <c r="K13" s="310">
        <v>53</v>
      </c>
      <c r="L13" s="310">
        <v>3</v>
      </c>
      <c r="M13" s="310">
        <v>2</v>
      </c>
      <c r="N13" s="310">
        <v>24</v>
      </c>
      <c r="O13" s="310">
        <v>10</v>
      </c>
      <c r="P13" s="310">
        <v>5</v>
      </c>
      <c r="Q13" s="310">
        <v>50</v>
      </c>
      <c r="R13" s="310">
        <v>4</v>
      </c>
      <c r="S13" s="310">
        <v>3</v>
      </c>
      <c r="T13" s="309">
        <f t="shared" si="2"/>
        <v>703</v>
      </c>
      <c r="U13" s="309">
        <v>6834</v>
      </c>
      <c r="V13" s="312">
        <f t="shared" si="1"/>
        <v>10.286801287679252</v>
      </c>
      <c r="W13" s="314"/>
      <c r="X13" s="314"/>
      <c r="Y13" s="314"/>
      <c r="Z13" s="314"/>
      <c r="AA13" s="314"/>
      <c r="AB13" s="314"/>
      <c r="AC13" s="314"/>
      <c r="AD13" s="314"/>
      <c r="AE13" s="314"/>
      <c r="AF13" s="314"/>
      <c r="AG13" s="314"/>
      <c r="AH13" s="314"/>
      <c r="AI13" s="314"/>
      <c r="AJ13" s="314"/>
      <c r="AK13" s="314"/>
      <c r="AL13" s="314"/>
      <c r="AM13" s="314"/>
      <c r="AN13" s="313"/>
      <c r="AO13" s="313"/>
    </row>
    <row r="14" spans="1:41">
      <c r="W14" s="314"/>
      <c r="X14" s="314"/>
      <c r="Y14" s="314"/>
      <c r="Z14" s="314"/>
      <c r="AA14" s="314"/>
      <c r="AB14" s="314"/>
      <c r="AC14" s="314"/>
      <c r="AD14" s="314"/>
      <c r="AE14" s="314"/>
      <c r="AF14" s="314"/>
      <c r="AG14" s="314"/>
      <c r="AH14" s="314"/>
      <c r="AI14" s="314"/>
      <c r="AJ14" s="314"/>
      <c r="AK14" s="314"/>
      <c r="AL14" s="314"/>
      <c r="AM14" s="314"/>
      <c r="AN14" s="313"/>
      <c r="AO14" s="313"/>
    </row>
    <row r="15" spans="1:41" ht="33" customHeight="1">
      <c r="A15" s="841" t="s">
        <v>538</v>
      </c>
      <c r="B15" s="841"/>
      <c r="C15" s="841"/>
      <c r="D15" s="841"/>
      <c r="E15" s="841"/>
      <c r="F15" s="841"/>
      <c r="G15" s="841"/>
      <c r="H15" s="841"/>
      <c r="I15" s="841"/>
      <c r="J15" s="841"/>
      <c r="K15" s="841"/>
      <c r="L15" s="841"/>
      <c r="M15" s="841"/>
      <c r="N15" s="841"/>
      <c r="O15" s="841"/>
      <c r="P15" s="841"/>
      <c r="Q15" s="841"/>
      <c r="R15" s="841"/>
      <c r="S15" s="841"/>
      <c r="T15" s="841"/>
      <c r="U15" s="841"/>
      <c r="V15" s="841"/>
    </row>
    <row r="16" spans="1:41" ht="15" customHeight="1">
      <c r="A16" s="315"/>
      <c r="B16" s="315"/>
      <c r="C16" s="315"/>
      <c r="D16" s="315"/>
      <c r="E16" s="315"/>
      <c r="F16" s="315"/>
      <c r="G16" s="315"/>
      <c r="H16" s="315"/>
      <c r="I16" s="315"/>
      <c r="J16" s="315"/>
      <c r="K16" s="315"/>
      <c r="L16" s="315"/>
      <c r="M16" s="315"/>
      <c r="N16" s="315"/>
      <c r="O16" s="315"/>
      <c r="P16" s="315"/>
      <c r="Q16" s="315"/>
      <c r="R16" s="315"/>
      <c r="S16" s="315"/>
      <c r="T16" s="315"/>
      <c r="U16" s="315"/>
      <c r="V16" s="315"/>
    </row>
    <row r="17" spans="1:22" ht="18.75" customHeight="1">
      <c r="A17" s="844" t="s">
        <v>544</v>
      </c>
      <c r="B17" s="844"/>
      <c r="C17" s="844"/>
      <c r="D17" s="844"/>
      <c r="E17" s="844"/>
      <c r="F17" s="844"/>
      <c r="G17" s="844"/>
      <c r="H17" s="844"/>
      <c r="I17" s="844"/>
      <c r="J17" s="844"/>
      <c r="K17" s="844"/>
      <c r="L17" s="844"/>
      <c r="M17" s="844"/>
      <c r="N17" s="844"/>
      <c r="O17" s="844"/>
      <c r="P17" s="844"/>
      <c r="Q17" s="844"/>
      <c r="R17" s="844"/>
      <c r="S17" s="844"/>
      <c r="T17" s="844"/>
      <c r="U17" s="844"/>
      <c r="V17" s="844"/>
    </row>
    <row r="18" spans="1:22" ht="41.25" customHeight="1">
      <c r="A18" s="839" t="s">
        <v>531</v>
      </c>
      <c r="B18" s="840" t="s">
        <v>9</v>
      </c>
      <c r="C18" s="840"/>
      <c r="D18" s="840"/>
      <c r="E18" s="840" t="s">
        <v>10</v>
      </c>
      <c r="F18" s="840"/>
      <c r="G18" s="840"/>
      <c r="H18" s="840" t="s">
        <v>11</v>
      </c>
      <c r="I18" s="840"/>
      <c r="J18" s="840"/>
      <c r="K18" s="840" t="s">
        <v>12</v>
      </c>
      <c r="L18" s="840"/>
      <c r="M18" s="840"/>
      <c r="N18" s="840" t="s">
        <v>13</v>
      </c>
      <c r="O18" s="840"/>
      <c r="P18" s="840"/>
      <c r="Q18" s="840" t="s">
        <v>14</v>
      </c>
      <c r="R18" s="840"/>
      <c r="S18" s="840"/>
      <c r="T18" s="837" t="s">
        <v>532</v>
      </c>
      <c r="U18" s="848" t="s">
        <v>543</v>
      </c>
      <c r="V18" s="849"/>
    </row>
    <row r="19" spans="1:22">
      <c r="A19" s="839"/>
      <c r="B19" s="307" t="s">
        <v>535</v>
      </c>
      <c r="C19" s="307" t="s">
        <v>536</v>
      </c>
      <c r="D19" s="307" t="s">
        <v>537</v>
      </c>
      <c r="E19" s="307" t="s">
        <v>535</v>
      </c>
      <c r="F19" s="307" t="s">
        <v>536</v>
      </c>
      <c r="G19" s="307" t="s">
        <v>537</v>
      </c>
      <c r="H19" s="307" t="s">
        <v>535</v>
      </c>
      <c r="I19" s="307" t="s">
        <v>536</v>
      </c>
      <c r="J19" s="307" t="s">
        <v>537</v>
      </c>
      <c r="K19" s="307" t="s">
        <v>535</v>
      </c>
      <c r="L19" s="307" t="s">
        <v>536</v>
      </c>
      <c r="M19" s="307" t="s">
        <v>537</v>
      </c>
      <c r="N19" s="307" t="s">
        <v>535</v>
      </c>
      <c r="O19" s="307" t="s">
        <v>536</v>
      </c>
      <c r="P19" s="307" t="s">
        <v>537</v>
      </c>
      <c r="Q19" s="307" t="s">
        <v>535</v>
      </c>
      <c r="R19" s="307" t="s">
        <v>536</v>
      </c>
      <c r="S19" s="307" t="s">
        <v>537</v>
      </c>
      <c r="T19" s="837"/>
      <c r="U19" s="850"/>
      <c r="V19" s="851"/>
    </row>
    <row r="20" spans="1:22" ht="30.75" customHeight="1">
      <c r="A20" s="845" t="s">
        <v>542</v>
      </c>
      <c r="B20" s="310">
        <v>121</v>
      </c>
      <c r="C20" s="310">
        <v>47</v>
      </c>
      <c r="D20" s="310">
        <v>5</v>
      </c>
      <c r="E20" s="309">
        <v>161</v>
      </c>
      <c r="F20" s="310">
        <v>11</v>
      </c>
      <c r="G20" s="310">
        <v>1</v>
      </c>
      <c r="H20" s="310">
        <v>146</v>
      </c>
      <c r="I20" s="310">
        <v>49</v>
      </c>
      <c r="J20" s="310">
        <v>8</v>
      </c>
      <c r="K20" s="310">
        <v>53</v>
      </c>
      <c r="L20" s="310">
        <v>3</v>
      </c>
      <c r="M20" s="310">
        <v>2</v>
      </c>
      <c r="N20" s="310">
        <v>24</v>
      </c>
      <c r="O20" s="310">
        <v>10</v>
      </c>
      <c r="P20" s="310">
        <v>5</v>
      </c>
      <c r="Q20" s="310">
        <v>50</v>
      </c>
      <c r="R20" s="310">
        <v>4</v>
      </c>
      <c r="S20" s="310">
        <v>3</v>
      </c>
      <c r="T20" s="309">
        <f>B20+C20+D20+E20+F20+G20+H20+I20+J20+K20+L20+M20+N20+O20+P20+Q20+R20+S20</f>
        <v>703</v>
      </c>
      <c r="U20" s="852" t="s">
        <v>539</v>
      </c>
      <c r="V20" s="853"/>
    </row>
    <row r="21" spans="1:22" ht="16.5" customHeight="1">
      <c r="A21" s="846"/>
      <c r="B21" s="363">
        <f>B20-B22</f>
        <v>8</v>
      </c>
      <c r="C21" s="363">
        <f t="shared" ref="C21:S21" si="3">C20-C22</f>
        <v>6</v>
      </c>
      <c r="D21" s="363">
        <f t="shared" si="3"/>
        <v>0</v>
      </c>
      <c r="E21" s="363">
        <f t="shared" si="3"/>
        <v>3</v>
      </c>
      <c r="F21" s="363">
        <f t="shared" si="3"/>
        <v>1</v>
      </c>
      <c r="G21" s="363">
        <f t="shared" si="3"/>
        <v>0</v>
      </c>
      <c r="H21" s="363">
        <f t="shared" si="3"/>
        <v>12</v>
      </c>
      <c r="I21" s="363">
        <f t="shared" si="3"/>
        <v>6</v>
      </c>
      <c r="J21" s="363">
        <f t="shared" si="3"/>
        <v>1</v>
      </c>
      <c r="K21" s="363">
        <f t="shared" si="3"/>
        <v>1</v>
      </c>
      <c r="L21" s="363">
        <f t="shared" si="3"/>
        <v>1</v>
      </c>
      <c r="M21" s="363">
        <f t="shared" si="3"/>
        <v>1</v>
      </c>
      <c r="N21" s="363">
        <f t="shared" si="3"/>
        <v>1</v>
      </c>
      <c r="O21" s="363">
        <f t="shared" si="3"/>
        <v>0</v>
      </c>
      <c r="P21" s="363">
        <f t="shared" si="3"/>
        <v>0</v>
      </c>
      <c r="Q21" s="363">
        <f t="shared" si="3"/>
        <v>1</v>
      </c>
      <c r="R21" s="363">
        <f t="shared" si="3"/>
        <v>0</v>
      </c>
      <c r="S21" s="363">
        <f t="shared" si="3"/>
        <v>0</v>
      </c>
      <c r="T21" s="363">
        <f>B21+C21+D21+E21+F21+G21+H21+I21+J21+K21+L21+M21+N21+O21+P21+Q21+R21+S21</f>
        <v>42</v>
      </c>
      <c r="U21" s="842" t="s">
        <v>540</v>
      </c>
      <c r="V21" s="843"/>
    </row>
    <row r="22" spans="1:22" ht="25.5" customHeight="1">
      <c r="A22" s="847"/>
      <c r="B22" s="309">
        <v>113</v>
      </c>
      <c r="C22" s="310">
        <v>41</v>
      </c>
      <c r="D22" s="310">
        <v>5</v>
      </c>
      <c r="E22" s="309">
        <v>158</v>
      </c>
      <c r="F22" s="310">
        <v>10</v>
      </c>
      <c r="G22" s="310">
        <v>1</v>
      </c>
      <c r="H22" s="310">
        <v>134</v>
      </c>
      <c r="I22" s="310">
        <v>43</v>
      </c>
      <c r="J22" s="310">
        <v>7</v>
      </c>
      <c r="K22" s="310">
        <v>52</v>
      </c>
      <c r="L22" s="310">
        <v>2</v>
      </c>
      <c r="M22" s="310">
        <v>1</v>
      </c>
      <c r="N22" s="310">
        <v>23</v>
      </c>
      <c r="O22" s="310">
        <v>10</v>
      </c>
      <c r="P22" s="310">
        <v>5</v>
      </c>
      <c r="Q22" s="310">
        <v>49</v>
      </c>
      <c r="R22" s="310">
        <v>4</v>
      </c>
      <c r="S22" s="310">
        <v>3</v>
      </c>
      <c r="T22" s="310">
        <f t="shared" ref="T22" si="4">T20-T21</f>
        <v>661</v>
      </c>
      <c r="U22" s="852" t="s">
        <v>541</v>
      </c>
      <c r="V22" s="853"/>
    </row>
  </sheetData>
  <mergeCells count="27">
    <mergeCell ref="U21:V21"/>
    <mergeCell ref="A17:V17"/>
    <mergeCell ref="N18:P18"/>
    <mergeCell ref="Q18:S18"/>
    <mergeCell ref="T18:T19"/>
    <mergeCell ref="A20:A22"/>
    <mergeCell ref="U18:V19"/>
    <mergeCell ref="U20:V20"/>
    <mergeCell ref="U22:V22"/>
    <mergeCell ref="A15:V15"/>
    <mergeCell ref="A18:A19"/>
    <mergeCell ref="B18:D18"/>
    <mergeCell ref="E18:G18"/>
    <mergeCell ref="H18:J18"/>
    <mergeCell ref="K18:M18"/>
    <mergeCell ref="A1:V1"/>
    <mergeCell ref="V5:V6"/>
    <mergeCell ref="A3:V3"/>
    <mergeCell ref="A5:A6"/>
    <mergeCell ref="B5:D5"/>
    <mergeCell ref="E5:G5"/>
    <mergeCell ref="H5:J5"/>
    <mergeCell ref="K5:M5"/>
    <mergeCell ref="N5:P5"/>
    <mergeCell ref="Q5:S5"/>
    <mergeCell ref="T5:T6"/>
    <mergeCell ref="U5:U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selection sqref="A1:H3"/>
    </sheetView>
  </sheetViews>
  <sheetFormatPr defaultRowHeight="15"/>
  <cols>
    <col min="1" max="1" width="8.7109375" customWidth="1"/>
    <col min="2" max="2" width="13" customWidth="1"/>
    <col min="3" max="3" width="54.7109375" customWidth="1"/>
    <col min="5" max="5" width="10.85546875" customWidth="1"/>
    <col min="6" max="6" width="13.42578125" customWidth="1"/>
  </cols>
  <sheetData>
    <row r="1" spans="1:10" ht="30.75" customHeight="1">
      <c r="A1" s="636" t="s">
        <v>658</v>
      </c>
      <c r="B1" s="637"/>
      <c r="C1" s="637"/>
      <c r="D1" s="637"/>
      <c r="E1" s="637"/>
      <c r="F1" s="637"/>
      <c r="G1" s="637"/>
      <c r="H1" s="637"/>
    </row>
    <row r="2" spans="1:10" ht="15.75">
      <c r="A2" s="761" t="s">
        <v>659</v>
      </c>
      <c r="B2" s="761"/>
      <c r="C2" s="761"/>
      <c r="D2" s="761"/>
      <c r="E2" s="761"/>
      <c r="F2" s="761"/>
      <c r="G2" s="761"/>
      <c r="H2" s="761"/>
    </row>
    <row r="3" spans="1:10" ht="15.75">
      <c r="A3" s="761" t="s">
        <v>660</v>
      </c>
      <c r="B3" s="761"/>
      <c r="C3" s="761"/>
      <c r="D3" s="761"/>
      <c r="E3" s="761"/>
      <c r="F3" s="761"/>
      <c r="G3" s="761"/>
      <c r="H3" s="761"/>
    </row>
    <row r="4" spans="1:10" ht="16.5" thickBot="1">
      <c r="A4" s="389"/>
      <c r="B4" s="389"/>
      <c r="C4" s="389"/>
      <c r="D4" s="389"/>
      <c r="E4" s="389"/>
      <c r="F4" s="389"/>
      <c r="G4" s="389"/>
      <c r="H4" s="389"/>
      <c r="I4" s="389"/>
      <c r="J4" s="389"/>
    </row>
    <row r="5" spans="1:10" ht="15.75">
      <c r="A5" s="873" t="s">
        <v>661</v>
      </c>
      <c r="B5" s="390">
        <v>0.2</v>
      </c>
      <c r="C5" s="875" t="s">
        <v>632</v>
      </c>
      <c r="D5" s="876"/>
      <c r="E5" s="876"/>
      <c r="F5" s="877"/>
      <c r="G5" s="389"/>
      <c r="H5" s="389"/>
      <c r="I5" s="389"/>
      <c r="J5" s="389"/>
    </row>
    <row r="6" spans="1:10" ht="16.5" thickBot="1">
      <c r="A6" s="874"/>
      <c r="B6" s="391" t="s">
        <v>633</v>
      </c>
      <c r="C6" s="878" t="s">
        <v>634</v>
      </c>
      <c r="D6" s="879"/>
      <c r="E6" s="879"/>
      <c r="F6" s="880"/>
      <c r="G6" s="389"/>
      <c r="H6" s="389"/>
      <c r="I6" s="389"/>
      <c r="J6" s="389"/>
    </row>
    <row r="7" spans="1:10" ht="15.75">
      <c r="A7" s="881" t="s">
        <v>662</v>
      </c>
      <c r="B7" s="883">
        <v>0.8</v>
      </c>
      <c r="C7" s="885" t="s">
        <v>635</v>
      </c>
      <c r="D7" s="876"/>
      <c r="E7" s="876"/>
      <c r="F7" s="877"/>
      <c r="G7" s="389"/>
      <c r="H7" s="389"/>
      <c r="I7" s="389"/>
      <c r="J7" s="389"/>
    </row>
    <row r="8" spans="1:10" ht="16.5" thickBot="1">
      <c r="A8" s="882"/>
      <c r="B8" s="884"/>
      <c r="C8" s="886" t="s">
        <v>636</v>
      </c>
      <c r="D8" s="879"/>
      <c r="E8" s="879"/>
      <c r="F8" s="880"/>
      <c r="G8" s="389"/>
      <c r="H8" s="389"/>
      <c r="I8" s="389"/>
      <c r="J8" s="389"/>
    </row>
    <row r="9" spans="1:10" ht="15.75">
      <c r="A9" s="863" t="s">
        <v>663</v>
      </c>
      <c r="B9" s="392" t="s">
        <v>633</v>
      </c>
      <c r="C9" s="865" t="s">
        <v>637</v>
      </c>
      <c r="D9" s="866"/>
      <c r="E9" s="866"/>
      <c r="F9" s="867"/>
      <c r="G9" s="389"/>
      <c r="H9" s="389"/>
      <c r="I9" s="389"/>
      <c r="J9" s="389"/>
    </row>
    <row r="10" spans="1:10" ht="16.5" thickBot="1">
      <c r="A10" s="864"/>
      <c r="B10" s="393">
        <v>0.41</v>
      </c>
      <c r="C10" s="868" t="s">
        <v>638</v>
      </c>
      <c r="D10" s="869"/>
      <c r="E10" s="869"/>
      <c r="F10" s="870"/>
      <c r="G10" s="389"/>
      <c r="H10" s="389"/>
      <c r="I10" s="389"/>
      <c r="J10" s="389"/>
    </row>
    <row r="11" spans="1:10" ht="15.75">
      <c r="A11" s="394"/>
      <c r="B11" s="395"/>
      <c r="C11" s="396"/>
      <c r="D11" s="397"/>
      <c r="E11" s="397"/>
      <c r="F11" s="397"/>
      <c r="G11" s="389"/>
      <c r="H11" s="389"/>
      <c r="I11" s="389"/>
      <c r="J11" s="389"/>
    </row>
    <row r="12" spans="1:10" ht="15.75">
      <c r="A12" s="389" t="s">
        <v>639</v>
      </c>
      <c r="B12" s="389"/>
      <c r="C12" s="389"/>
      <c r="D12" s="389"/>
      <c r="E12" s="389"/>
      <c r="F12" s="389"/>
      <c r="G12" s="389"/>
      <c r="H12" s="389"/>
      <c r="I12" s="389"/>
      <c r="J12" s="389"/>
    </row>
    <row r="13" spans="1:10" ht="31.5">
      <c r="A13" s="406" t="s">
        <v>640</v>
      </c>
      <c r="B13" s="407" t="s">
        <v>641</v>
      </c>
      <c r="C13" s="407" t="s">
        <v>642</v>
      </c>
      <c r="D13" s="407" t="s">
        <v>643</v>
      </c>
      <c r="E13" s="407" t="s">
        <v>644</v>
      </c>
      <c r="F13" s="389"/>
      <c r="G13" s="389"/>
      <c r="H13" s="389"/>
      <c r="I13" s="389"/>
      <c r="J13" s="389"/>
    </row>
    <row r="14" spans="1:10" ht="15.75">
      <c r="A14" s="408" t="s">
        <v>9</v>
      </c>
      <c r="B14" s="399">
        <v>215</v>
      </c>
      <c r="C14" s="399">
        <v>1270</v>
      </c>
      <c r="D14" s="400" t="s">
        <v>645</v>
      </c>
      <c r="E14" s="401">
        <v>77</v>
      </c>
      <c r="F14" s="389"/>
      <c r="G14" s="389"/>
      <c r="H14" s="389"/>
      <c r="I14" s="402"/>
      <c r="J14" s="389"/>
    </row>
    <row r="15" spans="1:10" ht="15.75">
      <c r="A15" s="408" t="s">
        <v>10</v>
      </c>
      <c r="B15" s="399">
        <v>293</v>
      </c>
      <c r="C15" s="403">
        <v>1523</v>
      </c>
      <c r="D15" s="400" t="s">
        <v>646</v>
      </c>
      <c r="E15" s="401">
        <v>82</v>
      </c>
      <c r="F15" s="389"/>
      <c r="G15" s="389"/>
      <c r="H15" s="389"/>
      <c r="I15" s="402"/>
      <c r="J15" s="389"/>
    </row>
    <row r="16" spans="1:10" ht="15.75">
      <c r="A16" s="408" t="s">
        <v>12</v>
      </c>
      <c r="B16" s="399">
        <v>200</v>
      </c>
      <c r="C16" s="399">
        <v>729</v>
      </c>
      <c r="D16" s="400" t="s">
        <v>647</v>
      </c>
      <c r="E16" s="401" t="s">
        <v>633</v>
      </c>
      <c r="F16" s="389"/>
      <c r="G16" s="389"/>
      <c r="H16" s="389"/>
      <c r="I16" s="402"/>
      <c r="J16" s="389"/>
    </row>
    <row r="17" spans="1:10" ht="15.75">
      <c r="A17" s="408" t="s">
        <v>11</v>
      </c>
      <c r="B17" s="399">
        <v>66</v>
      </c>
      <c r="C17" s="399">
        <v>680</v>
      </c>
      <c r="D17" s="400" t="s">
        <v>648</v>
      </c>
      <c r="E17" s="401" t="s">
        <v>633</v>
      </c>
      <c r="F17" s="389"/>
      <c r="G17" s="389"/>
      <c r="H17" s="389"/>
      <c r="I17" s="402"/>
      <c r="J17" s="389"/>
    </row>
    <row r="18" spans="1:10" ht="15.75">
      <c r="A18" s="408" t="s">
        <v>649</v>
      </c>
      <c r="B18" s="399">
        <v>156</v>
      </c>
      <c r="C18" s="399">
        <v>1151</v>
      </c>
      <c r="D18" s="400" t="s">
        <v>650</v>
      </c>
      <c r="E18" s="401">
        <v>85</v>
      </c>
      <c r="F18" s="389"/>
      <c r="G18" s="389"/>
      <c r="H18" s="389"/>
      <c r="I18" s="402"/>
      <c r="J18" s="389"/>
    </row>
    <row r="19" spans="1:10" ht="15.75">
      <c r="A19" s="408" t="s">
        <v>14</v>
      </c>
      <c r="B19" s="399">
        <v>341</v>
      </c>
      <c r="C19" s="399">
        <v>1017</v>
      </c>
      <c r="D19" s="400" t="s">
        <v>651</v>
      </c>
      <c r="E19" s="401" t="s">
        <v>633</v>
      </c>
      <c r="F19" s="389"/>
      <c r="G19" s="389"/>
      <c r="H19" s="389"/>
      <c r="I19" s="402"/>
      <c r="J19" s="389"/>
    </row>
    <row r="20" spans="1:10" ht="15.75">
      <c r="A20" s="409" t="s">
        <v>652</v>
      </c>
      <c r="B20" s="410">
        <f>B14+B15+B16+B17+B18+B19</f>
        <v>1271</v>
      </c>
      <c r="C20" s="410">
        <f>C14+C15+C16+C17+C18+C19</f>
        <v>6370</v>
      </c>
      <c r="D20" s="411">
        <v>20</v>
      </c>
      <c r="E20" s="411">
        <v>80</v>
      </c>
      <c r="F20" s="389"/>
      <c r="G20" s="389"/>
      <c r="H20" s="389"/>
      <c r="I20" s="389"/>
      <c r="J20" s="389"/>
    </row>
    <row r="21" spans="1:10" ht="15.75">
      <c r="A21" s="389"/>
      <c r="B21" s="389"/>
      <c r="C21" s="389"/>
      <c r="D21" s="389"/>
      <c r="E21" s="389"/>
      <c r="F21" s="389"/>
      <c r="G21" s="389"/>
      <c r="H21" s="389"/>
      <c r="I21" s="389"/>
      <c r="J21" s="389"/>
    </row>
    <row r="22" spans="1:10" ht="15.75">
      <c r="A22" s="389" t="s">
        <v>639</v>
      </c>
      <c r="B22" s="389"/>
      <c r="C22" s="389"/>
      <c r="D22" s="389"/>
      <c r="E22" s="389"/>
      <c r="F22" s="389"/>
      <c r="G22" s="389"/>
      <c r="H22" s="389"/>
      <c r="I22" s="389"/>
      <c r="J22" s="389"/>
    </row>
    <row r="23" spans="1:10" ht="31.5">
      <c r="A23" s="871" t="s">
        <v>653</v>
      </c>
      <c r="B23" s="871"/>
      <c r="C23" s="871"/>
      <c r="D23" s="871"/>
      <c r="E23" s="871"/>
      <c r="F23" s="412" t="s">
        <v>641</v>
      </c>
      <c r="G23" s="872" t="s">
        <v>644</v>
      </c>
      <c r="H23" s="871"/>
      <c r="I23" s="389"/>
      <c r="J23" s="389"/>
    </row>
    <row r="24" spans="1:10" ht="15.75">
      <c r="A24" s="854" t="s">
        <v>654</v>
      </c>
      <c r="B24" s="854"/>
      <c r="C24" s="854"/>
      <c r="D24" s="854"/>
      <c r="E24" s="854"/>
      <c r="F24" s="404">
        <v>49</v>
      </c>
      <c r="G24" s="855">
        <v>57.2</v>
      </c>
      <c r="H24" s="856"/>
      <c r="I24" s="389"/>
      <c r="J24" s="389"/>
    </row>
    <row r="25" spans="1:10" ht="15.75">
      <c r="A25" s="854" t="s">
        <v>655</v>
      </c>
      <c r="B25" s="854"/>
      <c r="C25" s="854"/>
      <c r="D25" s="854"/>
      <c r="E25" s="854"/>
      <c r="F25" s="404">
        <v>49</v>
      </c>
      <c r="G25" s="855">
        <v>34.6</v>
      </c>
      <c r="H25" s="856"/>
      <c r="I25" s="389"/>
      <c r="J25" s="389"/>
    </row>
    <row r="26" spans="1:10" ht="15.75">
      <c r="A26" s="857" t="s">
        <v>656</v>
      </c>
      <c r="B26" s="857"/>
      <c r="C26" s="857"/>
      <c r="D26" s="857"/>
      <c r="E26" s="857"/>
      <c r="F26" s="405">
        <v>49</v>
      </c>
      <c r="G26" s="858">
        <v>30.6</v>
      </c>
      <c r="H26" s="859"/>
      <c r="I26" s="389"/>
      <c r="J26" s="389"/>
    </row>
    <row r="27" spans="1:10" ht="15.75">
      <c r="A27" s="860" t="s">
        <v>657</v>
      </c>
      <c r="B27" s="861"/>
      <c r="C27" s="861"/>
      <c r="D27" s="861"/>
      <c r="E27" s="862"/>
      <c r="F27" s="398">
        <v>49</v>
      </c>
      <c r="G27" s="855">
        <v>40.799999999999997</v>
      </c>
      <c r="H27" s="856"/>
      <c r="I27" s="389"/>
      <c r="J27" s="389"/>
    </row>
    <row r="28" spans="1:10" ht="15.75">
      <c r="A28" s="389"/>
      <c r="B28" s="389"/>
      <c r="C28" s="389"/>
      <c r="D28" s="389"/>
      <c r="E28" s="389"/>
      <c r="F28" s="389"/>
      <c r="G28" s="389"/>
      <c r="H28" s="389"/>
      <c r="I28" s="389"/>
      <c r="J28" s="389"/>
    </row>
    <row r="29" spans="1:10" ht="15.75">
      <c r="A29" s="389"/>
      <c r="B29" s="389"/>
      <c r="C29" s="389"/>
      <c r="D29" s="389"/>
      <c r="E29" s="389"/>
      <c r="F29" s="389"/>
      <c r="G29" s="389"/>
      <c r="H29" s="389"/>
      <c r="I29" s="389"/>
      <c r="J29" s="389"/>
    </row>
    <row r="30" spans="1:10" ht="15.75">
      <c r="A30" s="389"/>
      <c r="B30" s="389"/>
      <c r="C30" s="389"/>
      <c r="D30" s="389"/>
      <c r="E30" s="389"/>
      <c r="F30" s="389"/>
      <c r="G30" s="389"/>
      <c r="H30" s="389"/>
      <c r="I30" s="389"/>
      <c r="J30" s="389"/>
    </row>
    <row r="31" spans="1:10" ht="15.75">
      <c r="A31" s="389"/>
      <c r="B31" s="389"/>
      <c r="C31" s="389"/>
      <c r="D31" s="389"/>
      <c r="E31" s="389"/>
      <c r="F31" s="389"/>
      <c r="G31" s="389"/>
      <c r="H31" s="389"/>
    </row>
    <row r="32" spans="1:10" ht="15.75">
      <c r="A32" s="389"/>
      <c r="B32" s="389"/>
      <c r="C32" s="389"/>
      <c r="D32" s="389"/>
      <c r="E32" s="389"/>
      <c r="F32" s="389"/>
      <c r="G32" s="389"/>
      <c r="H32" s="389"/>
    </row>
  </sheetData>
  <mergeCells count="23">
    <mergeCell ref="A26:E26"/>
    <mergeCell ref="G26:H26"/>
    <mergeCell ref="A27:E27"/>
    <mergeCell ref="G27:H27"/>
    <mergeCell ref="A9:A10"/>
    <mergeCell ref="C9:F9"/>
    <mergeCell ref="C10:F10"/>
    <mergeCell ref="A23:E23"/>
    <mergeCell ref="G23:H23"/>
    <mergeCell ref="A24:E24"/>
    <mergeCell ref="G24:H24"/>
    <mergeCell ref="A1:H1"/>
    <mergeCell ref="A2:H2"/>
    <mergeCell ref="A3:H3"/>
    <mergeCell ref="A25:E25"/>
    <mergeCell ref="G25:H25"/>
    <mergeCell ref="A5:A6"/>
    <mergeCell ref="C5:F5"/>
    <mergeCell ref="C6:F6"/>
    <mergeCell ref="A7:A8"/>
    <mergeCell ref="B7:B8"/>
    <mergeCell ref="C7:F7"/>
    <mergeCell ref="C8:F8"/>
  </mergeCells>
  <pageMargins left="0.7" right="0.7" top="0.75" bottom="0.75" header="0.3" footer="0.3"/>
  <pageSetup paperSize="9"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AA18" sqref="AA18"/>
    </sheetView>
  </sheetViews>
  <sheetFormatPr defaultRowHeight="15"/>
  <cols>
    <col min="1" max="1" width="23.28515625" style="43" customWidth="1"/>
    <col min="2" max="21" width="5.28515625" style="43" customWidth="1"/>
    <col min="22" max="16384" width="9.140625" style="43"/>
  </cols>
  <sheetData>
    <row r="1" spans="1:21" ht="15.75">
      <c r="A1" s="761" t="s">
        <v>630</v>
      </c>
      <c r="B1" s="761"/>
      <c r="C1" s="761"/>
      <c r="D1" s="761"/>
      <c r="E1" s="761"/>
      <c r="F1" s="761"/>
      <c r="G1" s="761"/>
      <c r="H1" s="761"/>
      <c r="I1" s="761"/>
      <c r="J1" s="761"/>
      <c r="K1" s="761"/>
      <c r="L1" s="761"/>
      <c r="M1" s="761"/>
      <c r="N1" s="761"/>
      <c r="O1" s="761"/>
      <c r="P1" s="761"/>
      <c r="Q1" s="761"/>
      <c r="R1" s="761"/>
      <c r="S1" s="761"/>
      <c r="T1" s="761"/>
      <c r="U1" s="761"/>
    </row>
    <row r="2" spans="1:21" ht="15.75" thickBot="1"/>
    <row r="3" spans="1:21" ht="15.75" thickBot="1">
      <c r="A3" s="890" t="s">
        <v>615</v>
      </c>
      <c r="B3" s="887" t="s">
        <v>616</v>
      </c>
      <c r="C3" s="888"/>
      <c r="D3" s="888"/>
      <c r="E3" s="888"/>
      <c r="F3" s="888"/>
      <c r="G3" s="888"/>
      <c r="H3" s="888"/>
      <c r="I3" s="888"/>
      <c r="J3" s="888"/>
      <c r="K3" s="888"/>
      <c r="L3" s="888"/>
      <c r="M3" s="888"/>
      <c r="N3" s="888"/>
      <c r="O3" s="888"/>
      <c r="P3" s="888"/>
      <c r="Q3" s="888"/>
      <c r="R3" s="888"/>
      <c r="S3" s="888"/>
      <c r="T3" s="888"/>
      <c r="U3" s="889"/>
    </row>
    <row r="4" spans="1:21" ht="15.75" thickBot="1">
      <c r="A4" s="891"/>
      <c r="B4" s="893" t="s">
        <v>617</v>
      </c>
      <c r="C4" s="894"/>
      <c r="D4" s="894"/>
      <c r="E4" s="894"/>
      <c r="F4" s="894"/>
      <c r="G4" s="894"/>
      <c r="H4" s="894"/>
      <c r="I4" s="894"/>
      <c r="J4" s="894"/>
      <c r="K4" s="894"/>
      <c r="L4" s="894"/>
      <c r="M4" s="894"/>
      <c r="N4" s="894"/>
      <c r="O4" s="894"/>
      <c r="P4" s="894"/>
      <c r="Q4" s="894"/>
      <c r="R4" s="894"/>
      <c r="S4" s="894"/>
      <c r="T4" s="894"/>
      <c r="U4" s="895"/>
    </row>
    <row r="5" spans="1:21" ht="15.75" thickBot="1">
      <c r="A5" s="891"/>
      <c r="B5" s="893" t="s">
        <v>618</v>
      </c>
      <c r="C5" s="894"/>
      <c r="D5" s="894"/>
      <c r="E5" s="895"/>
      <c r="F5" s="893" t="s">
        <v>619</v>
      </c>
      <c r="G5" s="894"/>
      <c r="H5" s="894"/>
      <c r="I5" s="895"/>
      <c r="J5" s="893" t="s">
        <v>620</v>
      </c>
      <c r="K5" s="894"/>
      <c r="L5" s="894"/>
      <c r="M5" s="895"/>
      <c r="N5" s="893" t="s">
        <v>621</v>
      </c>
      <c r="O5" s="894"/>
      <c r="P5" s="894"/>
      <c r="Q5" s="895"/>
      <c r="R5" s="893" t="s">
        <v>622</v>
      </c>
      <c r="S5" s="894"/>
      <c r="T5" s="894"/>
      <c r="U5" s="895"/>
    </row>
    <row r="6" spans="1:21" ht="15.75" thickBot="1">
      <c r="A6" s="891"/>
      <c r="B6" s="887" t="s">
        <v>623</v>
      </c>
      <c r="C6" s="888"/>
      <c r="D6" s="888"/>
      <c r="E6" s="889"/>
      <c r="F6" s="887" t="s">
        <v>623</v>
      </c>
      <c r="G6" s="888"/>
      <c r="H6" s="888"/>
      <c r="I6" s="889"/>
      <c r="J6" s="887" t="s">
        <v>623</v>
      </c>
      <c r="K6" s="888"/>
      <c r="L6" s="888"/>
      <c r="M6" s="889"/>
      <c r="N6" s="887" t="s">
        <v>623</v>
      </c>
      <c r="O6" s="888"/>
      <c r="P6" s="888"/>
      <c r="Q6" s="889"/>
      <c r="R6" s="887" t="s">
        <v>623</v>
      </c>
      <c r="S6" s="888"/>
      <c r="T6" s="888"/>
      <c r="U6" s="889"/>
    </row>
    <row r="7" spans="1:21" s="367" customFormat="1" ht="135" customHeight="1" thickBot="1">
      <c r="A7" s="892"/>
      <c r="B7" s="364" t="s">
        <v>624</v>
      </c>
      <c r="C7" s="365" t="s">
        <v>625</v>
      </c>
      <c r="D7" s="365" t="s">
        <v>626</v>
      </c>
      <c r="E7" s="366" t="s">
        <v>627</v>
      </c>
      <c r="F7" s="364" t="s">
        <v>624</v>
      </c>
      <c r="G7" s="365" t="s">
        <v>625</v>
      </c>
      <c r="H7" s="366" t="s">
        <v>626</v>
      </c>
      <c r="I7" s="366" t="s">
        <v>627</v>
      </c>
      <c r="J7" s="364" t="s">
        <v>624</v>
      </c>
      <c r="K7" s="365" t="s">
        <v>625</v>
      </c>
      <c r="L7" s="366" t="s">
        <v>626</v>
      </c>
      <c r="M7" s="366" t="s">
        <v>627</v>
      </c>
      <c r="N7" s="364" t="s">
        <v>624</v>
      </c>
      <c r="O7" s="365" t="s">
        <v>625</v>
      </c>
      <c r="P7" s="366" t="s">
        <v>626</v>
      </c>
      <c r="Q7" s="366" t="s">
        <v>627</v>
      </c>
      <c r="R7" s="364" t="s">
        <v>624</v>
      </c>
      <c r="S7" s="365" t="s">
        <v>625</v>
      </c>
      <c r="T7" s="366" t="s">
        <v>626</v>
      </c>
      <c r="U7" s="366" t="s">
        <v>627</v>
      </c>
    </row>
    <row r="8" spans="1:21">
      <c r="A8" s="368" t="s">
        <v>474</v>
      </c>
      <c r="B8" s="369">
        <v>0</v>
      </c>
      <c r="C8" s="370">
        <v>0</v>
      </c>
      <c r="D8" s="370">
        <v>0</v>
      </c>
      <c r="E8" s="371">
        <v>0</v>
      </c>
      <c r="F8" s="372">
        <v>0</v>
      </c>
      <c r="G8" s="370">
        <v>0</v>
      </c>
      <c r="H8" s="373">
        <v>0</v>
      </c>
      <c r="I8" s="371">
        <v>0</v>
      </c>
      <c r="J8" s="369">
        <v>0</v>
      </c>
      <c r="K8" s="370">
        <v>0</v>
      </c>
      <c r="L8" s="373">
        <v>0</v>
      </c>
      <c r="M8" s="371">
        <v>0</v>
      </c>
      <c r="N8" s="369">
        <v>0</v>
      </c>
      <c r="O8" s="370">
        <v>0</v>
      </c>
      <c r="P8" s="373">
        <v>0</v>
      </c>
      <c r="Q8" s="371">
        <v>0</v>
      </c>
      <c r="R8" s="369">
        <v>0</v>
      </c>
      <c r="S8" s="370">
        <v>0</v>
      </c>
      <c r="T8" s="373">
        <v>0</v>
      </c>
      <c r="U8" s="371">
        <v>0</v>
      </c>
    </row>
    <row r="9" spans="1:21">
      <c r="A9" s="368" t="s">
        <v>477</v>
      </c>
      <c r="B9" s="369">
        <v>0</v>
      </c>
      <c r="C9" s="370">
        <v>0</v>
      </c>
      <c r="D9" s="370">
        <v>0</v>
      </c>
      <c r="E9" s="371">
        <v>0</v>
      </c>
      <c r="F9" s="369">
        <v>2</v>
      </c>
      <c r="G9" s="370">
        <v>2</v>
      </c>
      <c r="H9" s="373">
        <v>0</v>
      </c>
      <c r="I9" s="371">
        <v>0</v>
      </c>
      <c r="J9" s="369">
        <v>0</v>
      </c>
      <c r="K9" s="370">
        <v>0</v>
      </c>
      <c r="L9" s="373">
        <v>0</v>
      </c>
      <c r="M9" s="371">
        <v>0</v>
      </c>
      <c r="N9" s="369">
        <v>0</v>
      </c>
      <c r="O9" s="370">
        <v>0</v>
      </c>
      <c r="P9" s="373">
        <v>0</v>
      </c>
      <c r="Q9" s="371">
        <v>0</v>
      </c>
      <c r="R9" s="369">
        <v>0</v>
      </c>
      <c r="S9" s="370">
        <v>0</v>
      </c>
      <c r="T9" s="373">
        <v>0</v>
      </c>
      <c r="U9" s="371">
        <v>0</v>
      </c>
    </row>
    <row r="10" spans="1:21" ht="30">
      <c r="A10" s="374" t="s">
        <v>479</v>
      </c>
      <c r="B10" s="375">
        <v>1</v>
      </c>
      <c r="C10" s="376">
        <v>1</v>
      </c>
      <c r="D10" s="376">
        <v>0</v>
      </c>
      <c r="E10" s="377">
        <v>0</v>
      </c>
      <c r="F10" s="375">
        <v>0</v>
      </c>
      <c r="G10" s="376">
        <v>0</v>
      </c>
      <c r="H10" s="378">
        <v>0</v>
      </c>
      <c r="I10" s="377">
        <v>0</v>
      </c>
      <c r="J10" s="375">
        <v>0</v>
      </c>
      <c r="K10" s="376">
        <v>0</v>
      </c>
      <c r="L10" s="378">
        <v>0</v>
      </c>
      <c r="M10" s="377">
        <v>0</v>
      </c>
      <c r="N10" s="375">
        <v>0</v>
      </c>
      <c r="O10" s="376">
        <v>0</v>
      </c>
      <c r="P10" s="378">
        <v>0</v>
      </c>
      <c r="Q10" s="377">
        <v>0</v>
      </c>
      <c r="R10" s="375">
        <v>0</v>
      </c>
      <c r="S10" s="376">
        <v>0</v>
      </c>
      <c r="T10" s="378">
        <v>0</v>
      </c>
      <c r="U10" s="377">
        <v>0</v>
      </c>
    </row>
    <row r="11" spans="1:21">
      <c r="A11" s="379" t="s">
        <v>488</v>
      </c>
      <c r="B11" s="375">
        <v>0</v>
      </c>
      <c r="C11" s="376">
        <v>0</v>
      </c>
      <c r="D11" s="376">
        <v>0</v>
      </c>
      <c r="E11" s="377">
        <v>0</v>
      </c>
      <c r="F11" s="375">
        <v>0</v>
      </c>
      <c r="G11" s="376">
        <v>0</v>
      </c>
      <c r="H11" s="378">
        <v>0</v>
      </c>
      <c r="I11" s="377">
        <v>0</v>
      </c>
      <c r="J11" s="375">
        <v>0</v>
      </c>
      <c r="K11" s="376">
        <v>0</v>
      </c>
      <c r="L11" s="378">
        <v>0</v>
      </c>
      <c r="M11" s="377">
        <v>0</v>
      </c>
      <c r="N11" s="375">
        <v>0</v>
      </c>
      <c r="O11" s="376">
        <v>0</v>
      </c>
      <c r="P11" s="378">
        <v>0</v>
      </c>
      <c r="Q11" s="377">
        <v>0</v>
      </c>
      <c r="R11" s="375">
        <v>0</v>
      </c>
      <c r="S11" s="376">
        <v>0</v>
      </c>
      <c r="T11" s="378">
        <v>0</v>
      </c>
      <c r="U11" s="377">
        <v>0</v>
      </c>
    </row>
    <row r="12" spans="1:21">
      <c r="A12" s="379" t="s">
        <v>490</v>
      </c>
      <c r="B12" s="375">
        <v>2</v>
      </c>
      <c r="C12" s="376">
        <v>0</v>
      </c>
      <c r="D12" s="376">
        <v>0</v>
      </c>
      <c r="E12" s="377">
        <v>2</v>
      </c>
      <c r="F12" s="375">
        <v>1</v>
      </c>
      <c r="G12" s="376">
        <v>1</v>
      </c>
      <c r="H12" s="378">
        <v>0</v>
      </c>
      <c r="I12" s="377">
        <v>0</v>
      </c>
      <c r="J12" s="375">
        <v>0</v>
      </c>
      <c r="K12" s="376">
        <v>0</v>
      </c>
      <c r="L12" s="378">
        <v>0</v>
      </c>
      <c r="M12" s="377">
        <v>0</v>
      </c>
      <c r="N12" s="375">
        <v>1</v>
      </c>
      <c r="O12" s="376">
        <v>0</v>
      </c>
      <c r="P12" s="378">
        <v>1</v>
      </c>
      <c r="Q12" s="377">
        <v>0</v>
      </c>
      <c r="R12" s="375">
        <v>1</v>
      </c>
      <c r="S12" s="376">
        <v>1</v>
      </c>
      <c r="T12" s="378">
        <v>0</v>
      </c>
      <c r="U12" s="377">
        <v>0</v>
      </c>
    </row>
    <row r="13" spans="1:21" ht="15.75" thickBot="1">
      <c r="A13" s="379" t="s">
        <v>628</v>
      </c>
      <c r="B13" s="375">
        <v>0</v>
      </c>
      <c r="C13" s="376">
        <v>0</v>
      </c>
      <c r="D13" s="376">
        <v>0</v>
      </c>
      <c r="E13" s="377">
        <v>0</v>
      </c>
      <c r="F13" s="375">
        <v>1</v>
      </c>
      <c r="G13" s="376">
        <v>0</v>
      </c>
      <c r="H13" s="378">
        <v>0</v>
      </c>
      <c r="I13" s="377">
        <v>1</v>
      </c>
      <c r="J13" s="375">
        <v>1</v>
      </c>
      <c r="K13" s="376">
        <v>1</v>
      </c>
      <c r="L13" s="378">
        <v>0</v>
      </c>
      <c r="M13" s="377">
        <v>0</v>
      </c>
      <c r="N13" s="375">
        <v>2</v>
      </c>
      <c r="O13" s="376">
        <v>1</v>
      </c>
      <c r="P13" s="378">
        <v>1</v>
      </c>
      <c r="Q13" s="377">
        <v>0</v>
      </c>
      <c r="R13" s="375">
        <v>2</v>
      </c>
      <c r="S13" s="376">
        <v>2</v>
      </c>
      <c r="T13" s="378">
        <v>0</v>
      </c>
      <c r="U13" s="377">
        <v>0</v>
      </c>
    </row>
    <row r="14" spans="1:21" ht="16.5" thickBot="1">
      <c r="A14" s="380" t="s">
        <v>629</v>
      </c>
      <c r="B14" s="381">
        <v>3</v>
      </c>
      <c r="C14" s="382">
        <v>1</v>
      </c>
      <c r="D14" s="382">
        <v>0</v>
      </c>
      <c r="E14" s="383">
        <v>2</v>
      </c>
      <c r="F14" s="381">
        <v>4</v>
      </c>
      <c r="G14" s="382">
        <v>3</v>
      </c>
      <c r="H14" s="384">
        <v>0</v>
      </c>
      <c r="I14" s="383">
        <v>1</v>
      </c>
      <c r="J14" s="381">
        <v>1</v>
      </c>
      <c r="K14" s="382">
        <v>1</v>
      </c>
      <c r="L14" s="384">
        <v>0</v>
      </c>
      <c r="M14" s="383">
        <v>0</v>
      </c>
      <c r="N14" s="381">
        <v>3</v>
      </c>
      <c r="O14" s="382">
        <v>1</v>
      </c>
      <c r="P14" s="384">
        <v>2</v>
      </c>
      <c r="Q14" s="383">
        <v>0</v>
      </c>
      <c r="R14" s="381">
        <v>3</v>
      </c>
      <c r="S14" s="382">
        <v>3</v>
      </c>
      <c r="T14" s="384">
        <v>0</v>
      </c>
      <c r="U14" s="383">
        <v>0</v>
      </c>
    </row>
    <row r="15" spans="1:21">
      <c r="A15" s="385"/>
      <c r="B15" s="385"/>
      <c r="C15" s="385"/>
      <c r="D15" s="385"/>
      <c r="E15" s="385"/>
      <c r="F15" s="385"/>
      <c r="G15" s="385"/>
      <c r="H15" s="385"/>
      <c r="I15" s="385"/>
      <c r="J15" s="385"/>
      <c r="K15" s="385"/>
      <c r="L15" s="385"/>
      <c r="M15" s="385"/>
      <c r="N15" s="385"/>
      <c r="O15" s="385"/>
      <c r="P15" s="385"/>
      <c r="Q15" s="385"/>
      <c r="R15" s="385"/>
      <c r="S15" s="385"/>
      <c r="T15" s="385"/>
      <c r="U15" s="385"/>
    </row>
    <row r="16" spans="1:21">
      <c r="A16" s="385"/>
      <c r="B16" s="385"/>
      <c r="C16" s="385"/>
      <c r="D16" s="385"/>
      <c r="E16" s="385"/>
      <c r="F16" s="385"/>
      <c r="G16" s="385"/>
      <c r="H16" s="385"/>
      <c r="I16" s="385"/>
      <c r="J16" s="385"/>
      <c r="K16" s="385"/>
      <c r="L16" s="385"/>
      <c r="M16" s="385"/>
      <c r="N16" s="385"/>
      <c r="O16" s="385"/>
      <c r="P16" s="385"/>
      <c r="Q16" s="385"/>
      <c r="R16" s="385"/>
      <c r="S16" s="385"/>
      <c r="T16" s="385"/>
      <c r="U16" s="385"/>
    </row>
    <row r="17" spans="1:21">
      <c r="A17" s="385"/>
      <c r="B17" s="385"/>
      <c r="C17" s="385"/>
      <c r="D17" s="385"/>
      <c r="E17" s="385"/>
      <c r="F17" s="385"/>
      <c r="G17" s="385"/>
      <c r="H17" s="385"/>
      <c r="I17" s="385"/>
      <c r="J17" s="385"/>
      <c r="K17" s="385"/>
      <c r="L17" s="385"/>
      <c r="M17" s="385"/>
      <c r="N17" s="385"/>
      <c r="O17" s="385"/>
      <c r="P17" s="385"/>
      <c r="Q17" s="385"/>
      <c r="R17" s="385"/>
      <c r="S17" s="385"/>
      <c r="T17" s="385"/>
      <c r="U17" s="385"/>
    </row>
    <row r="18" spans="1:21">
      <c r="A18" s="385"/>
      <c r="B18" s="385"/>
      <c r="C18" s="385"/>
      <c r="D18" s="385"/>
      <c r="E18" s="385"/>
      <c r="F18" s="385"/>
      <c r="G18" s="385"/>
      <c r="H18" s="385"/>
      <c r="I18" s="385"/>
      <c r="J18" s="385"/>
      <c r="K18" s="385"/>
      <c r="L18" s="385"/>
      <c r="M18" s="385"/>
      <c r="N18" s="385"/>
      <c r="O18" s="385"/>
      <c r="P18" s="385"/>
      <c r="Q18" s="385"/>
      <c r="R18" s="385"/>
      <c r="S18" s="385"/>
      <c r="T18" s="385"/>
      <c r="U18" s="385"/>
    </row>
    <row r="19" spans="1:21">
      <c r="A19" s="385"/>
      <c r="B19" s="385"/>
      <c r="C19" s="385"/>
      <c r="D19" s="385"/>
      <c r="E19" s="385"/>
      <c r="F19" s="385"/>
      <c r="G19" s="385"/>
      <c r="H19" s="385"/>
      <c r="I19" s="385"/>
      <c r="J19" s="385"/>
      <c r="K19" s="385"/>
      <c r="L19" s="385"/>
      <c r="M19" s="385"/>
      <c r="N19" s="385"/>
      <c r="O19" s="385"/>
      <c r="P19" s="385"/>
      <c r="Q19" s="385"/>
      <c r="R19" s="385"/>
      <c r="S19" s="385"/>
      <c r="T19" s="385"/>
      <c r="U19" s="385"/>
    </row>
    <row r="20" spans="1:21">
      <c r="A20" s="385"/>
      <c r="B20" s="385"/>
      <c r="C20" s="385"/>
      <c r="D20" s="385"/>
      <c r="E20" s="385"/>
      <c r="F20" s="385"/>
      <c r="G20" s="385"/>
      <c r="H20" s="385"/>
      <c r="I20" s="385"/>
      <c r="J20" s="385"/>
      <c r="K20" s="385"/>
      <c r="L20" s="385"/>
      <c r="M20" s="385"/>
      <c r="N20" s="385"/>
      <c r="O20" s="385"/>
      <c r="P20" s="385"/>
      <c r="Q20" s="385"/>
      <c r="R20" s="385"/>
      <c r="S20" s="385"/>
      <c r="T20" s="385"/>
      <c r="U20" s="385"/>
    </row>
    <row r="21" spans="1:21">
      <c r="A21" s="385"/>
      <c r="B21" s="385"/>
      <c r="C21" s="385"/>
      <c r="D21" s="385"/>
      <c r="E21" s="385"/>
      <c r="F21" s="385"/>
      <c r="G21" s="385"/>
      <c r="H21" s="385"/>
      <c r="I21" s="385"/>
      <c r="J21" s="385"/>
      <c r="K21" s="385"/>
      <c r="L21" s="385"/>
      <c r="M21" s="385"/>
      <c r="N21" s="385"/>
      <c r="O21" s="385"/>
      <c r="P21" s="385"/>
      <c r="Q21" s="385"/>
      <c r="R21" s="385"/>
      <c r="S21" s="385"/>
      <c r="T21" s="385"/>
      <c r="U21" s="385"/>
    </row>
    <row r="22" spans="1:21">
      <c r="A22" s="385"/>
      <c r="B22" s="385"/>
      <c r="C22" s="385"/>
      <c r="D22" s="385"/>
      <c r="E22" s="385"/>
      <c r="F22" s="385"/>
      <c r="G22" s="385"/>
      <c r="H22" s="385"/>
      <c r="I22" s="385"/>
      <c r="J22" s="385"/>
      <c r="K22" s="385"/>
      <c r="L22" s="385"/>
      <c r="M22" s="385"/>
      <c r="N22" s="385"/>
      <c r="O22" s="385"/>
      <c r="P22" s="385"/>
      <c r="Q22" s="385"/>
      <c r="R22" s="385"/>
      <c r="S22" s="385"/>
      <c r="T22" s="385"/>
      <c r="U22" s="385"/>
    </row>
  </sheetData>
  <mergeCells count="14">
    <mergeCell ref="F6:I6"/>
    <mergeCell ref="J6:M6"/>
    <mergeCell ref="N6:Q6"/>
    <mergeCell ref="R6:U6"/>
    <mergeCell ref="A1:U1"/>
    <mergeCell ref="A3:A7"/>
    <mergeCell ref="B3:U3"/>
    <mergeCell ref="B4:U4"/>
    <mergeCell ref="B5:E5"/>
    <mergeCell ref="F5:I5"/>
    <mergeCell ref="J5:M5"/>
    <mergeCell ref="N5:Q5"/>
    <mergeCell ref="R5:U5"/>
    <mergeCell ref="B6:E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sqref="A1:S9"/>
    </sheetView>
  </sheetViews>
  <sheetFormatPr defaultRowHeight="15"/>
  <cols>
    <col min="2" max="3" width="7.5703125" customWidth="1"/>
    <col min="4" max="7" width="6.7109375" customWidth="1"/>
    <col min="8" max="8" width="15.42578125" style="416" customWidth="1"/>
    <col min="9" max="14" width="6.7109375" style="416" customWidth="1"/>
    <col min="15" max="16" width="7.140625" style="416" customWidth="1"/>
    <col min="17" max="17" width="13" style="416" customWidth="1"/>
    <col min="18" max="19" width="6.7109375" style="416" customWidth="1"/>
    <col min="20" max="21" width="9.140625" style="416"/>
    <col min="22" max="22" width="9.140625" style="101"/>
  </cols>
  <sheetData>
    <row r="1" spans="1:22" ht="15.75">
      <c r="A1" s="761" t="s">
        <v>681</v>
      </c>
      <c r="B1" s="761"/>
      <c r="C1" s="761"/>
      <c r="D1" s="761"/>
      <c r="E1" s="761"/>
      <c r="F1" s="761"/>
      <c r="G1" s="761"/>
      <c r="H1" s="761"/>
      <c r="I1" s="761"/>
      <c r="J1" s="761"/>
      <c r="K1" s="761"/>
      <c r="L1" s="761"/>
      <c r="M1" s="761"/>
      <c r="N1" s="761"/>
      <c r="O1" s="761"/>
      <c r="P1" s="761"/>
      <c r="Q1" s="761"/>
      <c r="R1" s="761"/>
      <c r="S1" s="761"/>
    </row>
    <row r="2" spans="1:22" ht="29.25" customHeight="1">
      <c r="A2" s="636" t="s">
        <v>682</v>
      </c>
      <c r="B2" s="637"/>
      <c r="C2" s="637"/>
      <c r="D2" s="637"/>
      <c r="E2" s="637"/>
      <c r="F2" s="637"/>
      <c r="G2" s="637"/>
      <c r="H2" s="637"/>
      <c r="I2" s="637"/>
      <c r="J2" s="637"/>
      <c r="K2" s="637"/>
      <c r="L2" s="637"/>
      <c r="M2" s="637"/>
      <c r="N2" s="637"/>
      <c r="O2" s="637"/>
      <c r="P2" s="637"/>
      <c r="Q2" s="637"/>
      <c r="R2" s="637"/>
      <c r="S2" s="637"/>
    </row>
    <row r="3" spans="1:22" ht="15.75">
      <c r="A3" s="761" t="s">
        <v>683</v>
      </c>
      <c r="B3" s="761"/>
      <c r="C3" s="761"/>
      <c r="D3" s="761"/>
      <c r="E3" s="761"/>
      <c r="F3" s="761"/>
      <c r="G3" s="761"/>
      <c r="H3" s="761"/>
      <c r="I3" s="761"/>
      <c r="J3" s="761"/>
      <c r="K3" s="761"/>
      <c r="L3" s="761"/>
      <c r="M3" s="761"/>
      <c r="N3" s="761"/>
      <c r="O3" s="761"/>
      <c r="P3" s="761"/>
      <c r="Q3" s="761"/>
      <c r="R3" s="761"/>
      <c r="S3" s="761"/>
    </row>
    <row r="4" spans="1:22" ht="15.75">
      <c r="A4" s="761" t="s">
        <v>684</v>
      </c>
      <c r="B4" s="761"/>
      <c r="C4" s="761"/>
      <c r="D4" s="761"/>
      <c r="E4" s="761"/>
      <c r="F4" s="761"/>
      <c r="G4" s="761"/>
      <c r="H4" s="761"/>
      <c r="I4" s="761"/>
      <c r="J4" s="761"/>
      <c r="K4" s="761"/>
      <c r="L4" s="761"/>
      <c r="M4" s="761"/>
      <c r="N4" s="761"/>
      <c r="O4" s="761"/>
      <c r="P4" s="761"/>
      <c r="Q4" s="761"/>
      <c r="R4" s="761"/>
      <c r="S4" s="761"/>
    </row>
    <row r="5" spans="1:22" ht="15.75">
      <c r="A5" s="761" t="s">
        <v>685</v>
      </c>
      <c r="B5" s="761"/>
      <c r="C5" s="761"/>
      <c r="D5" s="761"/>
      <c r="E5" s="761"/>
      <c r="F5" s="761"/>
      <c r="G5" s="761"/>
      <c r="H5" s="761"/>
      <c r="I5" s="761"/>
      <c r="J5" s="761"/>
      <c r="K5" s="761"/>
      <c r="L5" s="761"/>
      <c r="M5" s="761"/>
      <c r="N5" s="761"/>
      <c r="O5" s="761"/>
      <c r="P5" s="761"/>
      <c r="Q5" s="761"/>
      <c r="R5" s="761"/>
      <c r="S5" s="761"/>
    </row>
    <row r="6" spans="1:22" ht="15.75">
      <c r="A6" s="761" t="s">
        <v>686</v>
      </c>
      <c r="B6" s="761"/>
      <c r="C6" s="761"/>
      <c r="D6" s="761"/>
      <c r="E6" s="761"/>
      <c r="F6" s="761"/>
      <c r="G6" s="761"/>
      <c r="H6" s="761"/>
      <c r="I6" s="761"/>
      <c r="J6" s="761"/>
      <c r="K6" s="761"/>
      <c r="L6" s="761"/>
      <c r="M6" s="761"/>
      <c r="N6" s="761"/>
      <c r="O6" s="761"/>
      <c r="P6" s="761"/>
      <c r="Q6" s="761"/>
      <c r="R6" s="761"/>
      <c r="S6" s="761"/>
    </row>
    <row r="7" spans="1:22" ht="15.75">
      <c r="A7" s="761" t="s">
        <v>687</v>
      </c>
      <c r="B7" s="761"/>
      <c r="C7" s="761"/>
      <c r="D7" s="761"/>
      <c r="E7" s="761"/>
      <c r="F7" s="761"/>
      <c r="G7" s="761"/>
      <c r="H7" s="761"/>
      <c r="I7" s="761"/>
      <c r="J7" s="761"/>
      <c r="K7" s="761"/>
      <c r="L7" s="761"/>
      <c r="M7" s="761"/>
      <c r="N7" s="761"/>
      <c r="O7" s="761"/>
      <c r="P7" s="761"/>
      <c r="Q7" s="761"/>
      <c r="R7" s="761"/>
      <c r="S7" s="761"/>
    </row>
    <row r="8" spans="1:22" ht="15.75">
      <c r="A8" s="761" t="s">
        <v>688</v>
      </c>
      <c r="B8" s="761"/>
      <c r="C8" s="761"/>
      <c r="D8" s="761"/>
      <c r="E8" s="761"/>
      <c r="F8" s="761"/>
      <c r="G8" s="761"/>
      <c r="H8" s="761"/>
      <c r="I8" s="761"/>
      <c r="J8" s="761"/>
      <c r="K8" s="761"/>
      <c r="L8" s="761"/>
      <c r="M8" s="761"/>
      <c r="N8" s="761"/>
      <c r="O8" s="761"/>
      <c r="P8" s="761"/>
      <c r="Q8" s="761"/>
      <c r="R8" s="761"/>
      <c r="S8" s="761"/>
    </row>
    <row r="9" spans="1:22" ht="15.75">
      <c r="A9" s="761" t="s">
        <v>689</v>
      </c>
      <c r="B9" s="761"/>
      <c r="C9" s="761"/>
      <c r="D9" s="761"/>
      <c r="E9" s="761"/>
      <c r="F9" s="761"/>
      <c r="G9" s="761"/>
      <c r="H9" s="761"/>
      <c r="I9" s="761"/>
      <c r="J9" s="761"/>
      <c r="K9" s="761"/>
      <c r="L9" s="761"/>
      <c r="M9" s="761"/>
      <c r="N9" s="761"/>
      <c r="O9" s="761"/>
      <c r="P9" s="761"/>
      <c r="Q9" s="761"/>
      <c r="R9" s="761"/>
      <c r="S9" s="761"/>
    </row>
    <row r="11" spans="1:22" s="413" customFormat="1" ht="15.75">
      <c r="A11" s="317" t="s">
        <v>680</v>
      </c>
      <c r="H11" s="414"/>
      <c r="I11" s="414"/>
      <c r="J11" s="414"/>
      <c r="K11" s="414"/>
      <c r="L11" s="414"/>
      <c r="M11" s="414"/>
      <c r="N11" s="414"/>
      <c r="O11" s="414"/>
      <c r="P11" s="414"/>
      <c r="Q11" s="414"/>
      <c r="R11" s="414"/>
      <c r="S11" s="414"/>
      <c r="T11" s="414"/>
      <c r="U11" s="414"/>
      <c r="V11" s="415"/>
    </row>
    <row r="12" spans="1:22" ht="29.25" customHeight="1">
      <c r="A12" s="904" t="s">
        <v>0</v>
      </c>
      <c r="B12" s="906" t="s">
        <v>665</v>
      </c>
      <c r="C12" s="902"/>
      <c r="D12" s="902"/>
      <c r="E12" s="902"/>
      <c r="F12" s="902"/>
      <c r="G12" s="903"/>
      <c r="H12" s="907" t="s">
        <v>666</v>
      </c>
      <c r="I12" s="901" t="s">
        <v>667</v>
      </c>
      <c r="J12" s="908"/>
      <c r="K12" s="896" t="s">
        <v>668</v>
      </c>
      <c r="L12" s="897"/>
      <c r="M12" s="901" t="s">
        <v>669</v>
      </c>
      <c r="N12" s="908"/>
      <c r="O12" s="896" t="s">
        <v>670</v>
      </c>
      <c r="P12" s="897"/>
      <c r="Q12" s="898" t="s">
        <v>671</v>
      </c>
      <c r="R12" s="896" t="s">
        <v>672</v>
      </c>
      <c r="S12" s="900"/>
    </row>
    <row r="13" spans="1:22" ht="77.25" customHeight="1">
      <c r="A13" s="904"/>
      <c r="B13" s="901" t="s">
        <v>673</v>
      </c>
      <c r="C13" s="900"/>
      <c r="D13" s="900" t="s">
        <v>674</v>
      </c>
      <c r="E13" s="900"/>
      <c r="F13" s="902" t="s">
        <v>5</v>
      </c>
      <c r="G13" s="903"/>
      <c r="H13" s="907"/>
      <c r="I13" s="901"/>
      <c r="J13" s="908"/>
      <c r="K13" s="896"/>
      <c r="L13" s="897"/>
      <c r="M13" s="901"/>
      <c r="N13" s="908"/>
      <c r="O13" s="896"/>
      <c r="P13" s="897"/>
      <c r="Q13" s="899"/>
      <c r="R13" s="896"/>
      <c r="S13" s="900"/>
    </row>
    <row r="14" spans="1:22" ht="26.25" thickBot="1">
      <c r="A14" s="905"/>
      <c r="B14" s="417" t="s">
        <v>675</v>
      </c>
      <c r="C14" s="418" t="s">
        <v>676</v>
      </c>
      <c r="D14" s="418" t="s">
        <v>675</v>
      </c>
      <c r="E14" s="418" t="s">
        <v>676</v>
      </c>
      <c r="F14" s="418" t="s">
        <v>675</v>
      </c>
      <c r="G14" s="419" t="s">
        <v>676</v>
      </c>
      <c r="H14" s="420" t="s">
        <v>675</v>
      </c>
      <c r="I14" s="421" t="s">
        <v>675</v>
      </c>
      <c r="J14" s="422" t="s">
        <v>417</v>
      </c>
      <c r="K14" s="423" t="s">
        <v>675</v>
      </c>
      <c r="L14" s="424" t="s">
        <v>417</v>
      </c>
      <c r="M14" s="421" t="s">
        <v>675</v>
      </c>
      <c r="N14" s="422" t="s">
        <v>417</v>
      </c>
      <c r="O14" s="423" t="s">
        <v>675</v>
      </c>
      <c r="P14" s="424" t="s">
        <v>417</v>
      </c>
      <c r="Q14" s="425" t="s">
        <v>675</v>
      </c>
      <c r="R14" s="423" t="s">
        <v>675</v>
      </c>
      <c r="S14" s="426" t="s">
        <v>417</v>
      </c>
    </row>
    <row r="15" spans="1:22">
      <c r="A15" s="427" t="s">
        <v>9</v>
      </c>
      <c r="B15" s="428">
        <v>109</v>
      </c>
      <c r="C15" s="429">
        <v>100.98</v>
      </c>
      <c r="D15" s="430">
        <v>5</v>
      </c>
      <c r="E15" s="429">
        <v>5</v>
      </c>
      <c r="F15" s="430">
        <f>B15+D15</f>
        <v>114</v>
      </c>
      <c r="G15" s="431">
        <f>C15+E15</f>
        <v>105.98</v>
      </c>
      <c r="H15" s="432">
        <v>44</v>
      </c>
      <c r="I15" s="428">
        <v>109</v>
      </c>
      <c r="J15" s="431">
        <f>I15/B15*100</f>
        <v>100</v>
      </c>
      <c r="K15" s="433">
        <v>46</v>
      </c>
      <c r="L15" s="434">
        <f>K15/B15*100</f>
        <v>42.201834862385326</v>
      </c>
      <c r="M15" s="428">
        <v>29</v>
      </c>
      <c r="N15" s="431">
        <f>M15/I15*100</f>
        <v>26.605504587155966</v>
      </c>
      <c r="O15" s="433">
        <v>7</v>
      </c>
      <c r="P15" s="434">
        <f>O15/B15*100</f>
        <v>6.4220183486238538</v>
      </c>
      <c r="Q15" s="435">
        <v>9</v>
      </c>
      <c r="R15" s="433">
        <v>4</v>
      </c>
      <c r="S15" s="429">
        <f>R15/B15*100</f>
        <v>3.669724770642202</v>
      </c>
    </row>
    <row r="16" spans="1:22">
      <c r="A16" s="436" t="s">
        <v>10</v>
      </c>
      <c r="B16" s="437">
        <v>122</v>
      </c>
      <c r="C16" s="438">
        <v>120.3</v>
      </c>
      <c r="D16" s="439">
        <v>1</v>
      </c>
      <c r="E16" s="438">
        <v>1</v>
      </c>
      <c r="F16" s="439">
        <f t="shared" ref="F16:G20" si="0">B16+D16</f>
        <v>123</v>
      </c>
      <c r="G16" s="440">
        <f t="shared" si="0"/>
        <v>121.3</v>
      </c>
      <c r="H16" s="441">
        <v>50</v>
      </c>
      <c r="I16" s="442">
        <v>114</v>
      </c>
      <c r="J16" s="443">
        <f t="shared" ref="J16:J19" si="1">I16/B16*100</f>
        <v>93.442622950819683</v>
      </c>
      <c r="K16" s="444">
        <v>62</v>
      </c>
      <c r="L16" s="445">
        <f>K16/B16*100</f>
        <v>50.819672131147541</v>
      </c>
      <c r="M16" s="442">
        <v>70</v>
      </c>
      <c r="N16" s="443">
        <f t="shared" ref="N16:N20" si="2">M16/I16*100</f>
        <v>61.403508771929829</v>
      </c>
      <c r="O16" s="444">
        <v>18</v>
      </c>
      <c r="P16" s="445">
        <f t="shared" ref="P16:P21" si="3">O16/B16*100</f>
        <v>14.754098360655737</v>
      </c>
      <c r="Q16" s="446">
        <v>5</v>
      </c>
      <c r="R16" s="444">
        <v>6</v>
      </c>
      <c r="S16" s="447">
        <f t="shared" ref="S16:S20" si="4">R16/B16*100</f>
        <v>4.918032786885246</v>
      </c>
    </row>
    <row r="17" spans="1:22">
      <c r="A17" s="448" t="s">
        <v>11</v>
      </c>
      <c r="B17" s="442">
        <v>40</v>
      </c>
      <c r="C17" s="447">
        <v>38.590000000000003</v>
      </c>
      <c r="D17" s="449">
        <v>2</v>
      </c>
      <c r="E17" s="447">
        <v>1.8</v>
      </c>
      <c r="F17" s="449">
        <f t="shared" si="0"/>
        <v>42</v>
      </c>
      <c r="G17" s="443">
        <f t="shared" si="0"/>
        <v>40.39</v>
      </c>
      <c r="H17" s="441">
        <v>18</v>
      </c>
      <c r="I17" s="442">
        <v>40</v>
      </c>
      <c r="J17" s="443">
        <f t="shared" si="1"/>
        <v>100</v>
      </c>
      <c r="K17" s="444">
        <v>10</v>
      </c>
      <c r="L17" s="445">
        <f>K17/B17*100</f>
        <v>25</v>
      </c>
      <c r="M17" s="442">
        <v>9</v>
      </c>
      <c r="N17" s="443">
        <f t="shared" si="2"/>
        <v>22.5</v>
      </c>
      <c r="O17" s="444">
        <v>11</v>
      </c>
      <c r="P17" s="445">
        <f t="shared" si="3"/>
        <v>27.500000000000004</v>
      </c>
      <c r="Q17" s="446">
        <v>13</v>
      </c>
      <c r="R17" s="444">
        <v>13</v>
      </c>
      <c r="S17" s="447">
        <f t="shared" si="4"/>
        <v>32.5</v>
      </c>
    </row>
    <row r="18" spans="1:22">
      <c r="A18" s="448" t="s">
        <v>12</v>
      </c>
      <c r="B18" s="442">
        <v>82</v>
      </c>
      <c r="C18" s="447">
        <v>79.2</v>
      </c>
      <c r="D18" s="449">
        <v>4</v>
      </c>
      <c r="E18" s="447">
        <v>3.5</v>
      </c>
      <c r="F18" s="449">
        <f t="shared" si="0"/>
        <v>86</v>
      </c>
      <c r="G18" s="443">
        <f t="shared" si="0"/>
        <v>82.7</v>
      </c>
      <c r="H18" s="441">
        <v>45</v>
      </c>
      <c r="I18" s="442">
        <v>80</v>
      </c>
      <c r="J18" s="443">
        <f t="shared" si="1"/>
        <v>97.560975609756099</v>
      </c>
      <c r="K18" s="444">
        <v>60</v>
      </c>
      <c r="L18" s="445">
        <f t="shared" ref="L18:L20" si="5">K18/B18*100</f>
        <v>73.170731707317074</v>
      </c>
      <c r="M18" s="442">
        <v>61</v>
      </c>
      <c r="N18" s="443">
        <f t="shared" si="2"/>
        <v>76.25</v>
      </c>
      <c r="O18" s="444">
        <v>18</v>
      </c>
      <c r="P18" s="445">
        <f t="shared" si="3"/>
        <v>21.951219512195124</v>
      </c>
      <c r="Q18" s="446">
        <v>12</v>
      </c>
      <c r="R18" s="444">
        <v>11</v>
      </c>
      <c r="S18" s="447">
        <f t="shared" si="4"/>
        <v>13.414634146341465</v>
      </c>
    </row>
    <row r="19" spans="1:22">
      <c r="A19" s="448" t="s">
        <v>13</v>
      </c>
      <c r="B19" s="442">
        <v>70</v>
      </c>
      <c r="C19" s="447">
        <v>69</v>
      </c>
      <c r="D19" s="449">
        <v>0</v>
      </c>
      <c r="E19" s="447">
        <v>0</v>
      </c>
      <c r="F19" s="449">
        <f t="shared" si="0"/>
        <v>70</v>
      </c>
      <c r="G19" s="443">
        <f t="shared" si="0"/>
        <v>69</v>
      </c>
      <c r="H19" s="441">
        <v>33</v>
      </c>
      <c r="I19" s="442">
        <v>70</v>
      </c>
      <c r="J19" s="443">
        <f t="shared" si="1"/>
        <v>100</v>
      </c>
      <c r="K19" s="444">
        <v>28</v>
      </c>
      <c r="L19" s="445">
        <f>K19/B19*100</f>
        <v>40</v>
      </c>
      <c r="M19" s="442">
        <v>23</v>
      </c>
      <c r="N19" s="443">
        <f t="shared" si="2"/>
        <v>32.857142857142854</v>
      </c>
      <c r="O19" s="444">
        <v>22</v>
      </c>
      <c r="P19" s="445">
        <f t="shared" si="3"/>
        <v>31.428571428571427</v>
      </c>
      <c r="Q19" s="446">
        <v>5</v>
      </c>
      <c r="R19" s="444">
        <v>6</v>
      </c>
      <c r="S19" s="447">
        <f t="shared" si="4"/>
        <v>8.5714285714285712</v>
      </c>
    </row>
    <row r="20" spans="1:22" ht="15.75" thickBot="1">
      <c r="A20" s="450" t="s">
        <v>14</v>
      </c>
      <c r="B20" s="451">
        <v>40</v>
      </c>
      <c r="C20" s="452">
        <v>37.1</v>
      </c>
      <c r="D20" s="453">
        <v>1</v>
      </c>
      <c r="E20" s="452">
        <v>1</v>
      </c>
      <c r="F20" s="453">
        <f t="shared" si="0"/>
        <v>41</v>
      </c>
      <c r="G20" s="454">
        <f t="shared" si="0"/>
        <v>38.1</v>
      </c>
      <c r="H20" s="455">
        <v>17</v>
      </c>
      <c r="I20" s="451">
        <v>40</v>
      </c>
      <c r="J20" s="454">
        <f>I20/B20*100</f>
        <v>100</v>
      </c>
      <c r="K20" s="456">
        <v>21</v>
      </c>
      <c r="L20" s="457">
        <f t="shared" si="5"/>
        <v>52.5</v>
      </c>
      <c r="M20" s="451">
        <v>29</v>
      </c>
      <c r="N20" s="454">
        <f t="shared" si="2"/>
        <v>72.5</v>
      </c>
      <c r="O20" s="456">
        <v>1</v>
      </c>
      <c r="P20" s="457">
        <f t="shared" si="3"/>
        <v>2.5</v>
      </c>
      <c r="Q20" s="458">
        <v>2</v>
      </c>
      <c r="R20" s="456">
        <v>1</v>
      </c>
      <c r="S20" s="452">
        <f t="shared" si="4"/>
        <v>2.5</v>
      </c>
    </row>
    <row r="21" spans="1:22" s="413" customFormat="1">
      <c r="A21" s="459" t="s">
        <v>15</v>
      </c>
      <c r="B21" s="460">
        <f>SUM(B15:B20)</f>
        <v>463</v>
      </c>
      <c r="C21" s="461">
        <f>SUM(C15:C20)</f>
        <v>445.17</v>
      </c>
      <c r="D21" s="461">
        <f>SUM(D15:D20)</f>
        <v>13</v>
      </c>
      <c r="E21" s="462">
        <f>SUM(E15:E20)</f>
        <v>12.3</v>
      </c>
      <c r="F21" s="461">
        <f>B21+D21</f>
        <v>476</v>
      </c>
      <c r="G21" s="463">
        <f>C21+E21</f>
        <v>457.47</v>
      </c>
      <c r="H21" s="464">
        <f>SUM(H15:H20)</f>
        <v>207</v>
      </c>
      <c r="I21" s="460">
        <f>SUM(I15:I20)</f>
        <v>453</v>
      </c>
      <c r="J21" s="465">
        <f>I21/B21*100</f>
        <v>97.840172786177106</v>
      </c>
      <c r="K21" s="466">
        <f>SUM(K15:K20)</f>
        <v>227</v>
      </c>
      <c r="L21" s="467">
        <f>K21/B21*100</f>
        <v>49.028077753779698</v>
      </c>
      <c r="M21" s="460">
        <f>SUM(M15:M20)</f>
        <v>221</v>
      </c>
      <c r="N21" s="468">
        <f>M21/I21*100</f>
        <v>48.785871964679913</v>
      </c>
      <c r="O21" s="466">
        <f>SUM(O15:O20)</f>
        <v>77</v>
      </c>
      <c r="P21" s="467">
        <f t="shared" si="3"/>
        <v>16.630669546436287</v>
      </c>
      <c r="Q21" s="469">
        <f>SUM(Q15:Q20)</f>
        <v>46</v>
      </c>
      <c r="R21" s="466">
        <f>SUM(R15:R20)</f>
        <v>41</v>
      </c>
      <c r="S21" s="462">
        <f>R21/B21*100</f>
        <v>8.8552915766738654</v>
      </c>
      <c r="T21" s="414"/>
      <c r="U21" s="414"/>
      <c r="V21" s="415"/>
    </row>
    <row r="22" spans="1:22">
      <c r="F22" s="470"/>
      <c r="G22" s="470"/>
    </row>
    <row r="23" spans="1:22">
      <c r="A23" s="471" t="s">
        <v>677</v>
      </c>
      <c r="F23" s="472"/>
      <c r="G23" s="472"/>
    </row>
    <row r="24" spans="1:22">
      <c r="A24" s="471" t="s">
        <v>678</v>
      </c>
    </row>
    <row r="25" spans="1:22">
      <c r="A25" s="471" t="s">
        <v>679</v>
      </c>
    </row>
  </sheetData>
  <mergeCells count="21">
    <mergeCell ref="A12:A14"/>
    <mergeCell ref="B12:G12"/>
    <mergeCell ref="H12:H13"/>
    <mergeCell ref="I12:J13"/>
    <mergeCell ref="K12:L13"/>
    <mergeCell ref="O12:P13"/>
    <mergeCell ref="Q12:Q13"/>
    <mergeCell ref="R12:S13"/>
    <mergeCell ref="B13:C13"/>
    <mergeCell ref="D13:E13"/>
    <mergeCell ref="F13:G13"/>
    <mergeCell ref="M12:N13"/>
    <mergeCell ref="A7:S7"/>
    <mergeCell ref="A8:S8"/>
    <mergeCell ref="A9:S9"/>
    <mergeCell ref="A2:S2"/>
    <mergeCell ref="A1:S1"/>
    <mergeCell ref="A4:S4"/>
    <mergeCell ref="A5:S5"/>
    <mergeCell ref="A3:S3"/>
    <mergeCell ref="A6:S6"/>
  </mergeCells>
  <pageMargins left="0.7" right="0.7" top="0.75" bottom="0.75" header="0.3" footer="0.3"/>
  <pageSetup paperSize="9" scale="8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F21" sqref="F21"/>
    </sheetView>
  </sheetViews>
  <sheetFormatPr defaultRowHeight="15"/>
  <cols>
    <col min="1" max="1" width="14.28515625" customWidth="1"/>
    <col min="2" max="2" width="15.7109375" style="416" customWidth="1"/>
    <col min="3" max="3" width="16.7109375" style="416" customWidth="1"/>
    <col min="4" max="11" width="8.28515625" style="416" customWidth="1"/>
    <col min="12" max="12" width="9.140625" style="416"/>
    <col min="13" max="16" width="9.140625" style="101"/>
  </cols>
  <sheetData>
    <row r="1" spans="1:16" s="413" customFormat="1" ht="30" customHeight="1">
      <c r="A1" s="636" t="s">
        <v>702</v>
      </c>
      <c r="B1" s="637"/>
      <c r="C1" s="637"/>
      <c r="D1" s="637"/>
      <c r="E1" s="637"/>
      <c r="F1" s="637"/>
      <c r="G1" s="637"/>
      <c r="H1" s="637"/>
      <c r="I1" s="637"/>
      <c r="J1" s="414"/>
      <c r="K1" s="414"/>
      <c r="L1" s="414"/>
      <c r="M1" s="415"/>
      <c r="N1" s="415"/>
      <c r="O1" s="415"/>
      <c r="P1" s="415"/>
    </row>
    <row r="2" spans="1:16" s="413" customFormat="1">
      <c r="B2" s="414"/>
      <c r="C2" s="414"/>
      <c r="D2" s="414"/>
      <c r="E2" s="414"/>
      <c r="F2" s="414"/>
      <c r="G2" s="414"/>
      <c r="H2" s="414"/>
      <c r="I2" s="414"/>
      <c r="J2" s="414"/>
      <c r="K2" s="414"/>
      <c r="L2" s="414"/>
      <c r="M2" s="415"/>
      <c r="N2" s="415"/>
      <c r="O2" s="415"/>
      <c r="P2" s="415"/>
    </row>
    <row r="3" spans="1:16" s="416" customFormat="1" ht="15" customHeight="1">
      <c r="A3" s="317" t="s">
        <v>701</v>
      </c>
      <c r="B3" s="473"/>
      <c r="C3" s="473"/>
      <c r="M3" s="101"/>
      <c r="N3" s="101"/>
      <c r="O3" s="101"/>
      <c r="P3" s="101"/>
    </row>
    <row r="4" spans="1:16" s="416" customFormat="1" ht="48.75" customHeight="1">
      <c r="A4" s="909" t="s">
        <v>0</v>
      </c>
      <c r="B4" s="911" t="s">
        <v>692</v>
      </c>
      <c r="C4" s="912"/>
      <c r="M4" s="101"/>
      <c r="N4" s="101"/>
      <c r="O4" s="101"/>
      <c r="P4" s="101"/>
    </row>
    <row r="5" spans="1:16" s="416" customFormat="1" ht="31.5">
      <c r="A5" s="910"/>
      <c r="B5" s="474" t="s">
        <v>693</v>
      </c>
      <c r="C5" s="475" t="s">
        <v>694</v>
      </c>
      <c r="M5" s="101"/>
      <c r="N5" s="101"/>
      <c r="O5" s="101"/>
      <c r="P5" s="101"/>
    </row>
    <row r="6" spans="1:16" s="416" customFormat="1" ht="15.75">
      <c r="A6" s="476" t="s">
        <v>9</v>
      </c>
      <c r="B6" s="477">
        <v>46</v>
      </c>
      <c r="C6" s="477" t="s">
        <v>695</v>
      </c>
      <c r="M6" s="101"/>
      <c r="N6" s="101"/>
      <c r="O6" s="101"/>
      <c r="P6" s="101"/>
    </row>
    <row r="7" spans="1:16" s="416" customFormat="1" ht="15.75">
      <c r="A7" s="476" t="s">
        <v>10</v>
      </c>
      <c r="B7" s="477">
        <v>51</v>
      </c>
      <c r="C7" s="477" t="s">
        <v>696</v>
      </c>
      <c r="M7" s="101"/>
      <c r="N7" s="101"/>
      <c r="O7" s="101"/>
      <c r="P7" s="101"/>
    </row>
    <row r="8" spans="1:16" s="416" customFormat="1" ht="15.75">
      <c r="A8" s="476" t="s">
        <v>11</v>
      </c>
      <c r="B8" s="477">
        <v>46</v>
      </c>
      <c r="C8" s="477" t="s">
        <v>697</v>
      </c>
      <c r="M8" s="101"/>
      <c r="N8" s="101"/>
      <c r="O8" s="101"/>
      <c r="P8" s="101"/>
    </row>
    <row r="9" spans="1:16" s="416" customFormat="1" ht="15.75">
      <c r="A9" s="476" t="s">
        <v>12</v>
      </c>
      <c r="B9" s="477">
        <v>54</v>
      </c>
      <c r="C9" s="477" t="s">
        <v>698</v>
      </c>
      <c r="M9" s="101"/>
      <c r="N9" s="101"/>
      <c r="O9" s="101"/>
      <c r="P9" s="101"/>
    </row>
    <row r="10" spans="1:16" s="416" customFormat="1" ht="15.75">
      <c r="A10" s="476" t="s">
        <v>13</v>
      </c>
      <c r="B10" s="477">
        <v>53</v>
      </c>
      <c r="C10" s="477" t="s">
        <v>699</v>
      </c>
      <c r="M10" s="101"/>
      <c r="N10" s="101"/>
      <c r="O10" s="101"/>
      <c r="P10" s="101"/>
    </row>
    <row r="11" spans="1:16" s="416" customFormat="1" ht="15.75">
      <c r="A11" s="476" t="s">
        <v>14</v>
      </c>
      <c r="B11" s="477">
        <v>47</v>
      </c>
      <c r="C11" s="477" t="s">
        <v>699</v>
      </c>
      <c r="M11" s="101"/>
      <c r="N11" s="101"/>
      <c r="O11" s="101"/>
      <c r="P11" s="101"/>
    </row>
    <row r="12" spans="1:16" s="416" customFormat="1" ht="15.75">
      <c r="A12" s="478" t="s">
        <v>15</v>
      </c>
      <c r="B12" s="479">
        <v>50</v>
      </c>
      <c r="C12" s="479" t="s">
        <v>700</v>
      </c>
      <c r="M12" s="101"/>
      <c r="N12" s="101"/>
      <c r="O12" s="101"/>
      <c r="P12" s="101"/>
    </row>
  </sheetData>
  <mergeCells count="3">
    <mergeCell ref="A4:A5"/>
    <mergeCell ref="B4:C4"/>
    <mergeCell ref="A1:I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I1"/>
    </sheetView>
  </sheetViews>
  <sheetFormatPr defaultRowHeight="15"/>
  <sheetData>
    <row r="1" spans="1:13" ht="33.75" customHeight="1">
      <c r="A1" s="915" t="s">
        <v>704</v>
      </c>
      <c r="B1" s="915"/>
      <c r="C1" s="915"/>
      <c r="D1" s="915"/>
      <c r="E1" s="915"/>
      <c r="F1" s="915"/>
      <c r="G1" s="915"/>
      <c r="H1" s="915"/>
      <c r="I1" s="915"/>
      <c r="J1" s="480"/>
      <c r="K1" s="480"/>
      <c r="L1" s="480"/>
      <c r="M1" s="480"/>
    </row>
    <row r="2" spans="1:13" ht="15.75">
      <c r="A2" s="481"/>
      <c r="B2" s="482"/>
      <c r="C2" s="482"/>
      <c r="D2" s="482"/>
      <c r="E2" s="482"/>
      <c r="F2" s="482"/>
      <c r="G2" s="480"/>
      <c r="H2" s="480"/>
      <c r="I2" s="480"/>
      <c r="J2" s="480"/>
      <c r="K2" s="480"/>
      <c r="L2" s="480"/>
      <c r="M2" s="480"/>
    </row>
    <row r="3" spans="1:13" ht="30.75" customHeight="1" thickBot="1">
      <c r="A3" s="916" t="s">
        <v>718</v>
      </c>
      <c r="B3" s="914"/>
      <c r="C3" s="914"/>
      <c r="D3" s="914"/>
      <c r="E3" s="914"/>
      <c r="F3" s="914"/>
      <c r="G3" s="482"/>
      <c r="H3" s="482"/>
      <c r="I3" s="482"/>
      <c r="J3" s="482"/>
      <c r="K3" s="482"/>
    </row>
    <row r="4" spans="1:13" ht="16.5" thickBot="1">
      <c r="A4" s="483" t="s">
        <v>531</v>
      </c>
      <c r="B4" s="484" t="s">
        <v>719</v>
      </c>
      <c r="C4" s="484" t="s">
        <v>720</v>
      </c>
      <c r="D4" s="484" t="s">
        <v>721</v>
      </c>
      <c r="E4" s="484" t="s">
        <v>722</v>
      </c>
      <c r="F4" s="484" t="s">
        <v>514</v>
      </c>
      <c r="H4" s="482"/>
    </row>
    <row r="5" spans="1:13" ht="16.5" thickBot="1">
      <c r="A5" s="485">
        <v>2016</v>
      </c>
      <c r="B5" s="486">
        <v>187</v>
      </c>
      <c r="C5" s="486">
        <v>199</v>
      </c>
      <c r="D5" s="486">
        <v>62</v>
      </c>
      <c r="E5" s="486">
        <v>90</v>
      </c>
      <c r="F5" s="487">
        <v>1911</v>
      </c>
    </row>
    <row r="6" spans="1:13" ht="16.5" thickBot="1">
      <c r="A6" s="485">
        <v>2017</v>
      </c>
      <c r="B6" s="486">
        <v>158</v>
      </c>
      <c r="C6" s="486">
        <v>165</v>
      </c>
      <c r="D6" s="486">
        <v>90</v>
      </c>
      <c r="E6" s="486">
        <v>120</v>
      </c>
      <c r="F6" s="487">
        <v>1599</v>
      </c>
    </row>
    <row r="7" spans="1:13" ht="16.5" thickBot="1">
      <c r="A7" s="485">
        <v>2018</v>
      </c>
      <c r="B7" s="486">
        <v>173</v>
      </c>
      <c r="C7" s="486">
        <v>149</v>
      </c>
      <c r="D7" s="486">
        <v>76</v>
      </c>
      <c r="E7" s="486">
        <v>130</v>
      </c>
      <c r="F7" s="487">
        <v>1513</v>
      </c>
      <c r="G7" s="488"/>
    </row>
    <row r="8" spans="1:13" ht="16.5" thickBot="1">
      <c r="A8" s="485">
        <v>2019</v>
      </c>
      <c r="B8" s="486">
        <v>137</v>
      </c>
      <c r="C8" s="486">
        <v>169</v>
      </c>
      <c r="D8" s="486">
        <v>59</v>
      </c>
      <c r="E8" s="486">
        <v>141</v>
      </c>
      <c r="F8" s="487">
        <v>1354</v>
      </c>
    </row>
    <row r="9" spans="1:13" ht="16.5" thickBot="1">
      <c r="A9" s="485">
        <v>2020</v>
      </c>
      <c r="B9" s="486">
        <v>132</v>
      </c>
      <c r="C9" s="486">
        <v>174</v>
      </c>
      <c r="D9" s="486">
        <v>70</v>
      </c>
      <c r="E9" s="486">
        <v>142</v>
      </c>
      <c r="F9" s="487">
        <v>1090</v>
      </c>
    </row>
    <row r="10" spans="1:13" ht="16.5" thickBot="1">
      <c r="A10" s="485">
        <v>2021</v>
      </c>
      <c r="B10" s="486">
        <v>157</v>
      </c>
      <c r="C10" s="486">
        <v>149</v>
      </c>
      <c r="D10" s="486">
        <v>108</v>
      </c>
      <c r="E10" s="486">
        <v>150</v>
      </c>
      <c r="F10" s="487">
        <v>1074</v>
      </c>
    </row>
    <row r="11" spans="1:13">
      <c r="A11" s="489"/>
    </row>
    <row r="12" spans="1:13">
      <c r="A12" s="917" t="s">
        <v>723</v>
      </c>
      <c r="B12" s="914"/>
      <c r="C12" s="914"/>
      <c r="D12" s="914"/>
      <c r="E12" s="914"/>
      <c r="F12" s="914"/>
      <c r="G12" s="482"/>
      <c r="H12" s="482"/>
      <c r="I12" s="482"/>
      <c r="J12" s="482"/>
      <c r="K12" s="482"/>
      <c r="L12" s="482"/>
      <c r="M12" s="482"/>
    </row>
    <row r="13" spans="1:13" ht="31.5">
      <c r="A13" s="490" t="s">
        <v>724</v>
      </c>
      <c r="B13" s="913" t="s">
        <v>725</v>
      </c>
      <c r="C13" s="914"/>
      <c r="D13" s="914"/>
      <c r="E13" s="914"/>
      <c r="F13" s="914"/>
      <c r="G13" s="482"/>
      <c r="H13" s="482"/>
      <c r="I13" s="482"/>
      <c r="J13" s="482"/>
      <c r="K13" s="482"/>
      <c r="L13" s="482"/>
      <c r="M13" s="482"/>
    </row>
    <row r="14" spans="1:13" ht="31.5">
      <c r="A14" s="490" t="s">
        <v>726</v>
      </c>
      <c r="B14" s="913" t="s">
        <v>727</v>
      </c>
      <c r="C14" s="914"/>
      <c r="D14" s="914"/>
      <c r="E14" s="914"/>
      <c r="F14" s="914"/>
      <c r="G14" s="482"/>
      <c r="H14" s="482"/>
      <c r="I14" s="482"/>
      <c r="J14" s="482"/>
      <c r="K14" s="482"/>
      <c r="L14" s="482"/>
      <c r="M14" s="482"/>
    </row>
    <row r="15" spans="1:13" ht="31.5">
      <c r="A15" s="490" t="s">
        <v>728</v>
      </c>
      <c r="B15" s="913" t="s">
        <v>729</v>
      </c>
      <c r="C15" s="914"/>
      <c r="D15" s="914"/>
      <c r="E15" s="914"/>
      <c r="F15" s="914"/>
      <c r="G15" s="482"/>
      <c r="H15" s="482"/>
      <c r="I15" s="482"/>
      <c r="J15" s="482"/>
      <c r="K15" s="482"/>
      <c r="L15" s="482"/>
      <c r="M15" s="482"/>
    </row>
    <row r="16" spans="1:13" ht="31.5">
      <c r="A16" s="490" t="s">
        <v>730</v>
      </c>
      <c r="B16" s="913" t="s">
        <v>731</v>
      </c>
      <c r="C16" s="914"/>
      <c r="D16" s="914"/>
      <c r="E16" s="914"/>
      <c r="F16" s="914"/>
      <c r="G16" s="482"/>
      <c r="H16" s="482"/>
      <c r="I16" s="482"/>
      <c r="J16" s="482"/>
      <c r="K16" s="482"/>
      <c r="L16" s="482"/>
      <c r="M16" s="482"/>
    </row>
    <row r="17" spans="1:13" ht="31.5">
      <c r="A17" s="490" t="s">
        <v>732</v>
      </c>
      <c r="B17" s="913" t="s">
        <v>733</v>
      </c>
      <c r="C17" s="914"/>
      <c r="D17" s="914"/>
      <c r="E17" s="914"/>
      <c r="F17" s="914"/>
      <c r="G17" s="482"/>
      <c r="H17" s="482"/>
      <c r="I17" s="482"/>
      <c r="J17" s="482"/>
      <c r="K17" s="482"/>
      <c r="L17" s="482"/>
      <c r="M17" s="482"/>
    </row>
  </sheetData>
  <mergeCells count="8">
    <mergeCell ref="B16:F16"/>
    <mergeCell ref="B17:F17"/>
    <mergeCell ref="A1:I1"/>
    <mergeCell ref="A3:F3"/>
    <mergeCell ref="A12:F12"/>
    <mergeCell ref="B13:F13"/>
    <mergeCell ref="B14:F14"/>
    <mergeCell ref="B15:F1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I1"/>
    </sheetView>
  </sheetViews>
  <sheetFormatPr defaultRowHeight="15"/>
  <sheetData>
    <row r="1" spans="1:13" ht="45.75" customHeight="1">
      <c r="A1" s="924" t="s">
        <v>705</v>
      </c>
      <c r="B1" s="633"/>
      <c r="C1" s="633"/>
      <c r="D1" s="633"/>
      <c r="E1" s="633"/>
      <c r="F1" s="633"/>
      <c r="G1" s="633"/>
      <c r="H1" s="637"/>
      <c r="I1" s="637"/>
      <c r="J1" s="491"/>
      <c r="K1" s="491"/>
      <c r="L1" s="491"/>
      <c r="M1" s="491"/>
    </row>
    <row r="2" spans="1:13" ht="15.75">
      <c r="A2" s="492"/>
      <c r="B2" s="491"/>
      <c r="C2" s="491"/>
      <c r="D2" s="491"/>
      <c r="E2" s="491"/>
      <c r="F2" s="491"/>
      <c r="G2" s="491"/>
      <c r="H2" s="491"/>
      <c r="I2" s="491"/>
      <c r="J2" s="491"/>
      <c r="K2" s="491"/>
      <c r="L2" s="491"/>
      <c r="M2" s="491"/>
    </row>
    <row r="3" spans="1:13" ht="33" customHeight="1" thickBot="1">
      <c r="A3" s="918" t="s">
        <v>718</v>
      </c>
      <c r="B3" s="919"/>
      <c r="C3" s="919"/>
      <c r="D3" s="919"/>
      <c r="E3" s="919"/>
      <c r="F3" s="919"/>
      <c r="G3" s="919"/>
      <c r="H3" s="319"/>
      <c r="I3" s="319"/>
      <c r="J3" s="319"/>
      <c r="K3" s="319"/>
      <c r="L3" s="319"/>
      <c r="M3" s="319"/>
    </row>
    <row r="4" spans="1:13" ht="16.5" thickBot="1">
      <c r="A4" s="483"/>
      <c r="B4" s="920" t="s">
        <v>652</v>
      </c>
      <c r="C4" s="921"/>
      <c r="D4" s="921"/>
      <c r="E4" s="921"/>
      <c r="F4" s="921"/>
      <c r="G4" s="922"/>
      <c r="H4" s="319"/>
      <c r="I4" s="319"/>
      <c r="J4" s="319"/>
      <c r="K4" s="319"/>
      <c r="L4" s="319"/>
      <c r="M4" s="319"/>
    </row>
    <row r="5" spans="1:13" ht="16.5" thickBot="1">
      <c r="A5" s="493" t="s">
        <v>531</v>
      </c>
      <c r="B5" s="494">
        <v>2016</v>
      </c>
      <c r="C5" s="494">
        <v>2017</v>
      </c>
      <c r="D5" s="494">
        <v>2018</v>
      </c>
      <c r="E5" s="494">
        <v>2019</v>
      </c>
      <c r="F5" s="494">
        <v>2020</v>
      </c>
      <c r="G5" s="494">
        <v>2021</v>
      </c>
      <c r="H5" s="319"/>
      <c r="I5" s="319"/>
      <c r="J5" s="319"/>
      <c r="K5" s="319"/>
      <c r="L5" s="319"/>
      <c r="M5" s="319"/>
    </row>
    <row r="6" spans="1:13" ht="16.5" thickBot="1">
      <c r="A6" s="493" t="s">
        <v>722</v>
      </c>
      <c r="B6" s="495">
        <v>90</v>
      </c>
      <c r="C6" s="495">
        <v>120</v>
      </c>
      <c r="D6" s="495">
        <v>130</v>
      </c>
      <c r="E6" s="495">
        <v>141</v>
      </c>
      <c r="F6" s="495">
        <v>142</v>
      </c>
      <c r="G6" s="495">
        <v>150</v>
      </c>
      <c r="H6" s="319"/>
      <c r="I6" s="319"/>
      <c r="J6" s="319"/>
      <c r="K6" s="319"/>
      <c r="L6" s="319"/>
      <c r="M6" s="319"/>
    </row>
    <row r="7" spans="1:13" ht="15.75">
      <c r="A7" s="496"/>
      <c r="B7" s="319"/>
      <c r="C7" s="319"/>
      <c r="D7" s="319"/>
      <c r="E7" s="319"/>
      <c r="F7" s="319"/>
      <c r="G7" s="319"/>
      <c r="H7" s="319"/>
      <c r="I7" s="319"/>
      <c r="J7" s="319"/>
      <c r="K7" s="319"/>
      <c r="L7" s="319"/>
      <c r="M7" s="319"/>
    </row>
    <row r="8" spans="1:13" ht="15.75">
      <c r="A8" s="917" t="s">
        <v>723</v>
      </c>
      <c r="B8" s="923"/>
      <c r="C8" s="923"/>
      <c r="D8" s="923"/>
      <c r="E8" s="923"/>
      <c r="F8" s="923"/>
      <c r="G8" s="923"/>
      <c r="H8" s="923"/>
      <c r="I8" s="923"/>
      <c r="J8" s="923"/>
      <c r="K8" s="923"/>
      <c r="L8" s="923"/>
      <c r="M8" s="923"/>
    </row>
    <row r="9" spans="1:13" ht="31.5">
      <c r="A9" s="490" t="s">
        <v>730</v>
      </c>
      <c r="B9" s="633" t="s">
        <v>731</v>
      </c>
      <c r="C9" s="633"/>
      <c r="D9" s="633"/>
      <c r="E9" s="633"/>
      <c r="F9" s="633"/>
      <c r="G9" s="633"/>
      <c r="H9" s="319"/>
      <c r="I9" s="319"/>
      <c r="J9" s="319"/>
      <c r="K9" s="319"/>
      <c r="L9" s="319"/>
      <c r="M9" s="319"/>
    </row>
  </sheetData>
  <mergeCells count="5">
    <mergeCell ref="A3:G3"/>
    <mergeCell ref="B4:G4"/>
    <mergeCell ref="A8:M8"/>
    <mergeCell ref="B9:G9"/>
    <mergeCell ref="A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workbookViewId="0">
      <selection activeCell="A2" sqref="A2:S2"/>
    </sheetView>
  </sheetViews>
  <sheetFormatPr defaultRowHeight="15"/>
  <cols>
    <col min="1" max="1" width="8" customWidth="1"/>
    <col min="2" max="2" width="3.85546875" customWidth="1"/>
    <col min="3" max="3" width="3.5703125" customWidth="1"/>
    <col min="4" max="4" width="5.28515625" customWidth="1"/>
    <col min="5" max="5" width="3.7109375" customWidth="1"/>
    <col min="6" max="6" width="3.42578125" customWidth="1"/>
    <col min="7" max="7" width="5.28515625" customWidth="1"/>
    <col min="8" max="8" width="3.85546875" customWidth="1"/>
    <col min="9" max="9" width="3.7109375" customWidth="1"/>
    <col min="10" max="10" width="4.7109375" customWidth="1"/>
    <col min="11" max="11" width="4.140625" customWidth="1"/>
    <col min="12" max="12" width="3.85546875" customWidth="1"/>
    <col min="13" max="13" width="4.7109375" customWidth="1"/>
    <col min="14" max="15" width="3.85546875" customWidth="1"/>
    <col min="16" max="17" width="4.7109375" customWidth="1"/>
    <col min="18" max="18" width="3.85546875" customWidth="1"/>
    <col min="19" max="30" width="4.7109375" customWidth="1"/>
    <col min="31" max="31" width="5.140625" customWidth="1"/>
    <col min="32" max="37" width="4.7109375" customWidth="1"/>
  </cols>
  <sheetData>
    <row r="1" spans="1:40" ht="30" customHeight="1">
      <c r="A1" s="636" t="s">
        <v>549</v>
      </c>
      <c r="B1" s="637"/>
      <c r="C1" s="637"/>
      <c r="D1" s="637"/>
      <c r="E1" s="637"/>
      <c r="F1" s="637"/>
      <c r="G1" s="637"/>
      <c r="H1" s="637"/>
      <c r="I1" s="637"/>
      <c r="J1" s="637"/>
      <c r="K1" s="637"/>
      <c r="L1" s="637"/>
      <c r="M1" s="637"/>
      <c r="N1" s="637"/>
      <c r="O1" s="637"/>
      <c r="P1" s="637"/>
      <c r="Q1" s="637"/>
      <c r="R1" s="637"/>
      <c r="S1" s="637"/>
      <c r="T1" s="318"/>
      <c r="U1" s="318"/>
      <c r="V1" s="318"/>
      <c r="W1" s="318"/>
      <c r="X1" s="318"/>
      <c r="Y1" s="318"/>
      <c r="Z1" s="318"/>
      <c r="AA1" s="318"/>
      <c r="AB1" s="318"/>
      <c r="AC1" s="318"/>
      <c r="AD1" s="318"/>
      <c r="AE1" s="318"/>
      <c r="AF1" s="318"/>
      <c r="AG1" s="318"/>
      <c r="AH1" s="318"/>
      <c r="AI1" s="318"/>
      <c r="AJ1" s="318"/>
      <c r="AK1" s="318"/>
    </row>
    <row r="2" spans="1:40" ht="30.75" customHeight="1">
      <c r="A2" s="638" t="s">
        <v>550</v>
      </c>
      <c r="B2" s="638"/>
      <c r="C2" s="638"/>
      <c r="D2" s="638"/>
      <c r="E2" s="638"/>
      <c r="F2" s="638"/>
      <c r="G2" s="638"/>
      <c r="H2" s="638"/>
      <c r="I2" s="638"/>
      <c r="J2" s="638"/>
      <c r="K2" s="638"/>
      <c r="L2" s="638"/>
      <c r="M2" s="638"/>
      <c r="N2" s="638"/>
      <c r="O2" s="638"/>
      <c r="P2" s="638"/>
      <c r="Q2" s="638"/>
      <c r="R2" s="638"/>
      <c r="S2" s="638"/>
      <c r="T2" s="14"/>
      <c r="U2" s="14"/>
      <c r="V2" s="14"/>
      <c r="W2" s="14"/>
      <c r="X2" s="14"/>
      <c r="Y2" s="14"/>
      <c r="Z2" s="14"/>
      <c r="AA2" s="14"/>
      <c r="AB2" s="14"/>
      <c r="AC2" s="14"/>
      <c r="AD2" s="14"/>
      <c r="AE2" s="14"/>
      <c r="AF2" s="14"/>
      <c r="AG2" s="14"/>
      <c r="AH2" s="14"/>
      <c r="AI2" s="14"/>
      <c r="AJ2" s="14"/>
      <c r="AK2" s="14"/>
    </row>
    <row r="4" spans="1:40">
      <c r="A4" s="640" t="s">
        <v>0</v>
      </c>
      <c r="B4" s="635" t="s">
        <v>1</v>
      </c>
      <c r="C4" s="635"/>
      <c r="D4" s="635"/>
      <c r="E4" s="635"/>
      <c r="F4" s="635"/>
      <c r="G4" s="635"/>
      <c r="H4" s="635"/>
      <c r="I4" s="635"/>
      <c r="J4" s="635"/>
      <c r="K4" s="635" t="s">
        <v>2</v>
      </c>
      <c r="L4" s="635"/>
      <c r="M4" s="635"/>
      <c r="N4" s="635"/>
      <c r="O4" s="635"/>
      <c r="P4" s="635"/>
      <c r="Q4" s="635"/>
      <c r="R4" s="635"/>
      <c r="S4" s="635"/>
    </row>
    <row r="5" spans="1:40">
      <c r="A5" s="640"/>
      <c r="B5" s="635" t="s">
        <v>3</v>
      </c>
      <c r="C5" s="635"/>
      <c r="D5" s="635"/>
      <c r="E5" s="635" t="s">
        <v>4</v>
      </c>
      <c r="F5" s="635"/>
      <c r="G5" s="635"/>
      <c r="H5" s="635" t="s">
        <v>5</v>
      </c>
      <c r="I5" s="635"/>
      <c r="J5" s="635"/>
      <c r="K5" s="635" t="s">
        <v>3</v>
      </c>
      <c r="L5" s="635"/>
      <c r="M5" s="635"/>
      <c r="N5" s="635" t="s">
        <v>4</v>
      </c>
      <c r="O5" s="635"/>
      <c r="P5" s="635"/>
      <c r="Q5" s="635" t="s">
        <v>5</v>
      </c>
      <c r="R5" s="635"/>
      <c r="S5" s="635"/>
    </row>
    <row r="6" spans="1:40" ht="124.5" customHeight="1">
      <c r="A6" s="640"/>
      <c r="B6" s="2" t="s">
        <v>20</v>
      </c>
      <c r="C6" s="2" t="s">
        <v>21</v>
      </c>
      <c r="D6" s="2" t="s">
        <v>8</v>
      </c>
      <c r="E6" s="2" t="s">
        <v>20</v>
      </c>
      <c r="F6" s="2" t="s">
        <v>21</v>
      </c>
      <c r="G6" s="2" t="s">
        <v>8</v>
      </c>
      <c r="H6" s="2" t="s">
        <v>20</v>
      </c>
      <c r="I6" s="2" t="s">
        <v>21</v>
      </c>
      <c r="J6" s="2" t="s">
        <v>8</v>
      </c>
      <c r="K6" s="2" t="s">
        <v>20</v>
      </c>
      <c r="L6" s="2" t="s">
        <v>21</v>
      </c>
      <c r="M6" s="2" t="s">
        <v>8</v>
      </c>
      <c r="N6" s="2" t="s">
        <v>20</v>
      </c>
      <c r="O6" s="2" t="s">
        <v>21</v>
      </c>
      <c r="P6" s="2" t="s">
        <v>8</v>
      </c>
      <c r="Q6" s="2" t="s">
        <v>20</v>
      </c>
      <c r="R6" s="2" t="s">
        <v>21</v>
      </c>
      <c r="S6" s="2" t="s">
        <v>8</v>
      </c>
      <c r="AL6" s="3"/>
      <c r="AM6" s="3"/>
      <c r="AN6" s="3"/>
    </row>
    <row r="7" spans="1:40">
      <c r="A7" s="4" t="s">
        <v>9</v>
      </c>
      <c r="B7" s="5">
        <v>1</v>
      </c>
      <c r="C7" s="5">
        <v>0</v>
      </c>
      <c r="D7" s="6">
        <f>C7/B7*100</f>
        <v>0</v>
      </c>
      <c r="E7" s="5">
        <v>0</v>
      </c>
      <c r="F7" s="5">
        <v>0</v>
      </c>
      <c r="G7" s="6">
        <v>0</v>
      </c>
      <c r="H7" s="5">
        <f>B7+E7</f>
        <v>1</v>
      </c>
      <c r="I7" s="5">
        <f>C7+F7</f>
        <v>0</v>
      </c>
      <c r="J7" s="6">
        <f>I7/H7*100</f>
        <v>0</v>
      </c>
      <c r="K7" s="5">
        <v>1</v>
      </c>
      <c r="L7" s="5">
        <v>0</v>
      </c>
      <c r="M7" s="6">
        <f>L7/K7*100</f>
        <v>0</v>
      </c>
      <c r="N7" s="5">
        <v>0</v>
      </c>
      <c r="O7" s="5">
        <v>0</v>
      </c>
      <c r="P7" s="6">
        <v>0</v>
      </c>
      <c r="Q7" s="5">
        <f>K7+N7</f>
        <v>1</v>
      </c>
      <c r="R7" s="5">
        <f>L7+O7</f>
        <v>0</v>
      </c>
      <c r="S7" s="6">
        <f>R7/Q7*100</f>
        <v>0</v>
      </c>
      <c r="AL7" s="15"/>
    </row>
    <row r="8" spans="1:40">
      <c r="A8" s="4" t="s">
        <v>10</v>
      </c>
      <c r="B8" s="5">
        <v>0</v>
      </c>
      <c r="C8" s="5">
        <v>0</v>
      </c>
      <c r="D8" s="16" t="s">
        <v>22</v>
      </c>
      <c r="E8" s="5">
        <v>0</v>
      </c>
      <c r="F8" s="5">
        <v>0</v>
      </c>
      <c r="G8" s="16" t="s">
        <v>22</v>
      </c>
      <c r="H8" s="5">
        <f t="shared" ref="H8:I13" si="0">B8+E8</f>
        <v>0</v>
      </c>
      <c r="I8" s="5">
        <f t="shared" si="0"/>
        <v>0</v>
      </c>
      <c r="J8" s="16" t="s">
        <v>22</v>
      </c>
      <c r="K8" s="5">
        <v>0</v>
      </c>
      <c r="L8" s="5">
        <v>0</v>
      </c>
      <c r="M8" s="16" t="s">
        <v>22</v>
      </c>
      <c r="N8" s="5">
        <v>0</v>
      </c>
      <c r="O8" s="5">
        <v>0</v>
      </c>
      <c r="P8" s="16" t="s">
        <v>22</v>
      </c>
      <c r="Q8" s="5">
        <f t="shared" ref="Q8:R13" si="1">K8+N8</f>
        <v>0</v>
      </c>
      <c r="R8" s="5">
        <f t="shared" si="1"/>
        <v>0</v>
      </c>
      <c r="S8" s="16" t="s">
        <v>22</v>
      </c>
      <c r="AL8" s="15"/>
    </row>
    <row r="9" spans="1:40">
      <c r="A9" s="4" t="s">
        <v>11</v>
      </c>
      <c r="B9" s="5">
        <v>2</v>
      </c>
      <c r="C9" s="5">
        <v>1</v>
      </c>
      <c r="D9" s="6">
        <f t="shared" ref="D9" si="2">C9/B9*100</f>
        <v>50</v>
      </c>
      <c r="E9" s="5">
        <v>0</v>
      </c>
      <c r="F9" s="5">
        <v>0</v>
      </c>
      <c r="G9" s="6">
        <v>0</v>
      </c>
      <c r="H9" s="5">
        <f t="shared" si="0"/>
        <v>2</v>
      </c>
      <c r="I9" s="5">
        <f t="shared" si="0"/>
        <v>1</v>
      </c>
      <c r="J9" s="6">
        <f t="shared" ref="J9" si="3">I9/H9*100</f>
        <v>50</v>
      </c>
      <c r="K9" s="5">
        <v>6</v>
      </c>
      <c r="L9" s="5">
        <v>6</v>
      </c>
      <c r="M9" s="6">
        <v>0</v>
      </c>
      <c r="N9" s="5">
        <v>0</v>
      </c>
      <c r="O9" s="5">
        <v>0</v>
      </c>
      <c r="P9" s="6">
        <v>0</v>
      </c>
      <c r="Q9" s="5">
        <f t="shared" si="1"/>
        <v>6</v>
      </c>
      <c r="R9" s="5">
        <f t="shared" si="1"/>
        <v>6</v>
      </c>
      <c r="S9" s="6">
        <v>0</v>
      </c>
      <c r="AL9" s="15"/>
    </row>
    <row r="10" spans="1:40">
      <c r="A10" s="4" t="s">
        <v>12</v>
      </c>
      <c r="B10" s="11">
        <v>0</v>
      </c>
      <c r="C10" s="11">
        <v>0</v>
      </c>
      <c r="D10" s="16" t="s">
        <v>22</v>
      </c>
      <c r="E10" s="11">
        <v>0</v>
      </c>
      <c r="F10" s="11">
        <v>0</v>
      </c>
      <c r="G10" s="16" t="s">
        <v>22</v>
      </c>
      <c r="H10" s="11">
        <f t="shared" si="0"/>
        <v>0</v>
      </c>
      <c r="I10" s="11">
        <f t="shared" si="0"/>
        <v>0</v>
      </c>
      <c r="J10" s="16" t="s">
        <v>22</v>
      </c>
      <c r="K10" s="11">
        <v>0</v>
      </c>
      <c r="L10" s="11">
        <v>0</v>
      </c>
      <c r="M10" s="16" t="s">
        <v>22</v>
      </c>
      <c r="N10" s="11">
        <v>0</v>
      </c>
      <c r="O10" s="11">
        <v>0</v>
      </c>
      <c r="P10" s="16" t="s">
        <v>22</v>
      </c>
      <c r="Q10" s="11">
        <f t="shared" si="1"/>
        <v>0</v>
      </c>
      <c r="R10" s="11">
        <f t="shared" si="1"/>
        <v>0</v>
      </c>
      <c r="S10" s="16" t="s">
        <v>22</v>
      </c>
      <c r="AL10" s="15"/>
    </row>
    <row r="11" spans="1:40">
      <c r="A11" s="4" t="s">
        <v>13</v>
      </c>
      <c r="B11" s="11">
        <v>0</v>
      </c>
      <c r="C11" s="11">
        <v>0</v>
      </c>
      <c r="D11" s="16" t="s">
        <v>22</v>
      </c>
      <c r="E11" s="11">
        <v>0</v>
      </c>
      <c r="F11" s="11">
        <v>0</v>
      </c>
      <c r="G11" s="16" t="s">
        <v>22</v>
      </c>
      <c r="H11" s="11">
        <f t="shared" si="0"/>
        <v>0</v>
      </c>
      <c r="I11" s="11">
        <f t="shared" si="0"/>
        <v>0</v>
      </c>
      <c r="J11" s="16" t="s">
        <v>22</v>
      </c>
      <c r="K11" s="11">
        <v>0</v>
      </c>
      <c r="L11" s="11">
        <v>0</v>
      </c>
      <c r="M11" s="16" t="s">
        <v>22</v>
      </c>
      <c r="N11" s="11">
        <v>0</v>
      </c>
      <c r="O11" s="11">
        <v>0</v>
      </c>
      <c r="P11" s="16" t="s">
        <v>22</v>
      </c>
      <c r="Q11" s="11">
        <f t="shared" si="1"/>
        <v>0</v>
      </c>
      <c r="R11" s="11">
        <f t="shared" si="1"/>
        <v>0</v>
      </c>
      <c r="S11" s="16" t="s">
        <v>22</v>
      </c>
      <c r="AL11" s="15"/>
    </row>
    <row r="12" spans="1:40">
      <c r="A12" s="4" t="s">
        <v>14</v>
      </c>
      <c r="B12" s="11">
        <v>0</v>
      </c>
      <c r="C12" s="11">
        <v>0</v>
      </c>
      <c r="D12" s="16" t="s">
        <v>22</v>
      </c>
      <c r="E12" s="11">
        <v>0</v>
      </c>
      <c r="F12" s="11">
        <v>0</v>
      </c>
      <c r="G12" s="16" t="s">
        <v>22</v>
      </c>
      <c r="H12" s="11">
        <f t="shared" si="0"/>
        <v>0</v>
      </c>
      <c r="I12" s="11">
        <f t="shared" si="0"/>
        <v>0</v>
      </c>
      <c r="J12" s="16" t="s">
        <v>22</v>
      </c>
      <c r="K12" s="11">
        <v>0</v>
      </c>
      <c r="L12" s="11">
        <v>0</v>
      </c>
      <c r="M12" s="16" t="s">
        <v>22</v>
      </c>
      <c r="N12" s="11">
        <v>0</v>
      </c>
      <c r="O12" s="11">
        <v>0</v>
      </c>
      <c r="P12" s="16" t="s">
        <v>22</v>
      </c>
      <c r="Q12" s="11">
        <f t="shared" si="1"/>
        <v>0</v>
      </c>
      <c r="R12" s="11">
        <f t="shared" si="1"/>
        <v>0</v>
      </c>
      <c r="S12" s="16" t="s">
        <v>22</v>
      </c>
      <c r="AL12" s="15"/>
    </row>
    <row r="13" spans="1:40">
      <c r="A13" s="8" t="s">
        <v>15</v>
      </c>
      <c r="B13" s="9">
        <f>SUM(B7:B12)</f>
        <v>3</v>
      </c>
      <c r="C13" s="9">
        <f>SUM(C7:C12)</f>
        <v>1</v>
      </c>
      <c r="D13" s="10">
        <f t="shared" ref="D13" si="4">C13/B13*100</f>
        <v>33.333333333333329</v>
      </c>
      <c r="E13" s="9">
        <f>SUM(E7:E12)</f>
        <v>0</v>
      </c>
      <c r="F13" s="9">
        <f>SUM(F7:F12)</f>
        <v>0</v>
      </c>
      <c r="G13" s="17" t="s">
        <v>22</v>
      </c>
      <c r="H13" s="9">
        <f t="shared" si="0"/>
        <v>3</v>
      </c>
      <c r="I13" s="9">
        <f t="shared" si="0"/>
        <v>1</v>
      </c>
      <c r="J13" s="10">
        <f t="shared" ref="J13" si="5">I13/H13*100</f>
        <v>33.333333333333329</v>
      </c>
      <c r="K13" s="9">
        <f>SUM(K7:K12)</f>
        <v>7</v>
      </c>
      <c r="L13" s="9">
        <f>SUM(L7:L12)</f>
        <v>6</v>
      </c>
      <c r="M13" s="10">
        <f t="shared" ref="M13" si="6">L13/K13*100</f>
        <v>85.714285714285708</v>
      </c>
      <c r="N13" s="9">
        <f>SUM(N7:N12)</f>
        <v>0</v>
      </c>
      <c r="O13" s="9">
        <f>SUM(O7:O12)</f>
        <v>0</v>
      </c>
      <c r="P13" s="17" t="s">
        <v>22</v>
      </c>
      <c r="Q13" s="9">
        <f t="shared" si="1"/>
        <v>7</v>
      </c>
      <c r="R13" s="9">
        <f t="shared" si="1"/>
        <v>6</v>
      </c>
      <c r="S13" s="10">
        <f t="shared" ref="S13" si="7">R13/Q13*100</f>
        <v>85.714285714285708</v>
      </c>
      <c r="AL13" s="15"/>
    </row>
    <row r="15" spans="1:40">
      <c r="A15" s="640" t="s">
        <v>0</v>
      </c>
      <c r="B15" s="635" t="s">
        <v>16</v>
      </c>
      <c r="C15" s="635"/>
      <c r="D15" s="635"/>
      <c r="E15" s="635"/>
      <c r="F15" s="635"/>
      <c r="G15" s="635"/>
      <c r="H15" s="635"/>
      <c r="I15" s="635"/>
      <c r="J15" s="635"/>
      <c r="K15" s="639" t="s">
        <v>15</v>
      </c>
      <c r="L15" s="639"/>
      <c r="M15" s="639"/>
      <c r="N15" s="639"/>
      <c r="O15" s="639"/>
      <c r="P15" s="639"/>
      <c r="Q15" s="639"/>
      <c r="R15" s="639"/>
      <c r="S15" s="639"/>
    </row>
    <row r="16" spans="1:40">
      <c r="A16" s="640"/>
      <c r="B16" s="635" t="s">
        <v>3</v>
      </c>
      <c r="C16" s="635"/>
      <c r="D16" s="635"/>
      <c r="E16" s="635" t="s">
        <v>4</v>
      </c>
      <c r="F16" s="635"/>
      <c r="G16" s="635"/>
      <c r="H16" s="635" t="s">
        <v>5</v>
      </c>
      <c r="I16" s="635"/>
      <c r="J16" s="635"/>
      <c r="K16" s="639" t="s">
        <v>17</v>
      </c>
      <c r="L16" s="639"/>
      <c r="M16" s="639"/>
      <c r="N16" s="639" t="s">
        <v>18</v>
      </c>
      <c r="O16" s="639"/>
      <c r="P16" s="639"/>
      <c r="Q16" s="639" t="s">
        <v>5</v>
      </c>
      <c r="R16" s="639"/>
      <c r="S16" s="639"/>
    </row>
    <row r="17" spans="1:19" ht="120.75">
      <c r="A17" s="640"/>
      <c r="B17" s="2" t="s">
        <v>20</v>
      </c>
      <c r="C17" s="2" t="s">
        <v>21</v>
      </c>
      <c r="D17" s="2" t="s">
        <v>8</v>
      </c>
      <c r="E17" s="2" t="s">
        <v>20</v>
      </c>
      <c r="F17" s="2" t="s">
        <v>21</v>
      </c>
      <c r="G17" s="2" t="s">
        <v>8</v>
      </c>
      <c r="H17" s="2" t="s">
        <v>20</v>
      </c>
      <c r="I17" s="2" t="s">
        <v>21</v>
      </c>
      <c r="J17" s="2" t="s">
        <v>8</v>
      </c>
      <c r="K17" s="2" t="s">
        <v>20</v>
      </c>
      <c r="L17" s="2" t="s">
        <v>21</v>
      </c>
      <c r="M17" s="2" t="s">
        <v>8</v>
      </c>
      <c r="N17" s="2" t="s">
        <v>20</v>
      </c>
      <c r="O17" s="2" t="s">
        <v>21</v>
      </c>
      <c r="P17" s="2" t="s">
        <v>8</v>
      </c>
      <c r="Q17" s="2" t="s">
        <v>20</v>
      </c>
      <c r="R17" s="2" t="s">
        <v>21</v>
      </c>
      <c r="S17" s="2" t="s">
        <v>8</v>
      </c>
    </row>
    <row r="18" spans="1:19">
      <c r="A18" s="4" t="s">
        <v>9</v>
      </c>
      <c r="B18" s="5">
        <v>4</v>
      </c>
      <c r="C18" s="5">
        <v>4</v>
      </c>
      <c r="D18" s="6">
        <v>0</v>
      </c>
      <c r="E18" s="5">
        <v>4</v>
      </c>
      <c r="F18" s="5">
        <v>3</v>
      </c>
      <c r="G18" s="6">
        <f>F18/E18*100</f>
        <v>75</v>
      </c>
      <c r="H18" s="5">
        <f>B18+E18</f>
        <v>8</v>
      </c>
      <c r="I18" s="5">
        <f>C18+F18</f>
        <v>7</v>
      </c>
      <c r="J18" s="6">
        <f>I18/H18*100</f>
        <v>87.5</v>
      </c>
      <c r="K18" s="5">
        <f t="shared" ref="K18:L24" si="8">B7+K7+B18</f>
        <v>6</v>
      </c>
      <c r="L18" s="5">
        <f t="shared" si="8"/>
        <v>4</v>
      </c>
      <c r="M18" s="6">
        <f>L18/K18*100</f>
        <v>66.666666666666657</v>
      </c>
      <c r="N18" s="5">
        <f t="shared" ref="N18:O24" si="9">E7+N7+E18</f>
        <v>4</v>
      </c>
      <c r="O18" s="5">
        <f t="shared" si="9"/>
        <v>3</v>
      </c>
      <c r="P18" s="6">
        <f>O18/N18*100</f>
        <v>75</v>
      </c>
      <c r="Q18" s="5">
        <f>K18+N18</f>
        <v>10</v>
      </c>
      <c r="R18" s="5">
        <f>L18+O18</f>
        <v>7</v>
      </c>
      <c r="S18" s="6">
        <f>R18/Q18*100</f>
        <v>70</v>
      </c>
    </row>
    <row r="19" spans="1:19">
      <c r="A19" s="4" t="s">
        <v>10</v>
      </c>
      <c r="B19" s="5">
        <v>0</v>
      </c>
      <c r="C19" s="5">
        <v>0</v>
      </c>
      <c r="D19" s="16" t="s">
        <v>22</v>
      </c>
      <c r="E19" s="5">
        <v>0</v>
      </c>
      <c r="F19" s="5">
        <v>0</v>
      </c>
      <c r="G19" s="16" t="s">
        <v>22</v>
      </c>
      <c r="H19" s="5">
        <f t="shared" ref="H19:I24" si="10">B19+E19</f>
        <v>0</v>
      </c>
      <c r="I19" s="5">
        <f t="shared" si="10"/>
        <v>0</v>
      </c>
      <c r="J19" s="16" t="s">
        <v>22</v>
      </c>
      <c r="K19" s="5">
        <f t="shared" si="8"/>
        <v>0</v>
      </c>
      <c r="L19" s="5">
        <f t="shared" si="8"/>
        <v>0</v>
      </c>
      <c r="M19" s="16" t="s">
        <v>22</v>
      </c>
      <c r="N19" s="5">
        <f t="shared" si="9"/>
        <v>0</v>
      </c>
      <c r="O19" s="5">
        <f t="shared" si="9"/>
        <v>0</v>
      </c>
      <c r="P19" s="16" t="s">
        <v>22</v>
      </c>
      <c r="Q19" s="5">
        <f t="shared" ref="Q19:R24" si="11">K19+N19</f>
        <v>0</v>
      </c>
      <c r="R19" s="5">
        <f t="shared" si="11"/>
        <v>0</v>
      </c>
      <c r="S19" s="16" t="s">
        <v>22</v>
      </c>
    </row>
    <row r="20" spans="1:19">
      <c r="A20" s="4" t="s">
        <v>11</v>
      </c>
      <c r="B20" s="5">
        <v>0</v>
      </c>
      <c r="C20" s="5">
        <v>0</v>
      </c>
      <c r="D20" s="6">
        <v>0</v>
      </c>
      <c r="E20" s="5">
        <v>0</v>
      </c>
      <c r="F20" s="5">
        <v>0</v>
      </c>
      <c r="G20" s="6">
        <v>0</v>
      </c>
      <c r="H20" s="5">
        <f t="shared" si="10"/>
        <v>0</v>
      </c>
      <c r="I20" s="5">
        <f t="shared" si="10"/>
        <v>0</v>
      </c>
      <c r="J20" s="6">
        <v>0</v>
      </c>
      <c r="K20" s="5">
        <f t="shared" si="8"/>
        <v>8</v>
      </c>
      <c r="L20" s="5">
        <f t="shared" si="8"/>
        <v>7</v>
      </c>
      <c r="M20" s="6">
        <f t="shared" ref="M20:M24" si="12">L20/K20*100</f>
        <v>87.5</v>
      </c>
      <c r="N20" s="5">
        <f t="shared" si="9"/>
        <v>0</v>
      </c>
      <c r="O20" s="5">
        <f t="shared" si="9"/>
        <v>0</v>
      </c>
      <c r="P20" s="16" t="s">
        <v>22</v>
      </c>
      <c r="Q20" s="5">
        <f t="shared" si="11"/>
        <v>8</v>
      </c>
      <c r="R20" s="5">
        <f t="shared" si="11"/>
        <v>7</v>
      </c>
      <c r="S20" s="6">
        <f t="shared" ref="S20:S24" si="13">R20/Q20*100</f>
        <v>87.5</v>
      </c>
    </row>
    <row r="21" spans="1:19">
      <c r="A21" s="4" t="s">
        <v>12</v>
      </c>
      <c r="B21" s="11">
        <v>0</v>
      </c>
      <c r="C21" s="11">
        <v>0</v>
      </c>
      <c r="D21" s="16" t="s">
        <v>22</v>
      </c>
      <c r="E21" s="11">
        <v>0</v>
      </c>
      <c r="F21" s="11">
        <v>0</v>
      </c>
      <c r="G21" s="16" t="s">
        <v>22</v>
      </c>
      <c r="H21" s="11">
        <f t="shared" si="10"/>
        <v>0</v>
      </c>
      <c r="I21" s="11">
        <f t="shared" si="10"/>
        <v>0</v>
      </c>
      <c r="J21" s="16" t="s">
        <v>22</v>
      </c>
      <c r="K21" s="11">
        <f t="shared" si="8"/>
        <v>0</v>
      </c>
      <c r="L21" s="11">
        <f t="shared" si="8"/>
        <v>0</v>
      </c>
      <c r="M21" s="16" t="s">
        <v>22</v>
      </c>
      <c r="N21" s="11">
        <f t="shared" si="9"/>
        <v>0</v>
      </c>
      <c r="O21" s="11">
        <f t="shared" si="9"/>
        <v>0</v>
      </c>
      <c r="P21" s="16" t="s">
        <v>22</v>
      </c>
      <c r="Q21" s="11">
        <f t="shared" si="11"/>
        <v>0</v>
      </c>
      <c r="R21" s="11">
        <f t="shared" si="11"/>
        <v>0</v>
      </c>
      <c r="S21" s="16" t="s">
        <v>22</v>
      </c>
    </row>
    <row r="22" spans="1:19">
      <c r="A22" s="4" t="s">
        <v>13</v>
      </c>
      <c r="B22" s="5">
        <v>0</v>
      </c>
      <c r="C22" s="5">
        <v>0</v>
      </c>
      <c r="D22" s="16" t="s">
        <v>22</v>
      </c>
      <c r="E22" s="11">
        <v>0</v>
      </c>
      <c r="F22" s="11">
        <v>0</v>
      </c>
      <c r="G22" s="16" t="s">
        <v>22</v>
      </c>
      <c r="H22" s="11">
        <f t="shared" si="10"/>
        <v>0</v>
      </c>
      <c r="I22" s="11">
        <f t="shared" si="10"/>
        <v>0</v>
      </c>
      <c r="J22" s="16" t="s">
        <v>22</v>
      </c>
      <c r="K22" s="11">
        <f t="shared" si="8"/>
        <v>0</v>
      </c>
      <c r="L22" s="11">
        <f t="shared" si="8"/>
        <v>0</v>
      </c>
      <c r="M22" s="16" t="s">
        <v>22</v>
      </c>
      <c r="N22" s="11">
        <f t="shared" si="9"/>
        <v>0</v>
      </c>
      <c r="O22" s="11">
        <f t="shared" si="9"/>
        <v>0</v>
      </c>
      <c r="P22" s="16" t="s">
        <v>22</v>
      </c>
      <c r="Q22" s="11">
        <f t="shared" si="11"/>
        <v>0</v>
      </c>
      <c r="R22" s="11">
        <f t="shared" si="11"/>
        <v>0</v>
      </c>
      <c r="S22" s="16" t="s">
        <v>22</v>
      </c>
    </row>
    <row r="23" spans="1:19">
      <c r="A23" s="4" t="s">
        <v>14</v>
      </c>
      <c r="B23" s="11">
        <v>0</v>
      </c>
      <c r="C23" s="11">
        <v>0</v>
      </c>
      <c r="D23" s="16" t="s">
        <v>22</v>
      </c>
      <c r="E23" s="11">
        <v>0</v>
      </c>
      <c r="F23" s="11">
        <v>0</v>
      </c>
      <c r="G23" s="16" t="s">
        <v>22</v>
      </c>
      <c r="H23" s="11">
        <f t="shared" si="10"/>
        <v>0</v>
      </c>
      <c r="I23" s="11">
        <f t="shared" si="10"/>
        <v>0</v>
      </c>
      <c r="J23" s="16" t="s">
        <v>22</v>
      </c>
      <c r="K23" s="11">
        <f t="shared" si="8"/>
        <v>0</v>
      </c>
      <c r="L23" s="11">
        <f t="shared" si="8"/>
        <v>0</v>
      </c>
      <c r="M23" s="16" t="s">
        <v>22</v>
      </c>
      <c r="N23" s="11">
        <f t="shared" si="9"/>
        <v>0</v>
      </c>
      <c r="O23" s="11">
        <f t="shared" si="9"/>
        <v>0</v>
      </c>
      <c r="P23" s="16" t="s">
        <v>22</v>
      </c>
      <c r="Q23" s="11">
        <f t="shared" si="11"/>
        <v>0</v>
      </c>
      <c r="R23" s="11">
        <f t="shared" si="11"/>
        <v>0</v>
      </c>
      <c r="S23" s="16" t="s">
        <v>22</v>
      </c>
    </row>
    <row r="24" spans="1:19">
      <c r="A24" s="8" t="s">
        <v>15</v>
      </c>
      <c r="B24" s="9">
        <f>SUM(B18:B23)</f>
        <v>4</v>
      </c>
      <c r="C24" s="9">
        <f>SUM(C18:C23)</f>
        <v>4</v>
      </c>
      <c r="D24" s="10">
        <v>0</v>
      </c>
      <c r="E24" s="9">
        <f>SUM(E18:E23)</f>
        <v>4</v>
      </c>
      <c r="F24" s="9">
        <f>SUM(F18:F23)</f>
        <v>3</v>
      </c>
      <c r="G24" s="10">
        <f t="shared" ref="G24" si="14">F24/E24*100</f>
        <v>75</v>
      </c>
      <c r="H24" s="9">
        <f t="shared" si="10"/>
        <v>8</v>
      </c>
      <c r="I24" s="9">
        <f t="shared" si="10"/>
        <v>7</v>
      </c>
      <c r="J24" s="10">
        <f t="shared" ref="J24" si="15">I24/H24*100</f>
        <v>87.5</v>
      </c>
      <c r="K24" s="9">
        <f t="shared" si="8"/>
        <v>14</v>
      </c>
      <c r="L24" s="9">
        <f t="shared" si="8"/>
        <v>11</v>
      </c>
      <c r="M24" s="10">
        <f t="shared" si="12"/>
        <v>78.571428571428569</v>
      </c>
      <c r="N24" s="9">
        <f t="shared" si="9"/>
        <v>4</v>
      </c>
      <c r="O24" s="9">
        <f t="shared" si="9"/>
        <v>3</v>
      </c>
      <c r="P24" s="10">
        <f t="shared" ref="P24" si="16">O24/N24*100</f>
        <v>75</v>
      </c>
      <c r="Q24" s="9">
        <f t="shared" si="11"/>
        <v>18</v>
      </c>
      <c r="R24" s="9">
        <f t="shared" si="11"/>
        <v>14</v>
      </c>
      <c r="S24" s="10">
        <f t="shared" si="13"/>
        <v>77.777777777777786</v>
      </c>
    </row>
  </sheetData>
  <mergeCells count="20">
    <mergeCell ref="A1:S1"/>
    <mergeCell ref="A15:A17"/>
    <mergeCell ref="B15:J15"/>
    <mergeCell ref="K15:S15"/>
    <mergeCell ref="B16:D16"/>
    <mergeCell ref="E16:G16"/>
    <mergeCell ref="H16:J16"/>
    <mergeCell ref="K16:M16"/>
    <mergeCell ref="N16:P16"/>
    <mergeCell ref="Q16:S16"/>
    <mergeCell ref="A4:A6"/>
    <mergeCell ref="B4:J4"/>
    <mergeCell ref="K4:S4"/>
    <mergeCell ref="B5:D5"/>
    <mergeCell ref="E5:G5"/>
    <mergeCell ref="H5:J5"/>
    <mergeCell ref="K5:M5"/>
    <mergeCell ref="N5:P5"/>
    <mergeCell ref="Q5:S5"/>
    <mergeCell ref="A2:S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P30" sqref="P30"/>
    </sheetView>
  </sheetViews>
  <sheetFormatPr defaultRowHeight="15"/>
  <sheetData>
    <row r="1" spans="1:13" ht="66" customHeight="1">
      <c r="A1" s="924" t="s">
        <v>706</v>
      </c>
      <c r="B1" s="637"/>
      <c r="C1" s="637"/>
      <c r="D1" s="637"/>
      <c r="E1" s="637"/>
      <c r="F1" s="637"/>
      <c r="G1" s="637"/>
      <c r="H1" s="637"/>
      <c r="I1" s="637"/>
      <c r="J1" s="482"/>
      <c r="K1" s="482"/>
      <c r="L1" s="482"/>
      <c r="M1" s="482"/>
    </row>
    <row r="2" spans="1:13" ht="15.75">
      <c r="A2" s="497"/>
    </row>
    <row r="3" spans="1:13" ht="16.5" thickBot="1">
      <c r="A3" s="498" t="s">
        <v>734</v>
      </c>
    </row>
    <row r="4" spans="1:13" ht="16.5" thickBot="1">
      <c r="A4" s="483"/>
      <c r="B4" s="920" t="s">
        <v>652</v>
      </c>
      <c r="C4" s="921"/>
      <c r="D4" s="921"/>
      <c r="E4" s="921"/>
      <c r="F4" s="921"/>
      <c r="G4" s="922"/>
    </row>
    <row r="5" spans="1:13" ht="16.5" thickBot="1">
      <c r="A5" s="493" t="s">
        <v>531</v>
      </c>
      <c r="B5" s="494">
        <v>2016</v>
      </c>
      <c r="C5" s="494">
        <v>2017</v>
      </c>
      <c r="D5" s="494">
        <v>2018</v>
      </c>
      <c r="E5" s="494">
        <v>2019</v>
      </c>
      <c r="F5" s="494">
        <v>2020</v>
      </c>
      <c r="G5" s="494">
        <v>2021</v>
      </c>
    </row>
    <row r="6" spans="1:13" ht="16.5" thickBot="1">
      <c r="A6" s="493" t="s">
        <v>722</v>
      </c>
      <c r="B6" s="495">
        <v>12</v>
      </c>
      <c r="C6" s="495">
        <v>10</v>
      </c>
      <c r="D6" s="495">
        <v>26</v>
      </c>
      <c r="E6" s="495">
        <v>21</v>
      </c>
      <c r="F6" s="495">
        <v>28</v>
      </c>
      <c r="G6" s="495">
        <v>31</v>
      </c>
    </row>
    <row r="7" spans="1:13">
      <c r="A7" s="499"/>
    </row>
    <row r="8" spans="1:13" ht="15.75">
      <c r="A8" s="500"/>
    </row>
    <row r="9" spans="1:13" ht="15.75" thickBot="1">
      <c r="A9" s="925" t="s">
        <v>735</v>
      </c>
      <c r="B9" s="926"/>
      <c r="C9" s="926"/>
      <c r="D9" s="926"/>
      <c r="E9" s="926"/>
      <c r="F9" s="926"/>
      <c r="G9" s="926"/>
      <c r="H9" s="927"/>
      <c r="I9" s="927"/>
      <c r="J9" s="927"/>
      <c r="K9" s="927"/>
      <c r="L9" s="927"/>
      <c r="M9" s="927"/>
    </row>
    <row r="10" spans="1:13" ht="16.5" thickBot="1">
      <c r="A10" s="483"/>
      <c r="B10" s="920" t="s">
        <v>652</v>
      </c>
      <c r="C10" s="921"/>
      <c r="D10" s="921"/>
      <c r="E10" s="921"/>
      <c r="F10" s="921"/>
      <c r="G10" s="922"/>
    </row>
    <row r="11" spans="1:13" ht="16.5" thickBot="1">
      <c r="A11" s="493" t="s">
        <v>531</v>
      </c>
      <c r="B11" s="494">
        <v>2016</v>
      </c>
      <c r="C11" s="494">
        <v>2017</v>
      </c>
      <c r="D11" s="494">
        <v>2018</v>
      </c>
      <c r="E11" s="494">
        <v>2019</v>
      </c>
      <c r="F11" s="494">
        <v>2020</v>
      </c>
      <c r="G11" s="494">
        <v>2021</v>
      </c>
    </row>
    <row r="12" spans="1:13" ht="16.5" thickBot="1">
      <c r="A12" s="493" t="s">
        <v>722</v>
      </c>
      <c r="B12" s="495">
        <v>12</v>
      </c>
      <c r="C12" s="495">
        <v>10</v>
      </c>
      <c r="D12" s="495">
        <v>6</v>
      </c>
      <c r="E12" s="495">
        <v>5</v>
      </c>
      <c r="F12" s="495">
        <v>8</v>
      </c>
      <c r="G12" s="495">
        <v>6</v>
      </c>
    </row>
    <row r="13" spans="1:13">
      <c r="A13" s="501"/>
    </row>
    <row r="14" spans="1:13">
      <c r="A14" s="501"/>
    </row>
  </sheetData>
  <mergeCells count="4">
    <mergeCell ref="B4:G4"/>
    <mergeCell ref="A9:M9"/>
    <mergeCell ref="B10:G10"/>
    <mergeCell ref="A1:I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H7" sqref="H7"/>
    </sheetView>
  </sheetViews>
  <sheetFormatPr defaultRowHeight="15"/>
  <cols>
    <col min="6" max="6" width="8.85546875" customWidth="1"/>
    <col min="8" max="8" width="8.85546875" customWidth="1"/>
    <col min="11" max="11" width="17.7109375" customWidth="1"/>
  </cols>
  <sheetData>
    <row r="1" spans="1:13" ht="21" customHeight="1">
      <c r="A1" s="930" t="s">
        <v>707</v>
      </c>
      <c r="B1" s="930"/>
      <c r="C1" s="930"/>
      <c r="D1" s="930"/>
      <c r="E1" s="930"/>
      <c r="F1" s="930"/>
      <c r="G1" s="930"/>
      <c r="H1" s="930"/>
      <c r="I1" s="930"/>
      <c r="J1" s="502"/>
      <c r="K1" s="502"/>
      <c r="L1" s="388"/>
      <c r="M1" s="388"/>
    </row>
    <row r="2" spans="1:13" ht="15.75">
      <c r="A2" s="503"/>
      <c r="B2" s="43"/>
      <c r="C2" s="43"/>
      <c r="D2" s="43"/>
      <c r="E2" s="43"/>
      <c r="F2" s="43"/>
      <c r="G2" s="43"/>
      <c r="H2" s="43"/>
      <c r="I2" s="43"/>
      <c r="J2" s="43"/>
      <c r="K2" s="43"/>
    </row>
    <row r="3" spans="1:13" ht="33.75" customHeight="1" thickBot="1">
      <c r="A3" s="928" t="s">
        <v>736</v>
      </c>
      <c r="B3" s="929"/>
      <c r="C3" s="929"/>
      <c r="D3" s="929"/>
      <c r="E3" s="929"/>
      <c r="F3" s="929"/>
      <c r="G3" s="504"/>
      <c r="H3" s="43"/>
      <c r="I3" s="43"/>
      <c r="J3" s="43"/>
      <c r="K3" s="43"/>
    </row>
    <row r="4" spans="1:13" ht="16.5" thickBot="1">
      <c r="A4" s="483" t="s">
        <v>737</v>
      </c>
      <c r="B4" s="484" t="s">
        <v>738</v>
      </c>
      <c r="C4" s="484" t="s">
        <v>739</v>
      </c>
      <c r="D4" s="484" t="s">
        <v>740</v>
      </c>
      <c r="E4" s="484" t="s">
        <v>741</v>
      </c>
      <c r="F4" s="484" t="s">
        <v>742</v>
      </c>
      <c r="G4" s="43"/>
      <c r="H4" s="43"/>
      <c r="I4" s="43"/>
      <c r="J4" s="43"/>
      <c r="K4" s="43"/>
    </row>
    <row r="5" spans="1:13" ht="16.5" thickBot="1">
      <c r="A5" s="485" t="s">
        <v>743</v>
      </c>
      <c r="B5" s="505">
        <v>771</v>
      </c>
      <c r="C5" s="505">
        <v>658</v>
      </c>
      <c r="D5" s="505">
        <v>450</v>
      </c>
      <c r="E5" s="505">
        <v>197</v>
      </c>
      <c r="F5" s="506">
        <v>1717</v>
      </c>
      <c r="G5" s="507"/>
      <c r="H5" s="43"/>
      <c r="I5" s="43"/>
      <c r="J5" s="43"/>
      <c r="K5" s="43"/>
    </row>
    <row r="6" spans="1:13" ht="16.5" thickBot="1">
      <c r="A6" s="485" t="s">
        <v>744</v>
      </c>
      <c r="B6" s="505">
        <v>736</v>
      </c>
      <c r="C6" s="505">
        <v>559</v>
      </c>
      <c r="D6" s="505">
        <v>413</v>
      </c>
      <c r="E6" s="505">
        <v>285</v>
      </c>
      <c r="F6" s="506">
        <v>1563</v>
      </c>
      <c r="G6" s="507"/>
      <c r="H6" s="43"/>
      <c r="I6" s="43"/>
      <c r="J6" s="43"/>
      <c r="K6" s="43"/>
    </row>
    <row r="7" spans="1:13" ht="16.5" thickBot="1">
      <c r="A7" s="485" t="s">
        <v>745</v>
      </c>
      <c r="B7" s="505">
        <v>724</v>
      </c>
      <c r="C7" s="505">
        <v>432</v>
      </c>
      <c r="D7" s="505">
        <v>495</v>
      </c>
      <c r="E7" s="505">
        <v>351</v>
      </c>
      <c r="F7" s="506">
        <v>1567</v>
      </c>
      <c r="G7" s="507"/>
      <c r="H7" s="43"/>
      <c r="I7" s="43"/>
      <c r="J7" s="43"/>
      <c r="K7" s="43"/>
    </row>
    <row r="8" spans="1:13" ht="16.5" thickBot="1">
      <c r="A8" s="485" t="s">
        <v>746</v>
      </c>
      <c r="B8" s="505">
        <v>571</v>
      </c>
      <c r="C8" s="505">
        <v>369</v>
      </c>
      <c r="D8" s="505">
        <v>635</v>
      </c>
      <c r="E8" s="505">
        <v>419</v>
      </c>
      <c r="F8" s="506">
        <v>1294</v>
      </c>
      <c r="G8" s="507"/>
      <c r="H8" s="508"/>
      <c r="I8" s="43"/>
      <c r="J8" s="43"/>
      <c r="K8" s="43"/>
    </row>
    <row r="9" spans="1:13" ht="16.5" thickBot="1">
      <c r="A9" s="485" t="s">
        <v>747</v>
      </c>
      <c r="B9" s="505">
        <v>478</v>
      </c>
      <c r="C9" s="505">
        <v>250</v>
      </c>
      <c r="D9" s="505">
        <v>668</v>
      </c>
      <c r="E9" s="505">
        <v>512</v>
      </c>
      <c r="F9" s="506">
        <v>1159</v>
      </c>
      <c r="G9" s="507"/>
      <c r="H9" s="43"/>
      <c r="I9" s="43"/>
      <c r="J9" s="43"/>
      <c r="K9" s="43"/>
    </row>
    <row r="10" spans="1:13" ht="16.5" thickBot="1">
      <c r="A10" s="485" t="s">
        <v>748</v>
      </c>
      <c r="B10" s="505">
        <v>393</v>
      </c>
      <c r="C10" s="505">
        <v>227</v>
      </c>
      <c r="D10" s="505">
        <v>581</v>
      </c>
      <c r="E10" s="505">
        <v>523</v>
      </c>
      <c r="F10" s="505">
        <v>999</v>
      </c>
      <c r="G10" s="507"/>
      <c r="H10" s="43"/>
      <c r="I10" s="43"/>
      <c r="J10" s="43"/>
      <c r="K10" s="43"/>
    </row>
    <row r="11" spans="1:13">
      <c r="G11" s="43"/>
      <c r="H11" s="43"/>
      <c r="I11" s="43"/>
      <c r="J11" s="43"/>
      <c r="K11" s="43"/>
    </row>
    <row r="12" spans="1:13" ht="15.75">
      <c r="A12" s="509"/>
      <c r="B12" s="510"/>
      <c r="C12" s="510"/>
      <c r="D12" s="510"/>
      <c r="E12" s="510"/>
      <c r="F12" s="510"/>
      <c r="G12" s="43"/>
      <c r="H12" s="43"/>
      <c r="I12" s="43"/>
      <c r="J12" s="43"/>
      <c r="K12" s="43"/>
    </row>
  </sheetData>
  <mergeCells count="2">
    <mergeCell ref="A3:F3"/>
    <mergeCell ref="A1:I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F19" sqref="F19"/>
    </sheetView>
  </sheetViews>
  <sheetFormatPr defaultRowHeight="15"/>
  <cols>
    <col min="15" max="15" width="37.7109375" customWidth="1"/>
  </cols>
  <sheetData>
    <row r="1" spans="1:15" s="388" customFormat="1" ht="29.25" customHeight="1">
      <c r="A1" s="931" t="s">
        <v>708</v>
      </c>
      <c r="B1" s="931"/>
      <c r="C1" s="931"/>
      <c r="D1" s="931"/>
      <c r="E1" s="931"/>
      <c r="F1" s="931"/>
      <c r="G1" s="931"/>
      <c r="H1" s="931"/>
      <c r="I1" s="931"/>
    </row>
    <row r="2" spans="1:15" ht="16.5" thickBot="1">
      <c r="A2" s="511"/>
      <c r="B2" s="43"/>
      <c r="C2" s="43"/>
      <c r="D2" s="43"/>
      <c r="E2" s="43"/>
      <c r="F2" s="43"/>
      <c r="G2" s="43"/>
      <c r="H2" s="43"/>
      <c r="I2" s="43"/>
      <c r="J2" s="43"/>
      <c r="K2" s="43"/>
      <c r="L2" s="43"/>
      <c r="M2" s="43"/>
      <c r="N2" s="43"/>
      <c r="O2" s="43"/>
    </row>
    <row r="3" spans="1:15" ht="15.75">
      <c r="A3" s="932" t="s">
        <v>749</v>
      </c>
      <c r="B3" s="934" t="s">
        <v>750</v>
      </c>
      <c r="C3" s="935"/>
      <c r="D3" s="935"/>
      <c r="E3" s="935"/>
      <c r="F3" s="935"/>
      <c r="G3" s="936"/>
      <c r="H3" s="43"/>
      <c r="I3" s="43"/>
      <c r="J3" s="43"/>
      <c r="K3" s="43"/>
      <c r="L3" s="43"/>
      <c r="M3" s="43"/>
      <c r="N3" s="43"/>
      <c r="O3" s="43"/>
    </row>
    <row r="4" spans="1:15" ht="16.5" thickBot="1">
      <c r="A4" s="933"/>
      <c r="B4" s="937" t="s">
        <v>751</v>
      </c>
      <c r="C4" s="938"/>
      <c r="D4" s="938"/>
      <c r="E4" s="938"/>
      <c r="F4" s="938"/>
      <c r="G4" s="939"/>
      <c r="H4" s="43"/>
      <c r="I4" s="43"/>
      <c r="J4" s="43"/>
      <c r="K4" s="43"/>
      <c r="L4" s="43"/>
      <c r="M4" s="43"/>
      <c r="N4" s="43"/>
      <c r="O4" s="43"/>
    </row>
    <row r="5" spans="1:15" ht="16.5" thickBot="1">
      <c r="A5" s="515" t="s">
        <v>737</v>
      </c>
      <c r="B5" s="516" t="s">
        <v>743</v>
      </c>
      <c r="C5" s="516" t="s">
        <v>744</v>
      </c>
      <c r="D5" s="516" t="s">
        <v>745</v>
      </c>
      <c r="E5" s="516" t="s">
        <v>746</v>
      </c>
      <c r="F5" s="516" t="s">
        <v>747</v>
      </c>
      <c r="G5" s="516" t="s">
        <v>748</v>
      </c>
      <c r="H5" s="43"/>
      <c r="I5" s="43"/>
      <c r="J5" s="43"/>
      <c r="K5" s="43"/>
      <c r="L5" s="43"/>
      <c r="M5" s="43"/>
      <c r="N5" s="43"/>
      <c r="O5" s="43"/>
    </row>
    <row r="6" spans="1:15" ht="32.25" customHeight="1" thickBot="1">
      <c r="A6" s="515" t="s">
        <v>752</v>
      </c>
      <c r="B6" s="512">
        <v>874</v>
      </c>
      <c r="C6" s="512">
        <v>993</v>
      </c>
      <c r="D6" s="513">
        <v>1127</v>
      </c>
      <c r="E6" s="513">
        <v>1247</v>
      </c>
      <c r="F6" s="513">
        <v>1388</v>
      </c>
      <c r="G6" s="513">
        <v>1248</v>
      </c>
      <c r="H6" s="507"/>
      <c r="I6" s="43"/>
      <c r="J6" s="43"/>
      <c r="K6" s="43"/>
      <c r="L6" s="43"/>
      <c r="M6" s="43"/>
      <c r="N6" s="43"/>
      <c r="O6" s="43"/>
    </row>
    <row r="7" spans="1:15" ht="15.75">
      <c r="A7" s="511"/>
      <c r="B7" s="43"/>
      <c r="C7" s="43"/>
      <c r="D7" s="43"/>
      <c r="E7" s="43"/>
      <c r="F7" s="43"/>
      <c r="G7" s="43"/>
      <c r="H7" s="43"/>
      <c r="I7" s="43"/>
      <c r="J7" s="43"/>
      <c r="K7" s="43"/>
      <c r="L7" s="43"/>
      <c r="M7" s="43"/>
      <c r="N7" s="43"/>
      <c r="O7" s="43"/>
    </row>
    <row r="8" spans="1:15" ht="15.75">
      <c r="A8" s="511"/>
      <c r="B8" s="43"/>
      <c r="C8" s="43"/>
      <c r="D8" s="43"/>
      <c r="E8" s="43"/>
      <c r="F8" s="43"/>
      <c r="G8" s="43"/>
      <c r="H8" s="43"/>
      <c r="I8" s="43"/>
      <c r="J8" s="43"/>
      <c r="K8" s="43"/>
      <c r="L8" s="43"/>
      <c r="M8" s="43"/>
      <c r="N8" s="43"/>
      <c r="O8" s="43"/>
    </row>
    <row r="9" spans="1:15" ht="15.75">
      <c r="A9" s="514" t="s">
        <v>749</v>
      </c>
    </row>
  </sheetData>
  <mergeCells count="4">
    <mergeCell ref="A1:I1"/>
    <mergeCell ref="A3:A4"/>
    <mergeCell ref="B3:G3"/>
    <mergeCell ref="B4:G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26" sqref="C26"/>
    </sheetView>
  </sheetViews>
  <sheetFormatPr defaultRowHeight="15"/>
  <cols>
    <col min="2" max="2" width="12" customWidth="1"/>
    <col min="3" max="3" width="13.5703125" customWidth="1"/>
    <col min="4" max="4" width="14.5703125" customWidth="1"/>
  </cols>
  <sheetData>
    <row r="1" spans="1:13" s="388" customFormat="1" ht="30.75" customHeight="1">
      <c r="A1" s="930" t="s">
        <v>709</v>
      </c>
      <c r="B1" s="930"/>
      <c r="C1" s="930"/>
      <c r="D1" s="930"/>
      <c r="E1" s="930"/>
      <c r="F1" s="930"/>
      <c r="G1" s="930"/>
      <c r="H1" s="930"/>
      <c r="I1" s="503"/>
      <c r="J1" s="387"/>
      <c r="K1" s="387"/>
      <c r="L1" s="387"/>
      <c r="M1" s="387"/>
    </row>
    <row r="3" spans="1:13" ht="31.5" customHeight="1" thickBot="1">
      <c r="A3" s="940" t="s">
        <v>753</v>
      </c>
      <c r="B3" s="941"/>
      <c r="C3" s="941"/>
      <c r="D3" s="941"/>
      <c r="E3" s="504"/>
      <c r="F3" s="504"/>
      <c r="G3" s="504"/>
      <c r="H3" s="504"/>
      <c r="I3" s="504"/>
      <c r="J3" s="504"/>
    </row>
    <row r="4" spans="1:13" ht="15.75">
      <c r="A4" s="942" t="s">
        <v>531</v>
      </c>
      <c r="B4" s="517" t="s">
        <v>754</v>
      </c>
      <c r="C4" s="517" t="s">
        <v>754</v>
      </c>
      <c r="D4" s="517" t="s">
        <v>754</v>
      </c>
    </row>
    <row r="5" spans="1:13">
      <c r="A5" s="943"/>
      <c r="B5" s="518"/>
      <c r="C5" s="518"/>
      <c r="D5" s="518"/>
    </row>
    <row r="6" spans="1:13" ht="16.5" thickBot="1">
      <c r="A6" s="944"/>
      <c r="B6" s="519" t="s">
        <v>755</v>
      </c>
      <c r="C6" s="519" t="s">
        <v>756</v>
      </c>
      <c r="D6" s="519" t="s">
        <v>757</v>
      </c>
    </row>
    <row r="7" spans="1:13" ht="16.5" thickBot="1">
      <c r="A7" s="520">
        <v>2016</v>
      </c>
      <c r="B7" s="486">
        <v>1</v>
      </c>
      <c r="C7" s="486">
        <v>25</v>
      </c>
      <c r="D7" s="486">
        <v>29</v>
      </c>
    </row>
    <row r="8" spans="1:13" ht="16.5" thickBot="1">
      <c r="A8" s="520">
        <v>2017</v>
      </c>
      <c r="B8" s="486">
        <v>15</v>
      </c>
      <c r="C8" s="486">
        <v>30</v>
      </c>
      <c r="D8" s="486">
        <v>52</v>
      </c>
    </row>
    <row r="9" spans="1:13" ht="16.5" thickBot="1">
      <c r="A9" s="520">
        <v>2018</v>
      </c>
      <c r="B9" s="486">
        <v>6</v>
      </c>
      <c r="C9" s="486">
        <v>18</v>
      </c>
      <c r="D9" s="486">
        <v>14</v>
      </c>
    </row>
    <row r="10" spans="1:13" ht="16.5" thickBot="1">
      <c r="A10" s="520">
        <v>2019</v>
      </c>
      <c r="B10" s="486">
        <v>12</v>
      </c>
      <c r="C10" s="486">
        <v>12</v>
      </c>
      <c r="D10" s="486">
        <v>20</v>
      </c>
    </row>
    <row r="11" spans="1:13" ht="16.5" thickBot="1">
      <c r="A11" s="520">
        <v>2020</v>
      </c>
      <c r="B11" s="486">
        <v>11</v>
      </c>
      <c r="C11" s="486">
        <v>7</v>
      </c>
      <c r="D11" s="486">
        <v>12</v>
      </c>
    </row>
    <row r="12" spans="1:13" ht="16.5" thickBot="1">
      <c r="A12" s="520">
        <v>2021</v>
      </c>
      <c r="B12" s="486">
        <v>1</v>
      </c>
      <c r="C12" s="486">
        <v>4</v>
      </c>
      <c r="D12" s="486">
        <v>19</v>
      </c>
    </row>
    <row r="14" spans="1:13" ht="15.75">
      <c r="A14" s="945" t="s">
        <v>758</v>
      </c>
      <c r="B14" s="914"/>
      <c r="C14" s="914"/>
      <c r="D14" s="914"/>
      <c r="E14" s="914"/>
    </row>
    <row r="15" spans="1:13" ht="15.75">
      <c r="A15" s="498" t="s">
        <v>759</v>
      </c>
    </row>
    <row r="16" spans="1:13" ht="15.75">
      <c r="A16" s="498" t="s">
        <v>760</v>
      </c>
    </row>
  </sheetData>
  <mergeCells count="4">
    <mergeCell ref="A3:D3"/>
    <mergeCell ref="A4:A6"/>
    <mergeCell ref="A14:E14"/>
    <mergeCell ref="A1:H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M5" sqref="M5"/>
    </sheetView>
  </sheetViews>
  <sheetFormatPr defaultRowHeight="15"/>
  <cols>
    <col min="1" max="1" width="10" customWidth="1"/>
    <col min="8" max="8" width="68.7109375" customWidth="1"/>
  </cols>
  <sheetData>
    <row r="1" spans="1:12" ht="15.75">
      <c r="A1" s="916" t="s">
        <v>710</v>
      </c>
      <c r="B1" s="923"/>
      <c r="C1" s="923"/>
      <c r="D1" s="923"/>
      <c r="E1" s="923"/>
      <c r="F1" s="923"/>
      <c r="G1" s="923"/>
      <c r="H1" s="923"/>
      <c r="I1" s="482"/>
      <c r="J1" s="482"/>
      <c r="K1" s="482"/>
      <c r="L1" s="482"/>
    </row>
    <row r="2" spans="1:12" ht="16.5" thickBot="1">
      <c r="A2" s="319"/>
      <c r="B2" s="319"/>
      <c r="C2" s="319"/>
      <c r="D2" s="319"/>
      <c r="E2" s="319"/>
      <c r="F2" s="319"/>
      <c r="G2" s="319"/>
      <c r="H2" s="319"/>
      <c r="I2" s="319"/>
      <c r="J2" s="319"/>
      <c r="K2" s="319"/>
      <c r="L2" s="319"/>
    </row>
    <row r="3" spans="1:12" ht="15.75">
      <c r="A3" s="525" t="s">
        <v>652</v>
      </c>
      <c r="B3" s="951" t="s">
        <v>761</v>
      </c>
      <c r="C3" s="952"/>
      <c r="D3" s="952"/>
      <c r="E3" s="952"/>
      <c r="F3" s="952"/>
      <c r="G3" s="952"/>
      <c r="H3" s="953"/>
      <c r="I3" s="319"/>
      <c r="J3" s="319"/>
      <c r="K3" s="319"/>
      <c r="L3" s="319"/>
    </row>
    <row r="4" spans="1:12" ht="207" customHeight="1">
      <c r="A4" s="526" t="s">
        <v>762</v>
      </c>
      <c r="B4" s="954" t="s">
        <v>763</v>
      </c>
      <c r="C4" s="955"/>
      <c r="D4" s="955"/>
      <c r="E4" s="955"/>
      <c r="F4" s="955"/>
      <c r="G4" s="955"/>
      <c r="H4" s="956"/>
      <c r="I4" s="521"/>
      <c r="J4" s="521"/>
    </row>
    <row r="5" spans="1:12" ht="126" customHeight="1">
      <c r="A5" s="526" t="s">
        <v>764</v>
      </c>
      <c r="B5" s="954" t="s">
        <v>765</v>
      </c>
      <c r="C5" s="954"/>
      <c r="D5" s="954"/>
      <c r="E5" s="954"/>
      <c r="F5" s="954"/>
      <c r="G5" s="954"/>
      <c r="H5" s="957"/>
      <c r="I5" s="523"/>
      <c r="J5" s="397"/>
    </row>
    <row r="6" spans="1:12" ht="95.25" customHeight="1">
      <c r="A6" s="526" t="s">
        <v>766</v>
      </c>
      <c r="B6" s="954" t="s">
        <v>767</v>
      </c>
      <c r="C6" s="958"/>
      <c r="D6" s="958"/>
      <c r="E6" s="958"/>
      <c r="F6" s="958"/>
      <c r="G6" s="958"/>
      <c r="H6" s="959"/>
      <c r="I6" s="523"/>
      <c r="J6" s="397"/>
    </row>
    <row r="7" spans="1:12" ht="63.75" customHeight="1">
      <c r="A7" s="527" t="s">
        <v>768</v>
      </c>
      <c r="B7" s="960" t="s">
        <v>769</v>
      </c>
      <c r="C7" s="960"/>
      <c r="D7" s="960"/>
      <c r="E7" s="960"/>
      <c r="F7" s="960"/>
      <c r="G7" s="960"/>
      <c r="H7" s="961"/>
      <c r="I7" s="524"/>
      <c r="J7" s="522"/>
    </row>
    <row r="8" spans="1:12" ht="364.5" customHeight="1">
      <c r="A8" s="526" t="s">
        <v>770</v>
      </c>
      <c r="B8" s="946" t="s">
        <v>771</v>
      </c>
      <c r="C8" s="947"/>
      <c r="D8" s="947"/>
      <c r="E8" s="947"/>
      <c r="F8" s="947"/>
      <c r="G8" s="947"/>
      <c r="H8" s="948"/>
      <c r="I8" s="488"/>
    </row>
    <row r="9" spans="1:12" ht="348.75" customHeight="1" thickBot="1">
      <c r="A9" s="528" t="s">
        <v>772</v>
      </c>
      <c r="B9" s="949" t="s">
        <v>773</v>
      </c>
      <c r="C9" s="949"/>
      <c r="D9" s="949"/>
      <c r="E9" s="949"/>
      <c r="F9" s="949"/>
      <c r="G9" s="949"/>
      <c r="H9" s="950"/>
      <c r="I9" s="523"/>
      <c r="J9" s="397"/>
      <c r="K9" s="313"/>
    </row>
  </sheetData>
  <mergeCells count="8">
    <mergeCell ref="B8:H8"/>
    <mergeCell ref="B9:H9"/>
    <mergeCell ref="A1:H1"/>
    <mergeCell ref="B3:H3"/>
    <mergeCell ref="B4:H4"/>
    <mergeCell ref="B5:H5"/>
    <mergeCell ref="B6:H6"/>
    <mergeCell ref="B7:H7"/>
  </mergeCells>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N5" sqref="N5"/>
    </sheetView>
  </sheetViews>
  <sheetFormatPr defaultRowHeight="15"/>
  <cols>
    <col min="1" max="1" width="11.7109375" customWidth="1"/>
    <col min="2" max="2" width="9.85546875" customWidth="1"/>
    <col min="3" max="3" width="10.5703125" customWidth="1"/>
    <col min="4" max="5" width="12.140625" customWidth="1"/>
    <col min="6" max="7" width="11.42578125" customWidth="1"/>
    <col min="11" max="11" width="4" customWidth="1"/>
    <col min="12" max="13" width="8.85546875" hidden="1" customWidth="1"/>
  </cols>
  <sheetData>
    <row r="1" spans="1:13" ht="38.450000000000003" customHeight="1">
      <c r="A1" s="930" t="s">
        <v>711</v>
      </c>
      <c r="B1" s="930"/>
      <c r="C1" s="930"/>
      <c r="D1" s="930"/>
      <c r="E1" s="930"/>
      <c r="F1" s="930"/>
      <c r="G1" s="930"/>
      <c r="H1" s="503"/>
      <c r="I1" s="482"/>
      <c r="J1" s="482"/>
      <c r="K1" s="482"/>
      <c r="L1" s="482"/>
      <c r="M1" s="482"/>
    </row>
    <row r="2" spans="1:13" ht="21.4" customHeight="1">
      <c r="A2" s="492"/>
      <c r="B2" s="482"/>
      <c r="C2" s="482"/>
      <c r="D2" s="482"/>
      <c r="E2" s="482"/>
      <c r="F2" s="482"/>
      <c r="G2" s="482"/>
      <c r="H2" s="482"/>
      <c r="I2" s="482"/>
      <c r="J2" s="482"/>
      <c r="K2" s="482"/>
      <c r="L2" s="482"/>
      <c r="M2" s="482"/>
    </row>
    <row r="3" spans="1:13" ht="48" customHeight="1" thickBot="1">
      <c r="A3" s="918" t="s">
        <v>774</v>
      </c>
      <c r="B3" s="929"/>
      <c r="C3" s="929"/>
      <c r="D3" s="929"/>
      <c r="E3" s="929"/>
      <c r="F3" s="929"/>
      <c r="G3" s="929"/>
      <c r="H3" s="504"/>
      <c r="I3" s="504"/>
      <c r="J3" s="504"/>
      <c r="K3" s="504"/>
      <c r="L3" s="504"/>
      <c r="M3" s="504"/>
    </row>
    <row r="4" spans="1:13" ht="16.5" thickBot="1">
      <c r="A4" s="962" t="s">
        <v>652</v>
      </c>
      <c r="B4" s="964" t="s">
        <v>775</v>
      </c>
      <c r="C4" s="965"/>
      <c r="D4" s="965"/>
      <c r="E4" s="965"/>
      <c r="F4" s="965"/>
      <c r="G4" s="966"/>
    </row>
    <row r="5" spans="1:13" ht="16.5" thickBot="1">
      <c r="A5" s="968"/>
      <c r="B5" s="529">
        <v>2016</v>
      </c>
      <c r="C5" s="529">
        <v>2017</v>
      </c>
      <c r="D5" s="529">
        <v>2018</v>
      </c>
      <c r="E5" s="529">
        <v>2019</v>
      </c>
      <c r="F5" s="529">
        <v>2020</v>
      </c>
      <c r="G5" s="529">
        <v>2021</v>
      </c>
    </row>
    <row r="6" spans="1:13" ht="16.5" thickBot="1">
      <c r="A6" s="558" t="s">
        <v>9</v>
      </c>
      <c r="B6" s="530">
        <v>228874</v>
      </c>
      <c r="C6" s="530">
        <v>178901</v>
      </c>
      <c r="D6" s="530">
        <v>218503</v>
      </c>
      <c r="E6" s="530">
        <v>235029</v>
      </c>
      <c r="F6" s="530">
        <v>347248</v>
      </c>
      <c r="G6" s="530">
        <v>270134</v>
      </c>
    </row>
    <row r="7" spans="1:13" ht="16.5" thickBot="1">
      <c r="A7" s="559" t="s">
        <v>10</v>
      </c>
      <c r="B7" s="531">
        <v>159624</v>
      </c>
      <c r="C7" s="531">
        <v>160332</v>
      </c>
      <c r="D7" s="531">
        <v>194789</v>
      </c>
      <c r="E7" s="531">
        <v>296679</v>
      </c>
      <c r="F7" s="531">
        <v>311669</v>
      </c>
      <c r="G7" s="531">
        <v>329815</v>
      </c>
    </row>
    <row r="8" spans="1:13" ht="16.5" thickBot="1">
      <c r="A8" s="560" t="s">
        <v>12</v>
      </c>
      <c r="B8" s="532">
        <v>200210</v>
      </c>
      <c r="C8" s="532">
        <v>242946</v>
      </c>
      <c r="D8" s="532">
        <v>209082</v>
      </c>
      <c r="E8" s="532">
        <v>234404</v>
      </c>
      <c r="F8" s="532">
        <v>245018</v>
      </c>
      <c r="G8" s="532">
        <v>253080</v>
      </c>
    </row>
    <row r="9" spans="1:13" ht="16.5" thickBot="1">
      <c r="A9" s="561" t="s">
        <v>11</v>
      </c>
      <c r="B9" s="533">
        <v>11079</v>
      </c>
      <c r="C9" s="533">
        <v>41005</v>
      </c>
      <c r="D9" s="533">
        <v>21680</v>
      </c>
      <c r="E9" s="533">
        <v>52356</v>
      </c>
      <c r="F9" s="533">
        <v>71791</v>
      </c>
      <c r="G9" s="533">
        <v>118347</v>
      </c>
    </row>
    <row r="10" spans="1:13" ht="16.5" thickBot="1">
      <c r="A10" s="562" t="s">
        <v>649</v>
      </c>
      <c r="B10" s="534">
        <v>209275</v>
      </c>
      <c r="C10" s="534">
        <v>243634</v>
      </c>
      <c r="D10" s="534">
        <v>303230</v>
      </c>
      <c r="E10" s="534">
        <v>314115</v>
      </c>
      <c r="F10" s="534">
        <v>290163</v>
      </c>
      <c r="G10" s="534">
        <v>211730</v>
      </c>
    </row>
    <row r="11" spans="1:13" ht="16.5" thickBot="1">
      <c r="A11" s="563" t="s">
        <v>14</v>
      </c>
      <c r="B11" s="535">
        <v>13635</v>
      </c>
      <c r="C11" s="535">
        <v>46207</v>
      </c>
      <c r="D11" s="535">
        <v>36491</v>
      </c>
      <c r="E11" s="535">
        <v>33865</v>
      </c>
      <c r="F11" s="535">
        <v>34669</v>
      </c>
      <c r="G11" s="535">
        <v>24713</v>
      </c>
    </row>
    <row r="12" spans="1:13" ht="16.5" thickBot="1">
      <c r="A12" s="564" t="s">
        <v>5</v>
      </c>
      <c r="B12" s="576">
        <v>822697</v>
      </c>
      <c r="C12" s="576">
        <v>913025</v>
      </c>
      <c r="D12" s="576">
        <v>983775</v>
      </c>
      <c r="E12" s="577" t="s">
        <v>776</v>
      </c>
      <c r="F12" s="577" t="s">
        <v>777</v>
      </c>
      <c r="G12" s="577" t="s">
        <v>778</v>
      </c>
    </row>
    <row r="13" spans="1:13" ht="24.4" customHeight="1">
      <c r="A13" s="973" t="s">
        <v>779</v>
      </c>
      <c r="B13" s="974"/>
      <c r="C13" s="974"/>
      <c r="D13" s="974"/>
      <c r="E13" s="974"/>
      <c r="F13" s="974"/>
      <c r="G13" s="974"/>
      <c r="H13" s="536"/>
      <c r="I13" s="536"/>
      <c r="J13" s="536"/>
      <c r="K13" s="536"/>
      <c r="L13" s="536"/>
      <c r="M13" s="536"/>
    </row>
    <row r="14" spans="1:13" ht="11.45" customHeight="1">
      <c r="A14" s="537"/>
      <c r="B14" s="504"/>
      <c r="C14" s="504"/>
      <c r="D14" s="504"/>
      <c r="E14" s="504"/>
      <c r="F14" s="504"/>
      <c r="G14" s="504"/>
      <c r="H14" s="504"/>
      <c r="I14" s="504"/>
      <c r="J14" s="504"/>
      <c r="K14" s="504"/>
      <c r="L14" s="504"/>
      <c r="M14" s="504"/>
    </row>
    <row r="15" spans="1:13" ht="16.149999999999999" customHeight="1">
      <c r="A15" s="537"/>
      <c r="B15" s="504"/>
      <c r="C15" s="504"/>
      <c r="D15" s="504"/>
      <c r="E15" s="504"/>
      <c r="F15" s="504"/>
      <c r="G15" s="504"/>
      <c r="H15" s="504"/>
      <c r="I15" s="504"/>
      <c r="J15" s="504"/>
      <c r="K15" s="504"/>
      <c r="L15" s="504"/>
      <c r="M15" s="504"/>
    </row>
    <row r="16" spans="1:13" ht="31.9" customHeight="1" thickBot="1">
      <c r="A16" s="918" t="s">
        <v>780</v>
      </c>
      <c r="B16" s="929"/>
      <c r="C16" s="929"/>
      <c r="D16" s="929"/>
      <c r="E16" s="929"/>
      <c r="F16" s="929"/>
      <c r="G16" s="929"/>
      <c r="H16" s="504"/>
      <c r="I16" s="504"/>
      <c r="J16" s="504"/>
      <c r="K16" s="504"/>
      <c r="L16" s="504"/>
      <c r="M16" s="504"/>
    </row>
    <row r="17" spans="1:13" ht="16.5" thickBot="1">
      <c r="A17" s="969" t="s">
        <v>652</v>
      </c>
      <c r="B17" s="964" t="s">
        <v>781</v>
      </c>
      <c r="C17" s="965"/>
      <c r="D17" s="965"/>
      <c r="E17" s="965"/>
      <c r="F17" s="965"/>
      <c r="G17" s="971"/>
    </row>
    <row r="18" spans="1:13" ht="16.5" thickBot="1">
      <c r="A18" s="970"/>
      <c r="B18" s="529">
        <v>2016</v>
      </c>
      <c r="C18" s="529">
        <v>2017</v>
      </c>
      <c r="D18" s="529">
        <v>2018</v>
      </c>
      <c r="E18" s="529">
        <v>2019</v>
      </c>
      <c r="F18" s="529">
        <v>2020</v>
      </c>
      <c r="G18" s="529">
        <v>2021</v>
      </c>
    </row>
    <row r="19" spans="1:13" ht="16.5" thickBot="1">
      <c r="A19" s="558" t="s">
        <v>9</v>
      </c>
      <c r="B19" s="530">
        <v>40772</v>
      </c>
      <c r="C19" s="530">
        <v>29845</v>
      </c>
      <c r="D19" s="538">
        <v>0</v>
      </c>
      <c r="E19" s="530">
        <v>1063</v>
      </c>
      <c r="F19" s="530">
        <v>38697</v>
      </c>
      <c r="G19" s="530">
        <v>42969</v>
      </c>
    </row>
    <row r="20" spans="1:13" ht="16.5" thickBot="1">
      <c r="A20" s="559" t="s">
        <v>10</v>
      </c>
      <c r="B20" s="539" t="s">
        <v>782</v>
      </c>
      <c r="C20" s="531">
        <v>49514</v>
      </c>
      <c r="D20" s="531">
        <v>62816</v>
      </c>
      <c r="E20" s="531">
        <v>74196</v>
      </c>
      <c r="F20" s="531">
        <v>44003</v>
      </c>
      <c r="G20" s="531">
        <v>57217</v>
      </c>
    </row>
    <row r="21" spans="1:13" ht="16.5" thickBot="1">
      <c r="A21" s="560" t="s">
        <v>12</v>
      </c>
      <c r="B21" s="540" t="s">
        <v>783</v>
      </c>
      <c r="C21" s="532">
        <v>79741</v>
      </c>
      <c r="D21" s="532">
        <v>136430</v>
      </c>
      <c r="E21" s="532">
        <v>174418</v>
      </c>
      <c r="F21" s="532">
        <v>61249</v>
      </c>
      <c r="G21" s="532">
        <v>9877</v>
      </c>
    </row>
    <row r="22" spans="1:13" ht="16.5" thickBot="1">
      <c r="A22" s="561" t="s">
        <v>11</v>
      </c>
      <c r="B22" s="541">
        <v>0</v>
      </c>
      <c r="C22" s="541">
        <v>0</v>
      </c>
      <c r="D22" s="541">
        <v>0</v>
      </c>
      <c r="E22" s="541">
        <v>0</v>
      </c>
      <c r="F22" s="541">
        <v>0</v>
      </c>
      <c r="G22" s="541">
        <v>0</v>
      </c>
    </row>
    <row r="23" spans="1:13" ht="16.5" thickBot="1">
      <c r="A23" s="562" t="s">
        <v>649</v>
      </c>
      <c r="B23" s="542">
        <v>0</v>
      </c>
      <c r="C23" s="542">
        <v>0</v>
      </c>
      <c r="D23" s="534">
        <v>11278</v>
      </c>
      <c r="E23" s="542">
        <v>0</v>
      </c>
      <c r="F23" s="542">
        <v>0</v>
      </c>
      <c r="G23" s="534">
        <v>8356</v>
      </c>
    </row>
    <row r="24" spans="1:13" ht="16.5" thickBot="1">
      <c r="A24" s="565" t="s">
        <v>14</v>
      </c>
      <c r="B24" s="543">
        <v>0</v>
      </c>
      <c r="C24" s="543">
        <v>0</v>
      </c>
      <c r="D24" s="543">
        <v>0</v>
      </c>
      <c r="E24" s="544">
        <v>22648</v>
      </c>
      <c r="F24" s="543">
        <v>0</v>
      </c>
      <c r="G24" s="543">
        <v>0</v>
      </c>
    </row>
    <row r="25" spans="1:13" ht="17.25" thickTop="1" thickBot="1">
      <c r="A25" s="564" t="s">
        <v>5</v>
      </c>
      <c r="B25" s="576">
        <v>163711</v>
      </c>
      <c r="C25" s="576">
        <v>159100</v>
      </c>
      <c r="D25" s="576">
        <v>210524</v>
      </c>
      <c r="E25" s="576">
        <v>272325</v>
      </c>
      <c r="F25" s="576">
        <v>143949</v>
      </c>
      <c r="G25" s="576">
        <v>118419</v>
      </c>
    </row>
    <row r="26" spans="1:13" ht="15.75">
      <c r="A26" s="545"/>
      <c r="B26" s="546"/>
      <c r="C26" s="546"/>
      <c r="D26" s="546"/>
      <c r="E26" s="546"/>
      <c r="F26" s="546"/>
      <c r="G26" s="546"/>
    </row>
    <row r="27" spans="1:13" ht="15.75">
      <c r="A27" s="547"/>
    </row>
    <row r="28" spans="1:13" ht="49.9" customHeight="1" thickBot="1">
      <c r="A28" s="940" t="s">
        <v>784</v>
      </c>
      <c r="B28" s="941"/>
      <c r="C28" s="941"/>
      <c r="D28" s="941"/>
      <c r="E28" s="941"/>
      <c r="F28" s="941"/>
      <c r="G28" s="941"/>
      <c r="H28" s="504"/>
      <c r="I28" s="504"/>
      <c r="J28" s="504"/>
      <c r="K28" s="504"/>
      <c r="L28" s="504"/>
      <c r="M28" s="504"/>
    </row>
    <row r="29" spans="1:13" ht="16.5" thickBot="1">
      <c r="A29" s="969" t="s">
        <v>652</v>
      </c>
      <c r="B29" s="964" t="s">
        <v>785</v>
      </c>
      <c r="C29" s="965"/>
      <c r="D29" s="965"/>
      <c r="E29" s="965"/>
      <c r="F29" s="965"/>
      <c r="G29" s="966"/>
    </row>
    <row r="30" spans="1:13" ht="16.5" thickBot="1">
      <c r="A30" s="972"/>
      <c r="B30" s="529">
        <v>2016</v>
      </c>
      <c r="C30" s="529">
        <v>2017</v>
      </c>
      <c r="D30" s="529">
        <v>2018</v>
      </c>
      <c r="E30" s="529">
        <v>2019</v>
      </c>
      <c r="F30" s="529">
        <v>2020</v>
      </c>
      <c r="G30" s="529">
        <v>2021</v>
      </c>
    </row>
    <row r="31" spans="1:13" ht="16.5" thickBot="1">
      <c r="A31" s="566" t="s">
        <v>9</v>
      </c>
      <c r="B31" s="530">
        <v>2576</v>
      </c>
      <c r="C31" s="530">
        <v>6720</v>
      </c>
      <c r="D31" s="530">
        <v>1244</v>
      </c>
      <c r="E31" s="530">
        <v>1443</v>
      </c>
      <c r="F31" s="530">
        <v>33060</v>
      </c>
      <c r="G31" s="530">
        <v>14620</v>
      </c>
    </row>
    <row r="32" spans="1:13" ht="16.5" thickBot="1">
      <c r="A32" s="567" t="s">
        <v>10</v>
      </c>
      <c r="B32" s="539">
        <v>0</v>
      </c>
      <c r="C32" s="539">
        <v>0</v>
      </c>
      <c r="D32" s="539">
        <v>0</v>
      </c>
      <c r="E32" s="539">
        <v>0</v>
      </c>
      <c r="F32" s="539">
        <v>0</v>
      </c>
      <c r="G32" s="539">
        <v>0</v>
      </c>
    </row>
    <row r="33" spans="1:13" ht="16.5" thickBot="1">
      <c r="A33" s="568" t="s">
        <v>12</v>
      </c>
      <c r="B33" s="540">
        <v>0</v>
      </c>
      <c r="C33" s="532">
        <v>1240</v>
      </c>
      <c r="D33" s="532">
        <v>1240</v>
      </c>
      <c r="E33" s="532">
        <v>1240</v>
      </c>
      <c r="F33" s="532">
        <v>2480</v>
      </c>
      <c r="G33" s="532">
        <v>2391</v>
      </c>
    </row>
    <row r="34" spans="1:13" ht="17.649999999999999" customHeight="1" thickBot="1">
      <c r="A34" s="569" t="s">
        <v>11</v>
      </c>
      <c r="B34" s="541">
        <v>0</v>
      </c>
      <c r="C34" s="533">
        <v>21529</v>
      </c>
      <c r="D34" s="541">
        <v>0</v>
      </c>
      <c r="E34" s="533">
        <v>1771</v>
      </c>
      <c r="F34" s="541">
        <v>0</v>
      </c>
      <c r="G34" s="541">
        <v>0</v>
      </c>
    </row>
    <row r="35" spans="1:13" ht="16.5" thickBot="1">
      <c r="A35" s="570" t="s">
        <v>13</v>
      </c>
      <c r="B35" s="550">
        <v>0</v>
      </c>
      <c r="C35" s="551">
        <v>1000</v>
      </c>
      <c r="D35" s="550">
        <v>0</v>
      </c>
      <c r="E35" s="551">
        <v>9791</v>
      </c>
      <c r="F35" s="550">
        <v>0</v>
      </c>
      <c r="G35" s="551">
        <v>2600</v>
      </c>
    </row>
    <row r="36" spans="1:13" ht="16.5" thickBot="1">
      <c r="A36" s="571" t="s">
        <v>14</v>
      </c>
      <c r="B36" s="552">
        <v>0</v>
      </c>
      <c r="C36" s="552">
        <v>0</v>
      </c>
      <c r="D36" s="552">
        <v>0</v>
      </c>
      <c r="E36" s="552">
        <v>0</v>
      </c>
      <c r="F36" s="552">
        <v>0</v>
      </c>
      <c r="G36" s="552">
        <v>0</v>
      </c>
    </row>
    <row r="37" spans="1:13" ht="17.25" thickTop="1" thickBot="1">
      <c r="A37" s="572" t="s">
        <v>5</v>
      </c>
      <c r="B37" s="576">
        <v>2576</v>
      </c>
      <c r="C37" s="576">
        <v>30489</v>
      </c>
      <c r="D37" s="576">
        <v>2484</v>
      </c>
      <c r="E37" s="576">
        <v>14245</v>
      </c>
      <c r="F37" s="576">
        <v>35540</v>
      </c>
      <c r="G37" s="576">
        <v>19611</v>
      </c>
    </row>
    <row r="38" spans="1:13" ht="15.75">
      <c r="A38" s="500"/>
    </row>
    <row r="39" spans="1:13" ht="15.75">
      <c r="A39" s="500"/>
    </row>
    <row r="40" spans="1:13" ht="29.65" customHeight="1" thickBot="1">
      <c r="A40" s="940" t="s">
        <v>786</v>
      </c>
      <c r="B40" s="940"/>
      <c r="C40" s="940"/>
      <c r="D40" s="940"/>
      <c r="E40" s="940"/>
      <c r="F40" s="940"/>
      <c r="G40" s="940"/>
      <c r="H40" s="504"/>
      <c r="I40" s="504"/>
      <c r="J40" s="504"/>
      <c r="K40" s="504"/>
      <c r="L40" s="504"/>
      <c r="M40" s="504"/>
    </row>
    <row r="41" spans="1:13" ht="16.5" thickBot="1">
      <c r="A41" s="962" t="s">
        <v>652</v>
      </c>
      <c r="B41" s="964" t="s">
        <v>787</v>
      </c>
      <c r="C41" s="965"/>
      <c r="D41" s="965"/>
      <c r="E41" s="965"/>
      <c r="F41" s="965"/>
      <c r="G41" s="966"/>
    </row>
    <row r="42" spans="1:13" ht="16.5" thickBot="1">
      <c r="A42" s="963"/>
      <c r="B42" s="529">
        <v>2016</v>
      </c>
      <c r="C42" s="553">
        <v>2017</v>
      </c>
      <c r="D42" s="553">
        <v>2018</v>
      </c>
      <c r="E42" s="553">
        <v>2019</v>
      </c>
      <c r="F42" s="553">
        <v>2020</v>
      </c>
      <c r="G42" s="553">
        <v>2021</v>
      </c>
    </row>
    <row r="43" spans="1:13" ht="16.5" thickBot="1">
      <c r="A43" s="558" t="s">
        <v>9</v>
      </c>
      <c r="B43" s="530">
        <v>9819</v>
      </c>
      <c r="C43" s="538">
        <v>0</v>
      </c>
      <c r="D43" s="538">
        <v>0</v>
      </c>
      <c r="E43" s="538">
        <v>0</v>
      </c>
      <c r="F43" s="530">
        <v>193214</v>
      </c>
      <c r="G43" s="530">
        <v>6339</v>
      </c>
    </row>
    <row r="44" spans="1:13" ht="16.5" thickBot="1">
      <c r="A44" s="559" t="s">
        <v>10</v>
      </c>
      <c r="B44" s="539">
        <v>0</v>
      </c>
      <c r="C44" s="531">
        <v>284619</v>
      </c>
      <c r="D44" s="531">
        <v>120470</v>
      </c>
      <c r="E44" s="539">
        <v>0</v>
      </c>
      <c r="F44" s="539">
        <v>0</v>
      </c>
      <c r="G44" s="539">
        <v>0</v>
      </c>
    </row>
    <row r="45" spans="1:13" ht="16.5" thickBot="1">
      <c r="A45" s="560" t="s">
        <v>12</v>
      </c>
      <c r="B45" s="532">
        <v>26090</v>
      </c>
      <c r="C45" s="532">
        <v>79995</v>
      </c>
      <c r="D45" s="532">
        <v>192587</v>
      </c>
      <c r="E45" s="532">
        <v>114871</v>
      </c>
      <c r="F45" s="532">
        <v>16000</v>
      </c>
      <c r="G45" s="532">
        <v>86084</v>
      </c>
    </row>
    <row r="46" spans="1:13" ht="16.5" thickBot="1">
      <c r="A46" s="561" t="s">
        <v>11</v>
      </c>
      <c r="B46" s="533">
        <v>3500</v>
      </c>
      <c r="C46" s="533">
        <v>10000</v>
      </c>
      <c r="D46" s="533">
        <v>4000</v>
      </c>
      <c r="E46" s="541">
        <v>0</v>
      </c>
      <c r="F46" s="541">
        <v>0</v>
      </c>
      <c r="G46" s="541">
        <v>0</v>
      </c>
    </row>
    <row r="47" spans="1:13" ht="16.5" thickBot="1">
      <c r="A47" s="573" t="s">
        <v>13</v>
      </c>
      <c r="B47" s="550">
        <v>0</v>
      </c>
      <c r="C47" s="550">
        <v>0</v>
      </c>
      <c r="D47" s="550">
        <v>0</v>
      </c>
      <c r="E47" s="551">
        <v>8011</v>
      </c>
      <c r="F47" s="551">
        <v>82029</v>
      </c>
      <c r="G47" s="550">
        <v>0</v>
      </c>
    </row>
    <row r="48" spans="1:13" ht="16.5" thickBot="1">
      <c r="A48" s="574" t="s">
        <v>14</v>
      </c>
      <c r="B48" s="554">
        <v>0</v>
      </c>
      <c r="C48" s="554">
        <v>0</v>
      </c>
      <c r="D48" s="554">
        <v>0</v>
      </c>
      <c r="E48" s="554">
        <v>0</v>
      </c>
      <c r="F48" s="554">
        <v>0</v>
      </c>
      <c r="G48" s="554">
        <v>0</v>
      </c>
    </row>
    <row r="49" spans="1:13" ht="17.45" customHeight="1" thickBot="1">
      <c r="A49" s="575" t="s">
        <v>788</v>
      </c>
      <c r="B49" s="555">
        <v>455838</v>
      </c>
      <c r="C49" s="556">
        <v>0</v>
      </c>
      <c r="D49" s="556" t="s">
        <v>789</v>
      </c>
      <c r="E49" s="555">
        <v>168284</v>
      </c>
      <c r="F49" s="555">
        <v>658584</v>
      </c>
      <c r="G49" s="555">
        <v>420530</v>
      </c>
    </row>
    <row r="50" spans="1:13" ht="17.25" thickTop="1" thickBot="1">
      <c r="A50" s="564" t="s">
        <v>5</v>
      </c>
      <c r="B50" s="576">
        <v>495247</v>
      </c>
      <c r="C50" s="576">
        <v>374614</v>
      </c>
      <c r="D50" s="576">
        <v>1546285</v>
      </c>
      <c r="E50" s="576">
        <v>291166</v>
      </c>
      <c r="F50" s="576">
        <v>949827</v>
      </c>
      <c r="G50" s="576">
        <v>512953</v>
      </c>
    </row>
    <row r="51" spans="1:13" ht="15.75">
      <c r="A51" s="545"/>
      <c r="B51" s="546"/>
      <c r="C51" s="546"/>
      <c r="D51" s="546"/>
      <c r="E51" s="546"/>
      <c r="F51" s="546"/>
      <c r="G51" s="546"/>
    </row>
    <row r="52" spans="1:13" ht="15.75">
      <c r="A52" s="500"/>
    </row>
    <row r="53" spans="1:13" ht="30.6" customHeight="1" thickBot="1">
      <c r="A53" s="967" t="s">
        <v>790</v>
      </c>
      <c r="B53" s="929"/>
      <c r="C53" s="929"/>
      <c r="D53" s="929"/>
      <c r="E53" s="929"/>
      <c r="F53" s="929"/>
      <c r="G53" s="929"/>
      <c r="H53" s="504"/>
      <c r="I53" s="504"/>
      <c r="J53" s="504"/>
      <c r="K53" s="504"/>
      <c r="L53" s="504"/>
      <c r="M53" s="504"/>
    </row>
    <row r="54" spans="1:13" ht="16.5" thickBot="1">
      <c r="A54" s="962" t="s">
        <v>652</v>
      </c>
      <c r="B54" s="964" t="s">
        <v>791</v>
      </c>
      <c r="C54" s="965"/>
      <c r="D54" s="965"/>
      <c r="E54" s="965"/>
      <c r="F54" s="965"/>
      <c r="G54" s="966"/>
    </row>
    <row r="55" spans="1:13" ht="16.5" thickBot="1">
      <c r="A55" s="968"/>
      <c r="B55" s="557">
        <v>2016</v>
      </c>
      <c r="C55" s="557">
        <v>2017</v>
      </c>
      <c r="D55" s="557">
        <v>2018</v>
      </c>
      <c r="E55" s="557">
        <v>2019</v>
      </c>
      <c r="F55" s="557">
        <v>2020</v>
      </c>
      <c r="G55" s="557">
        <v>2021</v>
      </c>
    </row>
    <row r="56" spans="1:13" ht="16.5" thickBot="1">
      <c r="A56" s="558" t="s">
        <v>9</v>
      </c>
      <c r="B56" s="530">
        <v>2618</v>
      </c>
      <c r="C56" s="530">
        <v>54134</v>
      </c>
      <c r="D56" s="530">
        <v>38092</v>
      </c>
      <c r="E56" s="530">
        <v>35047</v>
      </c>
      <c r="F56" s="530">
        <v>37055</v>
      </c>
      <c r="G56" s="530">
        <v>36768</v>
      </c>
    </row>
    <row r="57" spans="1:13" ht="16.5" thickBot="1">
      <c r="A57" s="559" t="s">
        <v>10</v>
      </c>
      <c r="B57" s="531">
        <v>13352</v>
      </c>
      <c r="C57" s="531">
        <v>5585</v>
      </c>
      <c r="D57" s="531">
        <v>19810</v>
      </c>
      <c r="E57" s="531">
        <v>77549</v>
      </c>
      <c r="F57" s="531">
        <v>61853</v>
      </c>
      <c r="G57" s="531">
        <v>38565</v>
      </c>
    </row>
    <row r="58" spans="1:13" ht="16.5" thickBot="1">
      <c r="A58" s="560" t="s">
        <v>12</v>
      </c>
      <c r="B58" s="540">
        <v>0</v>
      </c>
      <c r="C58" s="532">
        <v>2432</v>
      </c>
      <c r="D58" s="532">
        <v>8436</v>
      </c>
      <c r="E58" s="532">
        <v>11255</v>
      </c>
      <c r="F58" s="532">
        <v>20256</v>
      </c>
      <c r="G58" s="532">
        <v>35180</v>
      </c>
    </row>
    <row r="59" spans="1:13" ht="16.5" thickBot="1">
      <c r="A59" s="561" t="s">
        <v>11</v>
      </c>
      <c r="B59" s="533">
        <v>14700</v>
      </c>
      <c r="C59" s="533">
        <v>30350</v>
      </c>
      <c r="D59" s="533">
        <v>24122</v>
      </c>
      <c r="E59" s="533">
        <v>17240</v>
      </c>
      <c r="F59" s="533">
        <v>9349</v>
      </c>
      <c r="G59" s="533">
        <v>7740</v>
      </c>
    </row>
    <row r="60" spans="1:13" ht="16.5" thickBot="1">
      <c r="A60" s="573" t="s">
        <v>13</v>
      </c>
      <c r="B60" s="551">
        <v>34496</v>
      </c>
      <c r="C60" s="551">
        <v>76712</v>
      </c>
      <c r="D60" s="551">
        <v>55111</v>
      </c>
      <c r="E60" s="551">
        <v>12754</v>
      </c>
      <c r="F60" s="551">
        <v>41110</v>
      </c>
      <c r="G60" s="551">
        <v>26135</v>
      </c>
    </row>
    <row r="61" spans="1:13" ht="16.5" thickBot="1">
      <c r="A61" s="574" t="s">
        <v>14</v>
      </c>
      <c r="B61" s="554">
        <v>0</v>
      </c>
      <c r="C61" s="554">
        <v>0</v>
      </c>
      <c r="D61" s="554">
        <v>0</v>
      </c>
      <c r="E61" s="554">
        <v>0</v>
      </c>
      <c r="F61" s="554">
        <v>0</v>
      </c>
      <c r="G61" s="554">
        <v>0</v>
      </c>
    </row>
    <row r="62" spans="1:13" ht="16.5" thickBot="1">
      <c r="A62" s="575" t="s">
        <v>788</v>
      </c>
      <c r="B62" s="555">
        <v>622761</v>
      </c>
      <c r="C62" s="555">
        <v>756379</v>
      </c>
      <c r="D62" s="555">
        <v>880605</v>
      </c>
      <c r="E62" s="555">
        <v>842287</v>
      </c>
      <c r="F62" s="555">
        <v>834993</v>
      </c>
      <c r="G62" s="555">
        <v>451351</v>
      </c>
    </row>
    <row r="63" spans="1:13" ht="14.45" customHeight="1" thickTop="1" thickBot="1">
      <c r="A63" s="564" t="s">
        <v>5</v>
      </c>
      <c r="B63" s="576">
        <v>687926</v>
      </c>
      <c r="C63" s="576">
        <v>925592</v>
      </c>
      <c r="D63" s="577" t="s">
        <v>792</v>
      </c>
      <c r="E63" s="576">
        <v>996132</v>
      </c>
      <c r="F63" s="577" t="s">
        <v>793</v>
      </c>
      <c r="G63" s="576">
        <v>595739</v>
      </c>
    </row>
    <row r="64" spans="1:13" ht="15.75">
      <c r="A64" s="496"/>
    </row>
  </sheetData>
  <mergeCells count="17">
    <mergeCell ref="A40:G40"/>
    <mergeCell ref="A1:G1"/>
    <mergeCell ref="A3:G3"/>
    <mergeCell ref="A4:A5"/>
    <mergeCell ref="B4:G4"/>
    <mergeCell ref="A13:G13"/>
    <mergeCell ref="A16:G16"/>
    <mergeCell ref="A17:A18"/>
    <mergeCell ref="B17:G17"/>
    <mergeCell ref="A28:G28"/>
    <mergeCell ref="A29:A30"/>
    <mergeCell ref="B29:G29"/>
    <mergeCell ref="A41:A42"/>
    <mergeCell ref="B41:G41"/>
    <mergeCell ref="A53:G53"/>
    <mergeCell ref="A54:A55"/>
    <mergeCell ref="B54:G5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activeCell="L29" sqref="L29"/>
    </sheetView>
  </sheetViews>
  <sheetFormatPr defaultRowHeight="15"/>
  <cols>
    <col min="1" max="1" width="11.7109375" customWidth="1"/>
    <col min="2" max="2" width="12.140625" customWidth="1"/>
    <col min="3" max="3" width="11.42578125" customWidth="1"/>
    <col min="4" max="4" width="12" customWidth="1"/>
    <col min="5" max="5" width="11.42578125" customWidth="1"/>
    <col min="6" max="6" width="10.28515625" customWidth="1"/>
    <col min="7" max="7" width="10.42578125" customWidth="1"/>
  </cols>
  <sheetData>
    <row r="1" spans="1:11" ht="30.95" customHeight="1">
      <c r="A1" s="930" t="s">
        <v>712</v>
      </c>
      <c r="B1" s="930"/>
      <c r="C1" s="930"/>
      <c r="D1" s="930"/>
      <c r="E1" s="930"/>
      <c r="F1" s="930"/>
      <c r="G1" s="930"/>
      <c r="H1" s="388"/>
      <c r="I1" s="388"/>
    </row>
    <row r="2" spans="1:11" ht="15.75" thickBot="1"/>
    <row r="3" spans="1:11" ht="31.15" customHeight="1" thickBot="1">
      <c r="A3" s="962" t="s">
        <v>794</v>
      </c>
      <c r="B3" s="982" t="s">
        <v>795</v>
      </c>
      <c r="C3" s="983"/>
      <c r="D3" s="983"/>
      <c r="E3" s="983"/>
      <c r="F3" s="983"/>
      <c r="G3" s="984"/>
      <c r="H3" s="319"/>
      <c r="I3" s="319"/>
      <c r="J3" s="319"/>
      <c r="K3" s="319"/>
    </row>
    <row r="4" spans="1:11" ht="16.5" thickBot="1">
      <c r="A4" s="968"/>
      <c r="B4" s="529" t="s">
        <v>743</v>
      </c>
      <c r="C4" s="529" t="s">
        <v>744</v>
      </c>
      <c r="D4" s="529" t="s">
        <v>745</v>
      </c>
      <c r="E4" s="529" t="s">
        <v>746</v>
      </c>
      <c r="F4" s="529" t="s">
        <v>747</v>
      </c>
      <c r="G4" s="529" t="s">
        <v>748</v>
      </c>
      <c r="H4" s="319"/>
      <c r="I4" s="319"/>
      <c r="J4" s="319"/>
      <c r="K4" s="319"/>
    </row>
    <row r="5" spans="1:11" ht="16.5" thickBot="1">
      <c r="A5" s="566" t="s">
        <v>762</v>
      </c>
      <c r="B5" s="578">
        <v>23</v>
      </c>
      <c r="C5" s="538">
        <v>18</v>
      </c>
      <c r="D5" s="538">
        <v>21</v>
      </c>
      <c r="E5" s="538">
        <v>17</v>
      </c>
      <c r="F5" s="538">
        <v>15</v>
      </c>
      <c r="G5" s="538">
        <v>13</v>
      </c>
      <c r="H5" s="319"/>
      <c r="I5" s="319"/>
      <c r="J5" s="319"/>
      <c r="K5" s="319"/>
    </row>
    <row r="6" spans="1:11" ht="16.5" thickBot="1">
      <c r="A6" s="567" t="s">
        <v>764</v>
      </c>
      <c r="B6" s="579">
        <v>30</v>
      </c>
      <c r="C6" s="539">
        <v>24</v>
      </c>
      <c r="D6" s="539">
        <v>18</v>
      </c>
      <c r="E6" s="539">
        <v>12</v>
      </c>
      <c r="F6" s="539">
        <v>9</v>
      </c>
      <c r="G6" s="539">
        <v>8</v>
      </c>
      <c r="H6" s="580"/>
      <c r="I6" s="319"/>
      <c r="J6" s="319"/>
      <c r="K6" s="319"/>
    </row>
    <row r="7" spans="1:11" ht="16.5" thickBot="1">
      <c r="A7" s="568" t="s">
        <v>766</v>
      </c>
      <c r="B7" s="581">
        <v>21</v>
      </c>
      <c r="C7" s="540">
        <v>13</v>
      </c>
      <c r="D7" s="540">
        <v>17</v>
      </c>
      <c r="E7" s="540">
        <v>8</v>
      </c>
      <c r="F7" s="540">
        <v>8</v>
      </c>
      <c r="G7" s="540">
        <v>9</v>
      </c>
      <c r="H7" s="580"/>
      <c r="I7" s="319"/>
      <c r="J7" s="319"/>
      <c r="K7" s="319"/>
    </row>
    <row r="8" spans="1:11" ht="14.65" customHeight="1" thickBot="1">
      <c r="A8" s="594" t="s">
        <v>768</v>
      </c>
      <c r="B8" s="583">
        <v>13</v>
      </c>
      <c r="C8" s="541">
        <v>13</v>
      </c>
      <c r="D8" s="541">
        <v>9</v>
      </c>
      <c r="E8" s="541">
        <v>9</v>
      </c>
      <c r="F8" s="541">
        <v>9</v>
      </c>
      <c r="G8" s="541">
        <v>8</v>
      </c>
      <c r="H8" s="580"/>
      <c r="I8" s="319"/>
      <c r="J8" s="319"/>
      <c r="K8" s="319"/>
    </row>
    <row r="9" spans="1:11" ht="16.5" thickBot="1">
      <c r="A9" s="595" t="s">
        <v>796</v>
      </c>
      <c r="B9" s="585">
        <v>18</v>
      </c>
      <c r="C9" s="542">
        <v>19</v>
      </c>
      <c r="D9" s="542">
        <v>17</v>
      </c>
      <c r="E9" s="542">
        <v>10</v>
      </c>
      <c r="F9" s="542">
        <v>11</v>
      </c>
      <c r="G9" s="542">
        <v>10</v>
      </c>
      <c r="H9" s="580"/>
      <c r="I9" s="319"/>
      <c r="J9" s="319"/>
      <c r="K9" s="319"/>
    </row>
    <row r="10" spans="1:11" ht="16.5" thickBot="1">
      <c r="A10" s="596" t="s">
        <v>772</v>
      </c>
      <c r="B10" s="586">
        <v>1</v>
      </c>
      <c r="C10" s="587">
        <v>0</v>
      </c>
      <c r="D10" s="587">
        <v>1</v>
      </c>
      <c r="E10" s="587">
        <v>2</v>
      </c>
      <c r="F10" s="587">
        <v>1</v>
      </c>
      <c r="G10" s="587">
        <v>1</v>
      </c>
      <c r="H10" s="580"/>
      <c r="I10" s="319"/>
      <c r="J10" s="319"/>
      <c r="K10" s="319"/>
    </row>
    <row r="11" spans="1:11" ht="15.75">
      <c r="A11" s="597"/>
      <c r="B11" s="589"/>
      <c r="C11" s="590"/>
      <c r="D11" s="590"/>
      <c r="E11" s="590"/>
      <c r="F11" s="590"/>
      <c r="G11" s="590"/>
      <c r="H11" s="580"/>
      <c r="I11" s="319"/>
      <c r="J11" s="319"/>
      <c r="K11" s="319"/>
    </row>
    <row r="12" spans="1:11" ht="16.5" thickBot="1">
      <c r="A12" s="588"/>
      <c r="B12" s="589"/>
      <c r="C12" s="590"/>
      <c r="D12" s="590"/>
      <c r="E12" s="590"/>
      <c r="F12" s="590"/>
      <c r="G12" s="590"/>
      <c r="H12" s="580"/>
      <c r="I12" s="319"/>
      <c r="J12" s="319"/>
      <c r="K12" s="319"/>
    </row>
    <row r="13" spans="1:11" ht="14.45" customHeight="1">
      <c r="A13" s="962" t="s">
        <v>794</v>
      </c>
      <c r="B13" s="976" t="s">
        <v>797</v>
      </c>
      <c r="C13" s="977"/>
      <c r="D13" s="977"/>
      <c r="E13" s="977"/>
      <c r="F13" s="977"/>
      <c r="G13" s="978"/>
      <c r="H13" s="580"/>
      <c r="I13" s="319"/>
      <c r="J13" s="319"/>
      <c r="K13" s="319"/>
    </row>
    <row r="14" spans="1:11" ht="16.5" thickBot="1">
      <c r="A14" s="975"/>
      <c r="B14" s="979" t="s">
        <v>798</v>
      </c>
      <c r="C14" s="980"/>
      <c r="D14" s="980"/>
      <c r="E14" s="980"/>
      <c r="F14" s="980"/>
      <c r="G14" s="981"/>
      <c r="H14" s="580"/>
      <c r="I14" s="319"/>
      <c r="J14" s="319"/>
      <c r="K14" s="319"/>
    </row>
    <row r="15" spans="1:11" ht="16.5" thickBot="1">
      <c r="A15" s="968"/>
      <c r="B15" s="529" t="s">
        <v>743</v>
      </c>
      <c r="C15" s="529" t="s">
        <v>744</v>
      </c>
      <c r="D15" s="529" t="s">
        <v>745</v>
      </c>
      <c r="E15" s="529" t="s">
        <v>746</v>
      </c>
      <c r="F15" s="529" t="s">
        <v>747</v>
      </c>
      <c r="G15" s="529" t="s">
        <v>748</v>
      </c>
      <c r="H15" s="580"/>
      <c r="I15" s="319"/>
      <c r="J15" s="319"/>
      <c r="K15" s="319"/>
    </row>
    <row r="16" spans="1:11" ht="16.5" thickBot="1">
      <c r="A16" s="566" t="s">
        <v>762</v>
      </c>
      <c r="B16" s="578">
        <v>1.5649999999999999</v>
      </c>
      <c r="C16" s="538">
        <v>1.5549999999999999</v>
      </c>
      <c r="D16" s="538">
        <v>1.2849999999999999</v>
      </c>
      <c r="E16" s="538">
        <v>1.294</v>
      </c>
      <c r="F16" s="538">
        <v>1.133</v>
      </c>
      <c r="G16" s="538">
        <v>1.153</v>
      </c>
      <c r="H16" s="580"/>
      <c r="I16" s="319"/>
      <c r="J16" s="319"/>
      <c r="K16" s="319"/>
    </row>
    <row r="17" spans="1:11" ht="16.5" thickBot="1">
      <c r="A17" s="567" t="s">
        <v>764</v>
      </c>
      <c r="B17" s="579">
        <v>1.47</v>
      </c>
      <c r="C17" s="539">
        <v>1.46</v>
      </c>
      <c r="D17" s="539">
        <v>1.17</v>
      </c>
      <c r="E17" s="539">
        <v>1.17</v>
      </c>
      <c r="F17" s="539">
        <v>1.1100000000000001</v>
      </c>
      <c r="G17" s="539">
        <v>1.25</v>
      </c>
      <c r="H17" s="580"/>
      <c r="I17" s="319"/>
      <c r="J17" s="319"/>
      <c r="K17" s="319"/>
    </row>
    <row r="18" spans="1:11" ht="16.5" thickBot="1">
      <c r="A18" s="568" t="s">
        <v>766</v>
      </c>
      <c r="B18" s="581">
        <v>1.28</v>
      </c>
      <c r="C18" s="540">
        <v>1.46</v>
      </c>
      <c r="D18" s="540">
        <v>1.17</v>
      </c>
      <c r="E18" s="540">
        <v>1.62</v>
      </c>
      <c r="F18" s="540">
        <v>1.37</v>
      </c>
      <c r="G18" s="540">
        <v>1.33</v>
      </c>
      <c r="H18" s="580"/>
      <c r="I18" s="319"/>
      <c r="J18" s="319"/>
      <c r="K18" s="319"/>
    </row>
    <row r="19" spans="1:11" ht="16.149999999999999" customHeight="1" thickBot="1">
      <c r="A19" s="594" t="s">
        <v>768</v>
      </c>
      <c r="B19" s="583">
        <v>1.62</v>
      </c>
      <c r="C19" s="541">
        <v>1.46</v>
      </c>
      <c r="D19" s="541">
        <v>1</v>
      </c>
      <c r="E19" s="541">
        <v>1.33</v>
      </c>
      <c r="F19" s="541">
        <v>1.22</v>
      </c>
      <c r="G19" s="541">
        <v>1.25</v>
      </c>
      <c r="H19" s="580"/>
      <c r="I19" s="319"/>
      <c r="J19" s="319"/>
      <c r="K19" s="319"/>
    </row>
    <row r="20" spans="1:11" ht="16.5" thickBot="1">
      <c r="A20" s="595" t="s">
        <v>796</v>
      </c>
      <c r="B20" s="585">
        <v>1.39</v>
      </c>
      <c r="C20" s="542">
        <v>1.37</v>
      </c>
      <c r="D20" s="542">
        <v>1.18</v>
      </c>
      <c r="E20" s="542">
        <v>1.6</v>
      </c>
      <c r="F20" s="542">
        <v>1.18</v>
      </c>
      <c r="G20" s="542">
        <v>1.2</v>
      </c>
      <c r="H20" s="580"/>
      <c r="I20" s="319"/>
      <c r="J20" s="319"/>
      <c r="K20" s="319"/>
    </row>
    <row r="21" spans="1:11" ht="16.5" thickBot="1">
      <c r="A21" s="596" t="s">
        <v>772</v>
      </c>
      <c r="B21" s="586">
        <v>1</v>
      </c>
      <c r="C21" s="587">
        <v>0</v>
      </c>
      <c r="D21" s="587">
        <v>1</v>
      </c>
      <c r="E21" s="587">
        <v>1</v>
      </c>
      <c r="F21" s="587">
        <v>1</v>
      </c>
      <c r="G21" s="587">
        <v>1</v>
      </c>
      <c r="H21" s="580"/>
      <c r="I21" s="319"/>
      <c r="J21" s="319"/>
      <c r="K21" s="319"/>
    </row>
    <row r="22" spans="1:11" ht="15.75">
      <c r="A22" s="597"/>
      <c r="B22" s="589"/>
      <c r="C22" s="590"/>
      <c r="D22" s="590"/>
      <c r="E22" s="590"/>
      <c r="F22" s="590"/>
      <c r="G22" s="590"/>
      <c r="H22" s="580"/>
      <c r="I22" s="319"/>
      <c r="J22" s="319"/>
      <c r="K22" s="319"/>
    </row>
    <row r="23" spans="1:11" ht="16.5" thickBot="1">
      <c r="A23" s="591"/>
      <c r="B23" s="319"/>
      <c r="C23" s="319"/>
      <c r="D23" s="319"/>
      <c r="E23" s="319"/>
      <c r="F23" s="319"/>
      <c r="G23" s="319"/>
      <c r="H23" s="580"/>
      <c r="I23" s="319"/>
      <c r="J23" s="319"/>
      <c r="K23" s="319"/>
    </row>
    <row r="24" spans="1:11" ht="14.45" customHeight="1">
      <c r="A24" s="962" t="s">
        <v>794</v>
      </c>
      <c r="B24" s="976" t="s">
        <v>799</v>
      </c>
      <c r="C24" s="977"/>
      <c r="D24" s="977"/>
      <c r="E24" s="977"/>
      <c r="F24" s="977"/>
      <c r="G24" s="978"/>
      <c r="H24" s="580"/>
      <c r="I24" s="319"/>
      <c r="J24" s="319"/>
      <c r="K24" s="319"/>
    </row>
    <row r="25" spans="1:11" ht="16.5" thickBot="1">
      <c r="A25" s="975"/>
      <c r="B25" s="979" t="s">
        <v>798</v>
      </c>
      <c r="C25" s="980"/>
      <c r="D25" s="980"/>
      <c r="E25" s="980"/>
      <c r="F25" s="980"/>
      <c r="G25" s="981"/>
      <c r="H25" s="580"/>
      <c r="I25" s="319"/>
      <c r="J25" s="319"/>
      <c r="K25" s="319"/>
    </row>
    <row r="26" spans="1:11" ht="16.5" thickBot="1">
      <c r="A26" s="968"/>
      <c r="B26" s="529" t="s">
        <v>743</v>
      </c>
      <c r="C26" s="529" t="s">
        <v>744</v>
      </c>
      <c r="D26" s="529" t="s">
        <v>745</v>
      </c>
      <c r="E26" s="529" t="s">
        <v>746</v>
      </c>
      <c r="F26" s="529" t="s">
        <v>747</v>
      </c>
      <c r="G26" s="529" t="s">
        <v>748</v>
      </c>
      <c r="H26" s="580"/>
      <c r="I26" s="319"/>
      <c r="J26" s="319"/>
      <c r="K26" s="319"/>
    </row>
    <row r="27" spans="1:11" ht="16.5" thickBot="1">
      <c r="A27" s="566" t="s">
        <v>762</v>
      </c>
      <c r="B27" s="578">
        <v>5</v>
      </c>
      <c r="C27" s="538">
        <v>3</v>
      </c>
      <c r="D27" s="538">
        <v>3</v>
      </c>
      <c r="E27" s="538">
        <v>2</v>
      </c>
      <c r="F27" s="538">
        <v>2</v>
      </c>
      <c r="G27" s="538">
        <v>2</v>
      </c>
      <c r="H27" s="580"/>
      <c r="I27" s="319"/>
      <c r="J27" s="319"/>
      <c r="K27" s="319"/>
    </row>
    <row r="28" spans="1:11" ht="16.5" thickBot="1">
      <c r="A28" s="567" t="s">
        <v>764</v>
      </c>
      <c r="B28" s="579">
        <v>3</v>
      </c>
      <c r="C28" s="539">
        <v>2</v>
      </c>
      <c r="D28" s="539">
        <v>2</v>
      </c>
      <c r="E28" s="539">
        <v>2</v>
      </c>
      <c r="F28" s="539">
        <v>2</v>
      </c>
      <c r="G28" s="539">
        <v>3</v>
      </c>
      <c r="H28" s="580"/>
      <c r="I28" s="319"/>
      <c r="J28" s="319"/>
      <c r="K28" s="319"/>
    </row>
    <row r="29" spans="1:11" ht="16.5" thickBot="1">
      <c r="A29" s="568" t="s">
        <v>766</v>
      </c>
      <c r="B29" s="581">
        <v>2</v>
      </c>
      <c r="C29" s="540">
        <v>2</v>
      </c>
      <c r="D29" s="540">
        <v>2</v>
      </c>
      <c r="E29" s="540">
        <v>2</v>
      </c>
      <c r="F29" s="540">
        <v>1</v>
      </c>
      <c r="G29" s="540">
        <v>1</v>
      </c>
      <c r="H29" s="580"/>
      <c r="I29" s="319"/>
      <c r="J29" s="319"/>
      <c r="K29" s="319"/>
    </row>
    <row r="30" spans="1:11" ht="15.6" customHeight="1" thickBot="1">
      <c r="A30" s="594" t="s">
        <v>768</v>
      </c>
      <c r="B30" s="583">
        <v>3</v>
      </c>
      <c r="C30" s="541">
        <v>3</v>
      </c>
      <c r="D30" s="541">
        <v>2</v>
      </c>
      <c r="E30" s="541">
        <v>2</v>
      </c>
      <c r="F30" s="541">
        <v>2</v>
      </c>
      <c r="G30" s="541">
        <v>2</v>
      </c>
      <c r="H30" s="580"/>
      <c r="I30" s="319"/>
      <c r="J30" s="319"/>
      <c r="K30" s="319"/>
    </row>
    <row r="31" spans="1:11" ht="16.5" thickBot="1">
      <c r="A31" s="595" t="s">
        <v>796</v>
      </c>
      <c r="B31" s="585">
        <v>3</v>
      </c>
      <c r="C31" s="542">
        <v>4</v>
      </c>
      <c r="D31" s="542">
        <v>3</v>
      </c>
      <c r="E31" s="542">
        <v>3</v>
      </c>
      <c r="F31" s="542">
        <v>2</v>
      </c>
      <c r="G31" s="542">
        <v>2</v>
      </c>
      <c r="H31" s="580"/>
      <c r="I31" s="319"/>
      <c r="J31" s="319"/>
      <c r="K31" s="319"/>
    </row>
    <row r="32" spans="1:11" ht="16.5" thickBot="1">
      <c r="A32" s="596" t="s">
        <v>772</v>
      </c>
      <c r="B32" s="586">
        <v>1</v>
      </c>
      <c r="C32" s="587">
        <v>0</v>
      </c>
      <c r="D32" s="587">
        <v>1</v>
      </c>
      <c r="E32" s="587">
        <v>1</v>
      </c>
      <c r="F32" s="587">
        <v>1</v>
      </c>
      <c r="G32" s="587">
        <v>1</v>
      </c>
      <c r="H32" s="580"/>
      <c r="I32" s="319"/>
      <c r="J32" s="319"/>
      <c r="K32" s="319"/>
    </row>
    <row r="33" spans="1:11" ht="15.75">
      <c r="A33" s="591"/>
      <c r="B33" s="319"/>
      <c r="C33" s="319"/>
      <c r="D33" s="319"/>
      <c r="E33" s="319"/>
      <c r="F33" s="319"/>
      <c r="G33" s="319"/>
      <c r="H33" s="580"/>
      <c r="I33" s="319"/>
      <c r="J33" s="319"/>
      <c r="K33" s="319"/>
    </row>
    <row r="34" spans="1:11" ht="16.5" thickBot="1">
      <c r="A34" s="591"/>
      <c r="B34" s="319"/>
      <c r="C34" s="319"/>
      <c r="D34" s="319"/>
      <c r="E34" s="319"/>
      <c r="F34" s="319"/>
      <c r="G34" s="319"/>
      <c r="H34" s="580"/>
      <c r="I34" s="319"/>
      <c r="J34" s="319"/>
      <c r="K34" s="319"/>
    </row>
    <row r="35" spans="1:11" ht="28.9" customHeight="1" thickBot="1">
      <c r="A35" s="962" t="s">
        <v>794</v>
      </c>
      <c r="B35" s="964" t="s">
        <v>800</v>
      </c>
      <c r="C35" s="965"/>
      <c r="D35" s="965"/>
      <c r="E35" s="965"/>
      <c r="F35" s="965"/>
      <c r="G35" s="966"/>
      <c r="H35" s="580"/>
      <c r="I35" s="319"/>
      <c r="J35" s="319"/>
      <c r="K35" s="319"/>
    </row>
    <row r="36" spans="1:11" ht="16.5" thickBot="1">
      <c r="A36" s="968"/>
      <c r="B36" s="529" t="s">
        <v>743</v>
      </c>
      <c r="C36" s="529" t="s">
        <v>744</v>
      </c>
      <c r="D36" s="529" t="s">
        <v>745</v>
      </c>
      <c r="E36" s="529" t="s">
        <v>746</v>
      </c>
      <c r="F36" s="529" t="s">
        <v>747</v>
      </c>
      <c r="G36" s="529" t="s">
        <v>748</v>
      </c>
      <c r="H36" s="580"/>
      <c r="I36" s="319"/>
      <c r="J36" s="319"/>
      <c r="K36" s="319"/>
    </row>
    <row r="37" spans="1:11" ht="16.5" thickBot="1">
      <c r="A37" s="566" t="s">
        <v>762</v>
      </c>
      <c r="B37" s="592">
        <v>20</v>
      </c>
      <c r="C37" s="538">
        <v>20</v>
      </c>
      <c r="D37" s="538">
        <v>17</v>
      </c>
      <c r="E37" s="538">
        <v>10</v>
      </c>
      <c r="F37" s="538">
        <v>11</v>
      </c>
      <c r="G37" s="538">
        <v>9</v>
      </c>
      <c r="H37" s="580"/>
      <c r="I37" s="319"/>
      <c r="J37" s="319"/>
      <c r="K37" s="319"/>
    </row>
    <row r="38" spans="1:11" ht="16.5" thickBot="1">
      <c r="A38" s="567" t="s">
        <v>764</v>
      </c>
      <c r="B38" s="579">
        <v>19</v>
      </c>
      <c r="C38" s="539">
        <v>15</v>
      </c>
      <c r="D38" s="539">
        <v>16</v>
      </c>
      <c r="E38" s="539">
        <v>12</v>
      </c>
      <c r="F38" s="539">
        <v>11</v>
      </c>
      <c r="G38" s="539">
        <v>8</v>
      </c>
      <c r="H38" s="580"/>
      <c r="I38" s="319"/>
      <c r="J38" s="319"/>
      <c r="K38" s="319"/>
    </row>
    <row r="39" spans="1:11" ht="16.5" thickBot="1">
      <c r="A39" s="568" t="s">
        <v>766</v>
      </c>
      <c r="B39" s="581">
        <v>8</v>
      </c>
      <c r="C39" s="540">
        <v>4</v>
      </c>
      <c r="D39" s="540">
        <v>4</v>
      </c>
      <c r="E39" s="540">
        <v>2</v>
      </c>
      <c r="F39" s="540">
        <v>1</v>
      </c>
      <c r="G39" s="540">
        <v>1</v>
      </c>
      <c r="H39" s="580"/>
      <c r="I39" s="319"/>
      <c r="J39" s="319"/>
      <c r="K39" s="319"/>
    </row>
    <row r="40" spans="1:11" ht="16.899999999999999" customHeight="1" thickBot="1">
      <c r="A40" s="594" t="s">
        <v>768</v>
      </c>
      <c r="B40" s="583">
        <v>13</v>
      </c>
      <c r="C40" s="541">
        <v>12</v>
      </c>
      <c r="D40" s="541">
        <v>13</v>
      </c>
      <c r="E40" s="541">
        <v>12</v>
      </c>
      <c r="F40" s="541">
        <v>12</v>
      </c>
      <c r="G40" s="541">
        <v>13</v>
      </c>
      <c r="H40" s="580"/>
      <c r="I40" s="319"/>
      <c r="J40" s="319"/>
      <c r="K40" s="319"/>
    </row>
    <row r="41" spans="1:11" ht="16.5" thickBot="1">
      <c r="A41" s="595" t="s">
        <v>796</v>
      </c>
      <c r="B41" s="585">
        <v>19</v>
      </c>
      <c r="C41" s="542">
        <v>18</v>
      </c>
      <c r="D41" s="542">
        <v>10</v>
      </c>
      <c r="E41" s="542">
        <v>12</v>
      </c>
      <c r="F41" s="542">
        <v>11</v>
      </c>
      <c r="G41" s="542">
        <v>11</v>
      </c>
      <c r="H41" s="580"/>
      <c r="I41" s="319"/>
      <c r="J41" s="319"/>
      <c r="K41" s="319"/>
    </row>
    <row r="42" spans="1:11" ht="16.5" thickBot="1">
      <c r="A42" s="596" t="s">
        <v>772</v>
      </c>
      <c r="B42" s="586">
        <v>11</v>
      </c>
      <c r="C42" s="587">
        <v>6</v>
      </c>
      <c r="D42" s="587">
        <v>6</v>
      </c>
      <c r="E42" s="587">
        <v>3</v>
      </c>
      <c r="F42" s="587">
        <v>6</v>
      </c>
      <c r="G42" s="587">
        <v>10</v>
      </c>
      <c r="H42" s="580"/>
      <c r="I42" s="319"/>
      <c r="J42" s="319"/>
      <c r="K42" s="319"/>
    </row>
    <row r="43" spans="1:11" s="488" customFormat="1" ht="15.75">
      <c r="A43" s="597"/>
      <c r="B43" s="589"/>
      <c r="C43" s="590"/>
      <c r="D43" s="590"/>
      <c r="E43" s="590"/>
      <c r="F43" s="590"/>
      <c r="G43" s="590"/>
      <c r="H43" s="580"/>
      <c r="I43" s="580"/>
      <c r="J43" s="580"/>
      <c r="K43" s="580"/>
    </row>
    <row r="44" spans="1:11" ht="16.5" thickBot="1">
      <c r="A44" s="593"/>
      <c r="B44" s="319"/>
      <c r="C44" s="319"/>
      <c r="D44" s="319"/>
      <c r="E44" s="319"/>
      <c r="F44" s="319"/>
      <c r="G44" s="319"/>
      <c r="H44" s="580"/>
      <c r="I44" s="319"/>
      <c r="J44" s="319"/>
      <c r="K44" s="319"/>
    </row>
    <row r="45" spans="1:11" ht="14.45" customHeight="1">
      <c r="A45" s="962" t="s">
        <v>794</v>
      </c>
      <c r="B45" s="976" t="s">
        <v>801</v>
      </c>
      <c r="C45" s="977"/>
      <c r="D45" s="977"/>
      <c r="E45" s="977"/>
      <c r="F45" s="977"/>
      <c r="G45" s="978"/>
      <c r="H45" s="580"/>
      <c r="I45" s="319"/>
      <c r="J45" s="319"/>
      <c r="K45" s="319"/>
    </row>
    <row r="46" spans="1:11" ht="16.5" thickBot="1">
      <c r="A46" s="975"/>
      <c r="B46" s="979" t="s">
        <v>798</v>
      </c>
      <c r="C46" s="980"/>
      <c r="D46" s="980"/>
      <c r="E46" s="980"/>
      <c r="F46" s="980"/>
      <c r="G46" s="981"/>
      <c r="H46" s="580"/>
      <c r="I46" s="319"/>
      <c r="J46" s="319"/>
      <c r="K46" s="319"/>
    </row>
    <row r="47" spans="1:11" ht="16.5" thickBot="1">
      <c r="A47" s="968"/>
      <c r="B47" s="529" t="s">
        <v>743</v>
      </c>
      <c r="C47" s="529" t="s">
        <v>744</v>
      </c>
      <c r="D47" s="529" t="s">
        <v>745</v>
      </c>
      <c r="E47" s="529" t="s">
        <v>746</v>
      </c>
      <c r="F47" s="529" t="s">
        <v>747</v>
      </c>
      <c r="G47" s="529" t="s">
        <v>748</v>
      </c>
      <c r="H47" s="580"/>
      <c r="I47" s="319"/>
      <c r="J47" s="319"/>
      <c r="K47" s="319"/>
    </row>
    <row r="48" spans="1:11" ht="16.5" thickBot="1">
      <c r="A48" s="566" t="s">
        <v>762</v>
      </c>
      <c r="B48" s="578">
        <v>1.65</v>
      </c>
      <c r="C48" s="538">
        <v>1.4</v>
      </c>
      <c r="D48" s="538">
        <v>1.117</v>
      </c>
      <c r="E48" s="538">
        <v>1.1000000000000001</v>
      </c>
      <c r="F48" s="538">
        <v>1.0900000000000001</v>
      </c>
      <c r="G48" s="538">
        <v>1.111</v>
      </c>
      <c r="H48" s="580"/>
      <c r="I48" s="319"/>
      <c r="J48" s="319"/>
      <c r="K48" s="319"/>
    </row>
    <row r="49" spans="1:11" ht="16.5" thickBot="1">
      <c r="A49" s="567" t="s">
        <v>764</v>
      </c>
      <c r="B49" s="579">
        <v>1.21</v>
      </c>
      <c r="C49" s="539">
        <v>1.33</v>
      </c>
      <c r="D49" s="539">
        <v>1.44</v>
      </c>
      <c r="E49" s="539">
        <v>1.42</v>
      </c>
      <c r="F49" s="539">
        <v>1.27</v>
      </c>
      <c r="G49" s="539">
        <v>1.5</v>
      </c>
      <c r="H49" s="580"/>
      <c r="I49" s="319"/>
      <c r="J49" s="319"/>
      <c r="K49" s="319"/>
    </row>
    <row r="50" spans="1:11" ht="16.5" thickBot="1">
      <c r="A50" s="568" t="s">
        <v>766</v>
      </c>
      <c r="B50" s="581">
        <v>1.5</v>
      </c>
      <c r="C50" s="540">
        <v>1.5</v>
      </c>
      <c r="D50" s="540">
        <v>1.25</v>
      </c>
      <c r="E50" s="540">
        <v>1</v>
      </c>
      <c r="F50" s="540">
        <v>1</v>
      </c>
      <c r="G50" s="540">
        <v>1</v>
      </c>
      <c r="H50" s="580"/>
      <c r="I50" s="319"/>
      <c r="J50" s="319"/>
      <c r="K50" s="319"/>
    </row>
    <row r="51" spans="1:11" ht="13.5" customHeight="1" thickBot="1">
      <c r="A51" s="594" t="s">
        <v>768</v>
      </c>
      <c r="B51" s="583">
        <v>1.54</v>
      </c>
      <c r="C51" s="541">
        <v>2</v>
      </c>
      <c r="D51" s="541">
        <v>1.85</v>
      </c>
      <c r="E51" s="541">
        <v>1.92</v>
      </c>
      <c r="F51" s="541">
        <v>2.08</v>
      </c>
      <c r="G51" s="541">
        <v>1.92</v>
      </c>
      <c r="H51" s="580"/>
      <c r="I51" s="319"/>
      <c r="J51" s="319"/>
      <c r="K51" s="319"/>
    </row>
    <row r="52" spans="1:11" ht="16.5" thickBot="1">
      <c r="A52" s="595" t="s">
        <v>796</v>
      </c>
      <c r="B52" s="585">
        <v>1.05</v>
      </c>
      <c r="C52" s="542">
        <v>1.1100000000000001</v>
      </c>
      <c r="D52" s="542">
        <v>1.3</v>
      </c>
      <c r="E52" s="542">
        <v>1.17</v>
      </c>
      <c r="F52" s="542">
        <v>1.55</v>
      </c>
      <c r="G52" s="542">
        <v>1.27</v>
      </c>
      <c r="H52" s="580"/>
      <c r="I52" s="319"/>
      <c r="J52" s="319"/>
      <c r="K52" s="319"/>
    </row>
    <row r="53" spans="1:11" ht="16.5" thickBot="1">
      <c r="A53" s="596" t="s">
        <v>772</v>
      </c>
      <c r="B53" s="586">
        <v>2</v>
      </c>
      <c r="C53" s="587">
        <v>1</v>
      </c>
      <c r="D53" s="587">
        <v>1</v>
      </c>
      <c r="E53" s="587">
        <v>1</v>
      </c>
      <c r="F53" s="587">
        <v>2</v>
      </c>
      <c r="G53" s="587">
        <v>2</v>
      </c>
      <c r="H53" s="580"/>
      <c r="I53" s="319"/>
      <c r="J53" s="319"/>
      <c r="K53" s="319"/>
    </row>
    <row r="54" spans="1:11" ht="16.5" thickBot="1">
      <c r="A54" s="591"/>
      <c r="B54" s="319"/>
      <c r="C54" s="319"/>
      <c r="D54" s="319"/>
      <c r="E54" s="319"/>
      <c r="F54" s="319"/>
      <c r="G54" s="319"/>
      <c r="H54" s="580"/>
      <c r="I54" s="319"/>
      <c r="J54" s="319"/>
      <c r="K54" s="319"/>
    </row>
    <row r="55" spans="1:11" ht="14.45" customHeight="1">
      <c r="A55" s="962" t="s">
        <v>794</v>
      </c>
      <c r="B55" s="976" t="s">
        <v>802</v>
      </c>
      <c r="C55" s="977"/>
      <c r="D55" s="977"/>
      <c r="E55" s="977"/>
      <c r="F55" s="977"/>
      <c r="G55" s="978"/>
      <c r="H55" s="580"/>
      <c r="I55" s="319"/>
      <c r="J55" s="319"/>
      <c r="K55" s="319"/>
    </row>
    <row r="56" spans="1:11" ht="16.5" thickBot="1">
      <c r="A56" s="975"/>
      <c r="B56" s="979" t="s">
        <v>798</v>
      </c>
      <c r="C56" s="980"/>
      <c r="D56" s="980"/>
      <c r="E56" s="980"/>
      <c r="F56" s="980"/>
      <c r="G56" s="981"/>
      <c r="H56" s="580"/>
      <c r="I56" s="319"/>
      <c r="J56" s="319"/>
      <c r="K56" s="319"/>
    </row>
    <row r="57" spans="1:11" ht="16.5" thickBot="1">
      <c r="A57" s="968"/>
      <c r="B57" s="529" t="s">
        <v>743</v>
      </c>
      <c r="C57" s="529" t="s">
        <v>744</v>
      </c>
      <c r="D57" s="529" t="s">
        <v>745</v>
      </c>
      <c r="E57" s="529" t="s">
        <v>746</v>
      </c>
      <c r="F57" s="529" t="s">
        <v>747</v>
      </c>
      <c r="G57" s="529" t="s">
        <v>748</v>
      </c>
      <c r="H57" s="580"/>
      <c r="I57" s="319"/>
      <c r="J57" s="319"/>
      <c r="K57" s="319"/>
    </row>
    <row r="58" spans="1:11" ht="16.5" thickBot="1">
      <c r="A58" s="566" t="s">
        <v>762</v>
      </c>
      <c r="B58" s="578">
        <v>3</v>
      </c>
      <c r="C58" s="538">
        <v>2</v>
      </c>
      <c r="D58" s="538">
        <v>2</v>
      </c>
      <c r="E58" s="538">
        <v>2</v>
      </c>
      <c r="F58" s="538">
        <v>2</v>
      </c>
      <c r="G58" s="538">
        <v>2</v>
      </c>
      <c r="H58" s="580"/>
      <c r="I58" s="319"/>
      <c r="J58" s="319"/>
      <c r="K58" s="319"/>
    </row>
    <row r="59" spans="1:11" ht="16.5" thickBot="1">
      <c r="A59" s="567" t="s">
        <v>764</v>
      </c>
      <c r="B59" s="579">
        <v>2</v>
      </c>
      <c r="C59" s="539">
        <v>2</v>
      </c>
      <c r="D59" s="539">
        <v>3</v>
      </c>
      <c r="E59" s="539">
        <v>2</v>
      </c>
      <c r="F59" s="539">
        <v>2</v>
      </c>
      <c r="G59" s="539">
        <v>3</v>
      </c>
      <c r="H59" s="580"/>
      <c r="I59" s="319"/>
      <c r="J59" s="319"/>
      <c r="K59" s="319"/>
    </row>
    <row r="60" spans="1:11" ht="16.5" thickBot="1">
      <c r="A60" s="568" t="s">
        <v>766</v>
      </c>
      <c r="B60" s="581">
        <v>2</v>
      </c>
      <c r="C60" s="540">
        <v>2</v>
      </c>
      <c r="D60" s="540">
        <v>2</v>
      </c>
      <c r="E60" s="540">
        <v>1</v>
      </c>
      <c r="F60" s="540">
        <v>1</v>
      </c>
      <c r="G60" s="540">
        <v>1</v>
      </c>
      <c r="H60" s="580"/>
      <c r="I60" s="319"/>
      <c r="J60" s="319"/>
      <c r="K60" s="319"/>
    </row>
    <row r="61" spans="1:11" ht="16.149999999999999" customHeight="1" thickBot="1">
      <c r="A61" s="594" t="s">
        <v>768</v>
      </c>
      <c r="B61" s="583">
        <v>3</v>
      </c>
      <c r="C61" s="541">
        <v>3</v>
      </c>
      <c r="D61" s="541">
        <v>4</v>
      </c>
      <c r="E61" s="541">
        <v>4</v>
      </c>
      <c r="F61" s="541">
        <v>5</v>
      </c>
      <c r="G61" s="541">
        <v>4</v>
      </c>
      <c r="H61" s="580"/>
      <c r="I61" s="319"/>
      <c r="J61" s="319"/>
      <c r="K61" s="319"/>
    </row>
    <row r="62" spans="1:11" ht="16.5" thickBot="1">
      <c r="A62" s="595" t="s">
        <v>796</v>
      </c>
      <c r="B62" s="585">
        <v>2</v>
      </c>
      <c r="C62" s="542">
        <v>2</v>
      </c>
      <c r="D62" s="542">
        <v>3</v>
      </c>
      <c r="E62" s="542">
        <v>2</v>
      </c>
      <c r="F62" s="542">
        <v>3</v>
      </c>
      <c r="G62" s="542">
        <v>2</v>
      </c>
      <c r="H62" s="580"/>
      <c r="I62" s="319"/>
      <c r="J62" s="319"/>
      <c r="K62" s="319"/>
    </row>
    <row r="63" spans="1:11" ht="16.5" thickBot="1">
      <c r="A63" s="596" t="s">
        <v>772</v>
      </c>
      <c r="B63" s="586">
        <v>5</v>
      </c>
      <c r="C63" s="587">
        <v>2</v>
      </c>
      <c r="D63" s="587">
        <v>2</v>
      </c>
      <c r="E63" s="587">
        <v>2</v>
      </c>
      <c r="F63" s="587">
        <v>3</v>
      </c>
      <c r="G63" s="587">
        <v>4</v>
      </c>
      <c r="H63" s="580"/>
      <c r="I63" s="319"/>
      <c r="J63" s="319"/>
      <c r="K63" s="319"/>
    </row>
    <row r="64" spans="1:11" ht="15.75">
      <c r="A64" s="591"/>
      <c r="B64" s="319"/>
      <c r="C64" s="319"/>
      <c r="D64" s="319"/>
      <c r="E64" s="319"/>
      <c r="F64" s="319"/>
      <c r="G64" s="319"/>
      <c r="H64" s="319"/>
      <c r="I64" s="319"/>
      <c r="J64" s="319"/>
      <c r="K64" s="319"/>
    </row>
  </sheetData>
  <mergeCells count="17">
    <mergeCell ref="A1:G1"/>
    <mergeCell ref="A3:A4"/>
    <mergeCell ref="B3:G3"/>
    <mergeCell ref="A13:A15"/>
    <mergeCell ref="B13:G13"/>
    <mergeCell ref="B14:G14"/>
    <mergeCell ref="A55:A57"/>
    <mergeCell ref="B55:G55"/>
    <mergeCell ref="B56:G56"/>
    <mergeCell ref="A24:A26"/>
    <mergeCell ref="B24:G24"/>
    <mergeCell ref="B25:G25"/>
    <mergeCell ref="A35:A36"/>
    <mergeCell ref="B35:G35"/>
    <mergeCell ref="A45:A47"/>
    <mergeCell ref="B45:G45"/>
    <mergeCell ref="B46:G4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K16" sqref="K16"/>
    </sheetView>
  </sheetViews>
  <sheetFormatPr defaultRowHeight="15"/>
  <cols>
    <col min="1" max="1" width="15.42578125" customWidth="1"/>
    <col min="2" max="2" width="11.85546875" customWidth="1"/>
    <col min="3" max="3" width="10.5703125" customWidth="1"/>
    <col min="4" max="4" width="10.28515625" customWidth="1"/>
    <col min="5" max="5" width="10.42578125" customWidth="1"/>
    <col min="6" max="6" width="11" customWidth="1"/>
    <col min="7" max="7" width="11.5703125" customWidth="1"/>
  </cols>
  <sheetData>
    <row r="1" spans="1:9" ht="30" customHeight="1">
      <c r="A1" s="930" t="s">
        <v>713</v>
      </c>
      <c r="B1" s="930"/>
      <c r="C1" s="930"/>
      <c r="D1" s="930"/>
      <c r="E1" s="930"/>
      <c r="F1" s="930"/>
      <c r="G1" s="930"/>
      <c r="H1" s="388"/>
      <c r="I1" s="388"/>
    </row>
    <row r="3" spans="1:9" ht="15.75" thickBot="1">
      <c r="A3" s="985" t="s">
        <v>803</v>
      </c>
      <c r="B3" s="986"/>
      <c r="C3" s="986"/>
      <c r="D3" s="986"/>
      <c r="E3" s="986"/>
      <c r="F3" s="986"/>
      <c r="G3" s="986"/>
    </row>
    <row r="4" spans="1:9" ht="16.5" thickBot="1">
      <c r="A4" s="483"/>
      <c r="B4" s="920" t="s">
        <v>652</v>
      </c>
      <c r="C4" s="921"/>
      <c r="D4" s="921"/>
      <c r="E4" s="921"/>
      <c r="F4" s="921"/>
      <c r="G4" s="922"/>
    </row>
    <row r="5" spans="1:9" ht="16.5" thickBot="1">
      <c r="A5" s="515" t="s">
        <v>531</v>
      </c>
      <c r="B5" s="516">
        <v>2016</v>
      </c>
      <c r="C5" s="516">
        <v>2017</v>
      </c>
      <c r="D5" s="516">
        <v>2018</v>
      </c>
      <c r="E5" s="516">
        <v>2019</v>
      </c>
      <c r="F5" s="516">
        <v>2020</v>
      </c>
      <c r="G5" s="516">
        <v>2021</v>
      </c>
    </row>
    <row r="6" spans="1:9" ht="48.75" customHeight="1" thickBot="1">
      <c r="A6" s="598" t="s">
        <v>804</v>
      </c>
      <c r="B6" s="495">
        <v>162</v>
      </c>
      <c r="C6" s="495">
        <v>137</v>
      </c>
      <c r="D6" s="495">
        <v>106</v>
      </c>
      <c r="E6" s="495">
        <v>86</v>
      </c>
      <c r="F6" s="495">
        <v>70</v>
      </c>
      <c r="G6" s="495">
        <v>67</v>
      </c>
    </row>
    <row r="7" spans="1:9" ht="15.75">
      <c r="A7" s="492"/>
    </row>
    <row r="8" spans="1:9" ht="15.75" thickBot="1">
      <c r="A8" s="985" t="s">
        <v>805</v>
      </c>
      <c r="B8" s="986"/>
      <c r="C8" s="986"/>
      <c r="D8" s="986"/>
      <c r="E8" s="986"/>
      <c r="F8" s="986"/>
      <c r="G8" s="986"/>
    </row>
    <row r="9" spans="1:9" ht="16.5" thickBot="1">
      <c r="A9" s="483"/>
      <c r="B9" s="920" t="s">
        <v>652</v>
      </c>
      <c r="C9" s="921"/>
      <c r="D9" s="921"/>
      <c r="E9" s="921"/>
      <c r="F9" s="921"/>
      <c r="G9" s="922"/>
    </row>
    <row r="10" spans="1:9" ht="16.5" thickBot="1">
      <c r="A10" s="515" t="s">
        <v>531</v>
      </c>
      <c r="B10" s="516">
        <v>2016</v>
      </c>
      <c r="C10" s="516">
        <v>2017</v>
      </c>
      <c r="D10" s="516">
        <v>2018</v>
      </c>
      <c r="E10" s="516">
        <v>2019</v>
      </c>
      <c r="F10" s="516">
        <v>2020</v>
      </c>
      <c r="G10" s="516">
        <v>2021</v>
      </c>
    </row>
    <row r="11" spans="1:9" ht="50.25" customHeight="1" thickBot="1">
      <c r="A11" s="598" t="s">
        <v>806</v>
      </c>
      <c r="B11" s="495">
        <v>143</v>
      </c>
      <c r="C11" s="495">
        <v>134</v>
      </c>
      <c r="D11" s="495" t="s">
        <v>807</v>
      </c>
      <c r="E11" s="495">
        <v>109</v>
      </c>
      <c r="F11" s="495">
        <v>108</v>
      </c>
      <c r="G11" s="495">
        <v>98</v>
      </c>
    </row>
    <row r="12" spans="1:9" ht="15.75">
      <c r="A12" s="492"/>
    </row>
  </sheetData>
  <mergeCells count="5">
    <mergeCell ref="A1:G1"/>
    <mergeCell ref="A3:G3"/>
    <mergeCell ref="B4:G4"/>
    <mergeCell ref="A8:G8"/>
    <mergeCell ref="B9:G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M22" sqref="M22"/>
    </sheetView>
  </sheetViews>
  <sheetFormatPr defaultRowHeight="15"/>
  <cols>
    <col min="1" max="1" width="17.85546875" customWidth="1"/>
    <col min="2" max="2" width="40" customWidth="1"/>
    <col min="3" max="3" width="11.85546875" customWidth="1"/>
    <col min="4" max="4" width="10.85546875" customWidth="1"/>
    <col min="5" max="5" width="11.28515625" customWidth="1"/>
    <col min="6" max="6" width="10.7109375" customWidth="1"/>
    <col min="7" max="8" width="10.5703125" customWidth="1"/>
  </cols>
  <sheetData>
    <row r="1" spans="1:9" ht="32.65" customHeight="1">
      <c r="A1" s="987" t="s">
        <v>808</v>
      </c>
      <c r="B1" s="987"/>
      <c r="C1" s="637"/>
      <c r="D1" s="637"/>
      <c r="E1" s="637"/>
      <c r="F1" s="637"/>
      <c r="G1" s="637"/>
      <c r="H1" s="637"/>
    </row>
    <row r="2" spans="1:9" ht="15.75" thickBot="1"/>
    <row r="3" spans="1:9" ht="48.4" customHeight="1" thickBot="1">
      <c r="A3" s="988" t="s">
        <v>652</v>
      </c>
      <c r="B3" s="962" t="s">
        <v>809</v>
      </c>
      <c r="C3" s="982" t="s">
        <v>810</v>
      </c>
      <c r="D3" s="983"/>
      <c r="E3" s="983"/>
      <c r="F3" s="983"/>
      <c r="G3" s="983"/>
      <c r="H3" s="984"/>
      <c r="I3" s="488"/>
    </row>
    <row r="4" spans="1:9" ht="16.5" thickBot="1">
      <c r="A4" s="989"/>
      <c r="B4" s="968"/>
      <c r="C4" s="529" t="s">
        <v>743</v>
      </c>
      <c r="D4" s="529" t="s">
        <v>744</v>
      </c>
      <c r="E4" s="529" t="s">
        <v>745</v>
      </c>
      <c r="F4" s="529" t="s">
        <v>746</v>
      </c>
      <c r="G4" s="529" t="s">
        <v>747</v>
      </c>
      <c r="H4" s="529" t="s">
        <v>748</v>
      </c>
      <c r="I4" s="488"/>
    </row>
    <row r="5" spans="1:9" ht="16.5" thickBot="1">
      <c r="A5" s="599" t="s">
        <v>762</v>
      </c>
      <c r="B5" s="600" t="s">
        <v>811</v>
      </c>
      <c r="C5" s="601">
        <v>11</v>
      </c>
      <c r="D5" s="601">
        <v>9</v>
      </c>
      <c r="E5" s="601">
        <v>10</v>
      </c>
      <c r="F5" s="601">
        <v>10</v>
      </c>
      <c r="G5" s="601">
        <v>9</v>
      </c>
      <c r="H5" s="601">
        <v>5</v>
      </c>
      <c r="I5" s="488"/>
    </row>
    <row r="6" spans="1:9" ht="16.5" thickBot="1">
      <c r="A6" s="599" t="s">
        <v>762</v>
      </c>
      <c r="B6" s="600" t="s">
        <v>812</v>
      </c>
      <c r="C6" s="601">
        <v>19</v>
      </c>
      <c r="D6" s="601">
        <v>19</v>
      </c>
      <c r="E6" s="601">
        <v>18</v>
      </c>
      <c r="F6" s="601">
        <v>17</v>
      </c>
      <c r="G6" s="601">
        <v>16</v>
      </c>
      <c r="H6" s="601">
        <v>16</v>
      </c>
      <c r="I6" s="488"/>
    </row>
    <row r="7" spans="1:9" ht="16.5" thickBot="1">
      <c r="A7" s="599" t="s">
        <v>762</v>
      </c>
      <c r="B7" s="600" t="s">
        <v>813</v>
      </c>
      <c r="C7" s="601">
        <v>8</v>
      </c>
      <c r="D7" s="601">
        <v>10</v>
      </c>
      <c r="E7" s="601">
        <v>10</v>
      </c>
      <c r="F7" s="601">
        <v>10</v>
      </c>
      <c r="G7" s="601">
        <v>11</v>
      </c>
      <c r="H7" s="601">
        <v>13</v>
      </c>
      <c r="I7" s="488"/>
    </row>
    <row r="8" spans="1:9" ht="16.5" thickBot="1">
      <c r="A8" s="599" t="s">
        <v>762</v>
      </c>
      <c r="B8" s="600" t="s">
        <v>814</v>
      </c>
      <c r="C8" s="601">
        <v>23</v>
      </c>
      <c r="D8" s="601">
        <v>23</v>
      </c>
      <c r="E8" s="601">
        <v>22</v>
      </c>
      <c r="F8" s="601">
        <v>23</v>
      </c>
      <c r="G8" s="601">
        <v>23</v>
      </c>
      <c r="H8" s="601">
        <v>25</v>
      </c>
      <c r="I8" s="488"/>
    </row>
    <row r="9" spans="1:9" ht="16.5" thickBot="1">
      <c r="A9" s="548" t="s">
        <v>764</v>
      </c>
      <c r="B9" s="602" t="s">
        <v>815</v>
      </c>
      <c r="C9" s="603">
        <v>10</v>
      </c>
      <c r="D9" s="539">
        <v>10</v>
      </c>
      <c r="E9" s="539">
        <v>10</v>
      </c>
      <c r="F9" s="539">
        <v>10</v>
      </c>
      <c r="G9" s="539">
        <v>10</v>
      </c>
      <c r="H9" s="539">
        <v>12</v>
      </c>
      <c r="I9" s="488"/>
    </row>
    <row r="10" spans="1:9" ht="16.5" thickBot="1">
      <c r="A10" s="548" t="s">
        <v>764</v>
      </c>
      <c r="B10" s="602" t="s">
        <v>816</v>
      </c>
      <c r="C10" s="603">
        <v>11</v>
      </c>
      <c r="D10" s="539">
        <v>12</v>
      </c>
      <c r="E10" s="539">
        <v>13</v>
      </c>
      <c r="F10" s="539">
        <v>34</v>
      </c>
      <c r="G10" s="539">
        <v>37</v>
      </c>
      <c r="H10" s="539">
        <v>32</v>
      </c>
      <c r="I10" s="488"/>
    </row>
    <row r="11" spans="1:9" ht="16.5" thickBot="1">
      <c r="A11" s="548" t="s">
        <v>764</v>
      </c>
      <c r="B11" s="602" t="s">
        <v>817</v>
      </c>
      <c r="C11" s="603">
        <v>20</v>
      </c>
      <c r="D11" s="539">
        <v>23</v>
      </c>
      <c r="E11" s="539">
        <v>23</v>
      </c>
      <c r="F11" s="539">
        <v>23</v>
      </c>
      <c r="G11" s="539">
        <v>23</v>
      </c>
      <c r="H11" s="539">
        <v>24</v>
      </c>
      <c r="I11" s="488"/>
    </row>
    <row r="12" spans="1:9" ht="16.5" thickBot="1">
      <c r="A12" s="548" t="s">
        <v>764</v>
      </c>
      <c r="B12" s="602" t="s">
        <v>818</v>
      </c>
      <c r="C12" s="603">
        <v>10</v>
      </c>
      <c r="D12" s="539">
        <v>10</v>
      </c>
      <c r="E12" s="539">
        <v>10</v>
      </c>
      <c r="F12" s="539">
        <v>11</v>
      </c>
      <c r="G12" s="539">
        <v>11</v>
      </c>
      <c r="H12" s="539">
        <v>11</v>
      </c>
      <c r="I12" s="488"/>
    </row>
    <row r="13" spans="1:9" ht="16.5" thickBot="1">
      <c r="A13" s="548" t="s">
        <v>764</v>
      </c>
      <c r="B13" s="602" t="s">
        <v>819</v>
      </c>
      <c r="C13" s="603">
        <v>5</v>
      </c>
      <c r="D13" s="539">
        <v>6</v>
      </c>
      <c r="E13" s="539">
        <v>6</v>
      </c>
      <c r="F13" s="539">
        <v>0</v>
      </c>
      <c r="G13" s="539">
        <v>0</v>
      </c>
      <c r="H13" s="539">
        <v>0</v>
      </c>
      <c r="I13" s="488"/>
    </row>
    <row r="14" spans="1:9" ht="16.5" thickBot="1">
      <c r="A14" s="604" t="s">
        <v>764</v>
      </c>
      <c r="B14" s="605" t="s">
        <v>820</v>
      </c>
      <c r="C14" s="606">
        <v>9</v>
      </c>
      <c r="D14" s="607">
        <v>9</v>
      </c>
      <c r="E14" s="607">
        <v>9</v>
      </c>
      <c r="F14" s="607">
        <v>10</v>
      </c>
      <c r="G14" s="607">
        <v>10</v>
      </c>
      <c r="H14" s="607">
        <v>12</v>
      </c>
      <c r="I14" s="488"/>
    </row>
    <row r="15" spans="1:9" ht="16.5" thickBot="1">
      <c r="A15" s="608" t="s">
        <v>766</v>
      </c>
      <c r="B15" s="609" t="s">
        <v>821</v>
      </c>
      <c r="C15" s="610">
        <v>16</v>
      </c>
      <c r="D15" s="611">
        <v>17</v>
      </c>
      <c r="E15" s="611">
        <v>17</v>
      </c>
      <c r="F15" s="611">
        <v>16</v>
      </c>
      <c r="G15" s="611">
        <v>16</v>
      </c>
      <c r="H15" s="611">
        <v>16</v>
      </c>
      <c r="I15" s="488"/>
    </row>
    <row r="16" spans="1:9" ht="16.5" thickBot="1">
      <c r="A16" s="549" t="s">
        <v>766</v>
      </c>
      <c r="B16" s="612" t="s">
        <v>822</v>
      </c>
      <c r="C16" s="613" t="s">
        <v>823</v>
      </c>
      <c r="D16" s="540" t="s">
        <v>823</v>
      </c>
      <c r="E16" s="540" t="s">
        <v>823</v>
      </c>
      <c r="F16" s="540">
        <v>10</v>
      </c>
      <c r="G16" s="540">
        <v>10</v>
      </c>
      <c r="H16" s="540">
        <v>12</v>
      </c>
      <c r="I16" s="488"/>
    </row>
    <row r="17" spans="1:9" ht="16.5" thickBot="1">
      <c r="A17" s="582" t="s">
        <v>768</v>
      </c>
      <c r="B17" s="614" t="s">
        <v>824</v>
      </c>
      <c r="C17" s="583">
        <v>26</v>
      </c>
      <c r="D17" s="541">
        <v>23</v>
      </c>
      <c r="E17" s="541">
        <v>24</v>
      </c>
      <c r="F17" s="541">
        <v>24</v>
      </c>
      <c r="G17" s="541">
        <v>24</v>
      </c>
      <c r="H17" s="541">
        <v>24</v>
      </c>
      <c r="I17" s="488"/>
    </row>
    <row r="18" spans="1:9" ht="16.5" thickBot="1">
      <c r="A18" s="582" t="s">
        <v>768</v>
      </c>
      <c r="B18" s="614" t="s">
        <v>825</v>
      </c>
      <c r="C18" s="583">
        <v>23</v>
      </c>
      <c r="D18" s="541">
        <v>27</v>
      </c>
      <c r="E18" s="541">
        <v>26</v>
      </c>
      <c r="F18" s="541">
        <v>28</v>
      </c>
      <c r="G18" s="541">
        <v>27</v>
      </c>
      <c r="H18" s="541">
        <v>27</v>
      </c>
      <c r="I18" s="488"/>
    </row>
    <row r="19" spans="1:9" ht="16.5" thickBot="1">
      <c r="A19" s="584" t="s">
        <v>796</v>
      </c>
      <c r="B19" s="615" t="s">
        <v>826</v>
      </c>
      <c r="C19" s="585">
        <v>10</v>
      </c>
      <c r="D19" s="542">
        <v>10</v>
      </c>
      <c r="E19" s="542">
        <v>9</v>
      </c>
      <c r="F19" s="542">
        <v>9</v>
      </c>
      <c r="G19" s="542">
        <v>8</v>
      </c>
      <c r="H19" s="542">
        <v>9</v>
      </c>
      <c r="I19" s="488"/>
    </row>
    <row r="20" spans="1:9" ht="16.5" thickBot="1">
      <c r="A20" s="584" t="s">
        <v>796</v>
      </c>
      <c r="B20" s="615" t="s">
        <v>827</v>
      </c>
      <c r="C20" s="585">
        <v>12</v>
      </c>
      <c r="D20" s="542">
        <v>11</v>
      </c>
      <c r="E20" s="542">
        <v>11</v>
      </c>
      <c r="F20" s="542">
        <v>13</v>
      </c>
      <c r="G20" s="542">
        <v>14</v>
      </c>
      <c r="H20" s="542">
        <v>14</v>
      </c>
      <c r="I20" s="488"/>
    </row>
    <row r="21" spans="1:9" ht="20.100000000000001" customHeight="1" thickBot="1">
      <c r="A21" s="584" t="s">
        <v>796</v>
      </c>
      <c r="B21" s="615" t="s">
        <v>828</v>
      </c>
      <c r="C21" s="585">
        <v>17</v>
      </c>
      <c r="D21" s="542">
        <v>18</v>
      </c>
      <c r="E21" s="542">
        <v>19</v>
      </c>
      <c r="F21" s="542">
        <v>21</v>
      </c>
      <c r="G21" s="542">
        <v>21</v>
      </c>
      <c r="H21" s="542">
        <v>21</v>
      </c>
      <c r="I21" s="488"/>
    </row>
    <row r="22" spans="1:9" ht="16.5" thickBot="1">
      <c r="A22" s="584" t="s">
        <v>796</v>
      </c>
      <c r="B22" s="615" t="s">
        <v>829</v>
      </c>
      <c r="C22" s="585">
        <v>9</v>
      </c>
      <c r="D22" s="542">
        <v>9</v>
      </c>
      <c r="E22" s="542">
        <v>9</v>
      </c>
      <c r="F22" s="542">
        <v>9</v>
      </c>
      <c r="G22" s="542">
        <v>9</v>
      </c>
      <c r="H22" s="542">
        <v>10</v>
      </c>
      <c r="I22" s="488"/>
    </row>
    <row r="23" spans="1:9" ht="16.5" thickBot="1">
      <c r="A23" s="616" t="s">
        <v>772</v>
      </c>
      <c r="B23" s="617" t="s">
        <v>830</v>
      </c>
      <c r="C23" s="618" t="s">
        <v>831</v>
      </c>
      <c r="D23" s="587">
        <v>6</v>
      </c>
      <c r="E23" s="587">
        <v>4</v>
      </c>
      <c r="F23" s="587">
        <v>3</v>
      </c>
      <c r="G23" s="587">
        <v>2</v>
      </c>
      <c r="H23" s="587">
        <v>2</v>
      </c>
      <c r="I23" s="488"/>
    </row>
    <row r="24" spans="1:9" ht="16.5" thickBot="1">
      <c r="A24" s="616" t="s">
        <v>772</v>
      </c>
      <c r="B24" s="617" t="s">
        <v>832</v>
      </c>
      <c r="C24" s="618" t="s">
        <v>831</v>
      </c>
      <c r="D24" s="618" t="s">
        <v>831</v>
      </c>
      <c r="E24" s="618" t="s">
        <v>831</v>
      </c>
      <c r="F24" s="587">
        <v>2</v>
      </c>
      <c r="G24" s="587">
        <v>5</v>
      </c>
      <c r="H24" s="587">
        <v>2</v>
      </c>
      <c r="I24" s="488"/>
    </row>
    <row r="25" spans="1:9" ht="16.5" thickBot="1">
      <c r="A25" s="616" t="s">
        <v>772</v>
      </c>
      <c r="B25" s="617" t="s">
        <v>833</v>
      </c>
      <c r="C25" s="618" t="s">
        <v>831</v>
      </c>
      <c r="D25" s="618" t="s">
        <v>831</v>
      </c>
      <c r="E25" s="618" t="s">
        <v>831</v>
      </c>
      <c r="F25" s="587">
        <v>5</v>
      </c>
      <c r="G25" s="587">
        <v>5</v>
      </c>
      <c r="H25" s="587">
        <v>3</v>
      </c>
      <c r="I25" s="488"/>
    </row>
    <row r="26" spans="1:9" s="313" customFormat="1" ht="14.45" customHeight="1">
      <c r="A26" s="588"/>
      <c r="B26" s="588"/>
      <c r="C26" s="589"/>
      <c r="D26" s="590"/>
      <c r="E26" s="590"/>
      <c r="F26" s="590"/>
      <c r="G26" s="590"/>
      <c r="H26" s="590"/>
    </row>
    <row r="27" spans="1:9" ht="16.5" thickBot="1">
      <c r="A27" s="619"/>
      <c r="B27" s="619"/>
      <c r="C27" s="620"/>
      <c r="D27" s="621"/>
      <c r="E27" s="621"/>
      <c r="F27" s="621"/>
      <c r="G27" s="621"/>
      <c r="H27" s="621"/>
    </row>
    <row r="28" spans="1:9" ht="54" customHeight="1" thickBot="1">
      <c r="A28" s="988" t="s">
        <v>652</v>
      </c>
      <c r="B28" s="962" t="s">
        <v>834</v>
      </c>
      <c r="C28" s="964" t="s">
        <v>835</v>
      </c>
      <c r="D28" s="965"/>
      <c r="E28" s="965"/>
      <c r="F28" s="965"/>
      <c r="G28" s="965"/>
      <c r="H28" s="966"/>
    </row>
    <row r="29" spans="1:9" ht="16.5" thickBot="1">
      <c r="A29" s="989"/>
      <c r="B29" s="968"/>
      <c r="C29" s="529" t="s">
        <v>743</v>
      </c>
      <c r="D29" s="529" t="s">
        <v>744</v>
      </c>
      <c r="E29" s="529" t="s">
        <v>745</v>
      </c>
      <c r="F29" s="529" t="s">
        <v>746</v>
      </c>
      <c r="G29" s="529" t="s">
        <v>747</v>
      </c>
      <c r="H29" s="529" t="s">
        <v>748</v>
      </c>
    </row>
    <row r="30" spans="1:9" ht="16.5" thickBot="1">
      <c r="A30" s="599" t="s">
        <v>762</v>
      </c>
      <c r="B30" s="600" t="s">
        <v>811</v>
      </c>
      <c r="C30" s="601">
        <v>11</v>
      </c>
      <c r="D30" s="601">
        <v>9</v>
      </c>
      <c r="E30" s="601">
        <v>10</v>
      </c>
      <c r="F30" s="601">
        <v>10</v>
      </c>
      <c r="G30" s="601">
        <v>9</v>
      </c>
      <c r="H30" s="601">
        <v>5</v>
      </c>
    </row>
    <row r="31" spans="1:9" ht="16.5" thickBot="1">
      <c r="A31" s="599" t="s">
        <v>762</v>
      </c>
      <c r="B31" s="600" t="s">
        <v>812</v>
      </c>
      <c r="C31" s="601">
        <v>19</v>
      </c>
      <c r="D31" s="601">
        <v>19</v>
      </c>
      <c r="E31" s="601">
        <v>18</v>
      </c>
      <c r="F31" s="601">
        <v>17</v>
      </c>
      <c r="G31" s="601">
        <v>16</v>
      </c>
      <c r="H31" s="601">
        <v>16</v>
      </c>
    </row>
    <row r="32" spans="1:9" ht="16.5" thickBot="1">
      <c r="A32" s="599" t="s">
        <v>762</v>
      </c>
      <c r="B32" s="600" t="s">
        <v>813</v>
      </c>
      <c r="C32" s="601">
        <v>8</v>
      </c>
      <c r="D32" s="601">
        <v>10</v>
      </c>
      <c r="E32" s="601">
        <v>10</v>
      </c>
      <c r="F32" s="601">
        <v>10</v>
      </c>
      <c r="G32" s="601">
        <v>11</v>
      </c>
      <c r="H32" s="601">
        <v>13</v>
      </c>
    </row>
    <row r="33" spans="1:9" ht="16.5" thickBot="1">
      <c r="A33" s="599" t="s">
        <v>762</v>
      </c>
      <c r="B33" s="600" t="s">
        <v>814</v>
      </c>
      <c r="C33" s="601">
        <v>23</v>
      </c>
      <c r="D33" s="601">
        <v>23</v>
      </c>
      <c r="E33" s="601">
        <v>22</v>
      </c>
      <c r="F33" s="601">
        <v>23</v>
      </c>
      <c r="G33" s="601">
        <v>23</v>
      </c>
      <c r="H33" s="601">
        <v>25</v>
      </c>
    </row>
    <row r="34" spans="1:9" ht="16.5" thickBot="1">
      <c r="A34" s="548" t="s">
        <v>764</v>
      </c>
      <c r="B34" s="622" t="s">
        <v>815</v>
      </c>
      <c r="C34" s="623">
        <v>10</v>
      </c>
      <c r="D34" s="539">
        <v>10</v>
      </c>
      <c r="E34" s="539">
        <v>10</v>
      </c>
      <c r="F34" s="539">
        <v>10</v>
      </c>
      <c r="G34" s="539">
        <v>10</v>
      </c>
      <c r="H34" s="539">
        <v>12</v>
      </c>
      <c r="I34" s="488"/>
    </row>
    <row r="35" spans="1:9" ht="16.5" thickBot="1">
      <c r="A35" s="548" t="s">
        <v>764</v>
      </c>
      <c r="B35" s="622" t="s">
        <v>816</v>
      </c>
      <c r="C35" s="623">
        <v>11</v>
      </c>
      <c r="D35" s="539">
        <v>12</v>
      </c>
      <c r="E35" s="539">
        <v>13</v>
      </c>
      <c r="F35" s="539">
        <v>34</v>
      </c>
      <c r="G35" s="539">
        <v>37</v>
      </c>
      <c r="H35" s="539">
        <v>32</v>
      </c>
      <c r="I35" s="488"/>
    </row>
    <row r="36" spans="1:9" ht="16.5" thickBot="1">
      <c r="A36" s="548" t="s">
        <v>764</v>
      </c>
      <c r="B36" s="622" t="s">
        <v>817</v>
      </c>
      <c r="C36" s="623">
        <v>20</v>
      </c>
      <c r="D36" s="539">
        <v>23</v>
      </c>
      <c r="E36" s="539">
        <v>23</v>
      </c>
      <c r="F36" s="539">
        <v>23</v>
      </c>
      <c r="G36" s="539">
        <v>23</v>
      </c>
      <c r="H36" s="539">
        <v>24</v>
      </c>
      <c r="I36" s="488"/>
    </row>
    <row r="37" spans="1:9" ht="16.5" thickBot="1">
      <c r="A37" s="548" t="s">
        <v>764</v>
      </c>
      <c r="B37" s="622" t="s">
        <v>818</v>
      </c>
      <c r="C37" s="623">
        <v>10</v>
      </c>
      <c r="D37" s="539">
        <v>10</v>
      </c>
      <c r="E37" s="539">
        <v>10</v>
      </c>
      <c r="F37" s="539">
        <v>11</v>
      </c>
      <c r="G37" s="539">
        <v>11</v>
      </c>
      <c r="H37" s="539">
        <v>11</v>
      </c>
      <c r="I37" s="488"/>
    </row>
    <row r="38" spans="1:9" ht="16.5" thickBot="1">
      <c r="A38" s="548" t="s">
        <v>764</v>
      </c>
      <c r="B38" s="622" t="s">
        <v>819</v>
      </c>
      <c r="C38" s="623">
        <v>5</v>
      </c>
      <c r="D38" s="539">
        <v>6</v>
      </c>
      <c r="E38" s="539">
        <v>6</v>
      </c>
      <c r="F38" s="539">
        <v>0</v>
      </c>
      <c r="G38" s="539">
        <v>0</v>
      </c>
      <c r="H38" s="539">
        <v>0</v>
      </c>
      <c r="I38" s="488"/>
    </row>
    <row r="39" spans="1:9" ht="16.5" thickBot="1">
      <c r="A39" s="548" t="s">
        <v>764</v>
      </c>
      <c r="B39" s="622" t="s">
        <v>820</v>
      </c>
      <c r="C39" s="623">
        <v>9</v>
      </c>
      <c r="D39" s="539">
        <v>9</v>
      </c>
      <c r="E39" s="539">
        <v>9</v>
      </c>
      <c r="F39" s="539">
        <v>10</v>
      </c>
      <c r="G39" s="539">
        <v>10</v>
      </c>
      <c r="H39" s="539">
        <v>12</v>
      </c>
      <c r="I39" s="488"/>
    </row>
    <row r="40" spans="1:9" ht="16.5" thickBot="1">
      <c r="A40" s="549" t="s">
        <v>766</v>
      </c>
      <c r="B40" s="624" t="s">
        <v>821</v>
      </c>
      <c r="C40" s="581">
        <v>16</v>
      </c>
      <c r="D40" s="540">
        <v>17</v>
      </c>
      <c r="E40" s="540">
        <v>17</v>
      </c>
      <c r="F40" s="540">
        <v>16</v>
      </c>
      <c r="G40" s="540">
        <v>16</v>
      </c>
      <c r="H40" s="540">
        <v>16</v>
      </c>
      <c r="I40" s="488"/>
    </row>
    <row r="41" spans="1:9" ht="16.5" thickBot="1">
      <c r="A41" s="549" t="s">
        <v>766</v>
      </c>
      <c r="B41" s="624" t="s">
        <v>822</v>
      </c>
      <c r="C41" s="613" t="s">
        <v>823</v>
      </c>
      <c r="D41" s="540" t="s">
        <v>823</v>
      </c>
      <c r="E41" s="540" t="s">
        <v>823</v>
      </c>
      <c r="F41" s="540">
        <v>10</v>
      </c>
      <c r="G41" s="540">
        <v>10</v>
      </c>
      <c r="H41" s="540">
        <v>12</v>
      </c>
      <c r="I41" s="488"/>
    </row>
    <row r="42" spans="1:9" ht="16.5" thickBot="1">
      <c r="A42" s="582" t="s">
        <v>768</v>
      </c>
      <c r="B42" s="614" t="s">
        <v>824</v>
      </c>
      <c r="C42" s="583">
        <v>26</v>
      </c>
      <c r="D42" s="541">
        <v>23</v>
      </c>
      <c r="E42" s="541">
        <v>24</v>
      </c>
      <c r="F42" s="541">
        <v>24</v>
      </c>
      <c r="G42" s="541">
        <v>24</v>
      </c>
      <c r="H42" s="541">
        <v>24</v>
      </c>
      <c r="I42" s="488"/>
    </row>
    <row r="43" spans="1:9" ht="16.5" thickBot="1">
      <c r="A43" s="582" t="s">
        <v>768</v>
      </c>
      <c r="B43" s="614" t="s">
        <v>825</v>
      </c>
      <c r="C43" s="583">
        <v>23</v>
      </c>
      <c r="D43" s="541">
        <v>27</v>
      </c>
      <c r="E43" s="541">
        <v>26</v>
      </c>
      <c r="F43" s="541">
        <v>28</v>
      </c>
      <c r="G43" s="541">
        <v>27</v>
      </c>
      <c r="H43" s="541">
        <v>27</v>
      </c>
      <c r="I43" s="488"/>
    </row>
    <row r="44" spans="1:9" ht="16.5" thickBot="1">
      <c r="A44" s="584" t="s">
        <v>796</v>
      </c>
      <c r="B44" s="615" t="s">
        <v>826</v>
      </c>
      <c r="C44" s="585">
        <v>10</v>
      </c>
      <c r="D44" s="542">
        <v>10</v>
      </c>
      <c r="E44" s="542">
        <v>9</v>
      </c>
      <c r="F44" s="542">
        <v>9</v>
      </c>
      <c r="G44" s="542">
        <v>8</v>
      </c>
      <c r="H44" s="542">
        <v>9</v>
      </c>
      <c r="I44" s="488"/>
    </row>
    <row r="45" spans="1:9" ht="16.5" thickBot="1">
      <c r="A45" s="584" t="s">
        <v>796</v>
      </c>
      <c r="B45" s="615" t="s">
        <v>827</v>
      </c>
      <c r="C45" s="585">
        <v>12</v>
      </c>
      <c r="D45" s="542">
        <v>11</v>
      </c>
      <c r="E45" s="542">
        <v>11</v>
      </c>
      <c r="F45" s="542">
        <v>13</v>
      </c>
      <c r="G45" s="542">
        <v>14</v>
      </c>
      <c r="H45" s="542">
        <v>14</v>
      </c>
      <c r="I45" s="488"/>
    </row>
    <row r="46" spans="1:9" ht="16.899999999999999" customHeight="1" thickBot="1">
      <c r="A46" s="584" t="s">
        <v>796</v>
      </c>
      <c r="B46" s="615" t="s">
        <v>828</v>
      </c>
      <c r="C46" s="585">
        <v>17</v>
      </c>
      <c r="D46" s="542">
        <v>18</v>
      </c>
      <c r="E46" s="542">
        <v>19</v>
      </c>
      <c r="F46" s="542">
        <v>21</v>
      </c>
      <c r="G46" s="542">
        <v>21</v>
      </c>
      <c r="H46" s="542">
        <v>21</v>
      </c>
      <c r="I46" s="488"/>
    </row>
    <row r="47" spans="1:9" ht="16.5" thickBot="1">
      <c r="A47" s="584" t="s">
        <v>796</v>
      </c>
      <c r="B47" s="615" t="s">
        <v>829</v>
      </c>
      <c r="C47" s="585">
        <v>9</v>
      </c>
      <c r="D47" s="542">
        <v>9</v>
      </c>
      <c r="E47" s="542">
        <v>9</v>
      </c>
      <c r="F47" s="542">
        <v>9</v>
      </c>
      <c r="G47" s="542">
        <v>9</v>
      </c>
      <c r="H47" s="542">
        <v>10</v>
      </c>
      <c r="I47" s="488"/>
    </row>
    <row r="48" spans="1:9" ht="16.5" thickBot="1">
      <c r="A48" s="616" t="s">
        <v>772</v>
      </c>
      <c r="B48" s="617" t="s">
        <v>830</v>
      </c>
      <c r="C48" s="618" t="s">
        <v>831</v>
      </c>
      <c r="D48" s="587">
        <v>6</v>
      </c>
      <c r="E48" s="587">
        <v>4</v>
      </c>
      <c r="F48" s="587">
        <v>3</v>
      </c>
      <c r="G48" s="587">
        <v>2</v>
      </c>
      <c r="H48" s="587">
        <v>2</v>
      </c>
      <c r="I48" s="488"/>
    </row>
    <row r="49" spans="1:9" ht="16.5" thickBot="1">
      <c r="A49" s="616" t="s">
        <v>772</v>
      </c>
      <c r="B49" s="617" t="s">
        <v>832</v>
      </c>
      <c r="C49" s="618" t="s">
        <v>831</v>
      </c>
      <c r="D49" s="618" t="s">
        <v>831</v>
      </c>
      <c r="E49" s="618" t="s">
        <v>831</v>
      </c>
      <c r="F49" s="587">
        <v>2</v>
      </c>
      <c r="G49" s="587">
        <v>5</v>
      </c>
      <c r="H49" s="587">
        <v>2</v>
      </c>
      <c r="I49" s="488"/>
    </row>
    <row r="50" spans="1:9" ht="16.5" thickBot="1">
      <c r="A50" s="616" t="s">
        <v>772</v>
      </c>
      <c r="B50" s="617" t="s">
        <v>833</v>
      </c>
      <c r="C50" s="618" t="s">
        <v>831</v>
      </c>
      <c r="D50" s="618" t="s">
        <v>831</v>
      </c>
      <c r="E50" s="618" t="s">
        <v>831</v>
      </c>
      <c r="F50" s="587">
        <v>5</v>
      </c>
      <c r="G50" s="587">
        <v>5</v>
      </c>
      <c r="H50" s="587">
        <v>3</v>
      </c>
      <c r="I50" s="488"/>
    </row>
  </sheetData>
  <mergeCells count="7">
    <mergeCell ref="A1:H1"/>
    <mergeCell ref="A3:A4"/>
    <mergeCell ref="B3:B4"/>
    <mergeCell ref="C3:H3"/>
    <mergeCell ref="A28:A29"/>
    <mergeCell ref="B28:B29"/>
    <mergeCell ref="C28:H28"/>
  </mergeCell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13" sqref="H13"/>
    </sheetView>
  </sheetViews>
  <sheetFormatPr defaultRowHeight="15"/>
  <cols>
    <col min="1" max="1" width="20.140625" customWidth="1"/>
    <col min="2" max="3" width="10.140625" customWidth="1"/>
    <col min="4" max="6" width="10.28515625" customWidth="1"/>
    <col min="7" max="7" width="10" customWidth="1"/>
  </cols>
  <sheetData>
    <row r="1" spans="1:9" ht="30" customHeight="1">
      <c r="A1" s="930" t="s">
        <v>715</v>
      </c>
      <c r="B1" s="930"/>
      <c r="C1" s="930"/>
      <c r="D1" s="930"/>
      <c r="E1" s="930"/>
      <c r="F1" s="930"/>
      <c r="G1" s="930"/>
      <c r="H1" s="503"/>
      <c r="I1" s="503"/>
    </row>
    <row r="2" spans="1:9" ht="15.75" thickBot="1"/>
    <row r="3" spans="1:9" ht="27.75" customHeight="1" thickBot="1">
      <c r="A3" s="483"/>
      <c r="B3" s="920" t="s">
        <v>652</v>
      </c>
      <c r="C3" s="921"/>
      <c r="D3" s="921"/>
      <c r="E3" s="921"/>
      <c r="F3" s="921"/>
      <c r="G3" s="922"/>
    </row>
    <row r="4" spans="1:9" ht="29.25" customHeight="1" thickBot="1">
      <c r="A4" s="515" t="s">
        <v>531</v>
      </c>
      <c r="B4" s="516">
        <v>2016</v>
      </c>
      <c r="C4" s="516">
        <v>2017</v>
      </c>
      <c r="D4" s="516">
        <v>2018</v>
      </c>
      <c r="E4" s="516">
        <v>2019</v>
      </c>
      <c r="F4" s="516">
        <v>2020</v>
      </c>
      <c r="G4" s="516">
        <v>2021</v>
      </c>
    </row>
    <row r="5" spans="1:9" ht="126.75" thickBot="1">
      <c r="A5" s="626" t="s">
        <v>836</v>
      </c>
      <c r="B5" s="625">
        <v>1</v>
      </c>
      <c r="C5" s="625">
        <v>4</v>
      </c>
      <c r="D5" s="625" t="s">
        <v>837</v>
      </c>
      <c r="E5" s="625">
        <v>5</v>
      </c>
      <c r="F5" s="625">
        <v>9</v>
      </c>
      <c r="G5" s="625">
        <v>6</v>
      </c>
    </row>
  </sheetData>
  <mergeCells count="2">
    <mergeCell ref="A1:G1"/>
    <mergeCell ref="B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topLeftCell="A19" workbookViewId="0">
      <selection activeCell="U36" sqref="U36"/>
    </sheetView>
  </sheetViews>
  <sheetFormatPr defaultRowHeight="12"/>
  <cols>
    <col min="1" max="1" width="9.42578125" style="35" customWidth="1"/>
    <col min="2" max="7" width="6.7109375" style="18" customWidth="1"/>
    <col min="8" max="13" width="6.7109375" style="31" customWidth="1"/>
    <col min="14" max="19" width="6.7109375" style="18" customWidth="1"/>
    <col min="20" max="20" width="6.5703125" style="18" customWidth="1"/>
    <col min="21" max="21" width="6.140625" style="18" customWidth="1"/>
    <col min="22" max="23" width="6" style="18" customWidth="1"/>
    <col min="24" max="16384" width="9.140625" style="18"/>
  </cols>
  <sheetData>
    <row r="1" spans="1:35" ht="21.75" customHeight="1">
      <c r="A1" s="641" t="s">
        <v>552</v>
      </c>
      <c r="B1" s="641"/>
      <c r="C1" s="641"/>
      <c r="D1" s="641"/>
      <c r="E1" s="641"/>
      <c r="F1" s="641"/>
      <c r="G1" s="641"/>
      <c r="H1" s="641"/>
      <c r="I1" s="641"/>
      <c r="J1" s="641"/>
      <c r="K1" s="641"/>
      <c r="L1" s="641"/>
      <c r="M1" s="641"/>
    </row>
    <row r="2" spans="1:35" ht="29.25" customHeight="1">
      <c r="A2" s="641" t="s">
        <v>553</v>
      </c>
      <c r="B2" s="641"/>
      <c r="C2" s="641"/>
      <c r="D2" s="641"/>
      <c r="E2" s="641"/>
      <c r="F2" s="641"/>
      <c r="G2" s="641"/>
      <c r="H2" s="641"/>
      <c r="I2" s="641"/>
      <c r="J2" s="641"/>
      <c r="K2" s="641"/>
      <c r="L2" s="641"/>
      <c r="M2" s="641"/>
    </row>
    <row r="4" spans="1:35" ht="15">
      <c r="A4" s="44" t="s">
        <v>23</v>
      </c>
      <c r="B4"/>
      <c r="C4"/>
      <c r="D4"/>
      <c r="E4"/>
      <c r="F4"/>
      <c r="G4"/>
      <c r="H4"/>
      <c r="I4"/>
      <c r="J4"/>
      <c r="K4"/>
      <c r="L4"/>
      <c r="M4"/>
      <c r="N4"/>
      <c r="O4"/>
      <c r="P4"/>
      <c r="Q4"/>
      <c r="R4"/>
      <c r="S4"/>
      <c r="T4"/>
      <c r="U4"/>
      <c r="V4"/>
      <c r="W4"/>
    </row>
    <row r="5" spans="1:35" ht="27.75" customHeight="1">
      <c r="A5" s="643" t="s">
        <v>0</v>
      </c>
      <c r="B5" s="644" t="s">
        <v>24</v>
      </c>
      <c r="C5" s="645"/>
      <c r="D5" s="644" t="s">
        <v>25</v>
      </c>
      <c r="E5" s="646"/>
      <c r="F5" s="646"/>
      <c r="G5" s="645"/>
      <c r="H5" s="644" t="s">
        <v>26</v>
      </c>
      <c r="I5" s="646"/>
      <c r="J5" s="646"/>
      <c r="K5" s="645"/>
      <c r="L5" s="18"/>
      <c r="M5" s="18"/>
    </row>
    <row r="6" spans="1:35" ht="22.5" customHeight="1">
      <c r="A6" s="643"/>
      <c r="B6" s="19" t="s">
        <v>29</v>
      </c>
      <c r="C6" s="19" t="s">
        <v>30</v>
      </c>
      <c r="D6" s="19" t="s">
        <v>29</v>
      </c>
      <c r="E6" s="19" t="s">
        <v>31</v>
      </c>
      <c r="F6" s="19" t="s">
        <v>30</v>
      </c>
      <c r="G6" s="19" t="s">
        <v>31</v>
      </c>
      <c r="H6" s="19" t="s">
        <v>29</v>
      </c>
      <c r="I6" s="19" t="s">
        <v>31</v>
      </c>
      <c r="J6" s="19" t="s">
        <v>30</v>
      </c>
      <c r="K6" s="19" t="s">
        <v>31</v>
      </c>
      <c r="L6" s="18"/>
      <c r="M6" s="18"/>
    </row>
    <row r="7" spans="1:35" ht="12.75">
      <c r="A7" s="20" t="s">
        <v>9</v>
      </c>
      <c r="B7" s="21">
        <v>440</v>
      </c>
      <c r="C7" s="21">
        <v>70</v>
      </c>
      <c r="D7" s="21">
        <v>865</v>
      </c>
      <c r="E7" s="21">
        <v>553</v>
      </c>
      <c r="F7" s="21">
        <v>126</v>
      </c>
      <c r="G7" s="21">
        <v>93</v>
      </c>
      <c r="H7" s="22">
        <v>865</v>
      </c>
      <c r="I7" s="22">
        <v>553</v>
      </c>
      <c r="J7" s="22">
        <v>126</v>
      </c>
      <c r="K7" s="22">
        <v>93</v>
      </c>
      <c r="L7" s="18"/>
      <c r="M7" s="18"/>
    </row>
    <row r="8" spans="1:35" ht="12.75">
      <c r="A8" s="20" t="s">
        <v>10</v>
      </c>
      <c r="B8" s="21">
        <v>573</v>
      </c>
      <c r="C8" s="21">
        <v>60</v>
      </c>
      <c r="D8" s="21">
        <v>879</v>
      </c>
      <c r="E8" s="21">
        <v>510</v>
      </c>
      <c r="F8" s="21">
        <v>103</v>
      </c>
      <c r="G8" s="21">
        <v>45</v>
      </c>
      <c r="H8" s="22">
        <v>879</v>
      </c>
      <c r="I8" s="22">
        <v>510</v>
      </c>
      <c r="J8" s="22">
        <v>103</v>
      </c>
      <c r="K8" s="22">
        <v>45</v>
      </c>
      <c r="L8" s="18"/>
      <c r="M8" s="18"/>
      <c r="Y8" s="25"/>
      <c r="Z8" s="25"/>
      <c r="AA8" s="25"/>
      <c r="AF8" s="25"/>
      <c r="AG8" s="25"/>
      <c r="AH8" s="25"/>
      <c r="AI8" s="25"/>
    </row>
    <row r="9" spans="1:35" ht="12.75">
      <c r="A9" s="20" t="s">
        <v>11</v>
      </c>
      <c r="B9" s="21">
        <v>130</v>
      </c>
      <c r="C9" s="21">
        <v>20</v>
      </c>
      <c r="D9" s="26">
        <v>345</v>
      </c>
      <c r="E9" s="26">
        <v>195</v>
      </c>
      <c r="F9" s="26">
        <v>34</v>
      </c>
      <c r="G9" s="26">
        <v>20</v>
      </c>
      <c r="H9" s="22">
        <v>345</v>
      </c>
      <c r="I9" s="22">
        <v>195</v>
      </c>
      <c r="J9" s="22">
        <v>34</v>
      </c>
      <c r="K9" s="22">
        <v>20</v>
      </c>
      <c r="L9" s="18"/>
      <c r="M9" s="18"/>
    </row>
    <row r="10" spans="1:35" ht="12.75">
      <c r="A10" s="20" t="s">
        <v>12</v>
      </c>
      <c r="B10" s="21">
        <v>500</v>
      </c>
      <c r="C10" s="21">
        <v>80</v>
      </c>
      <c r="D10" s="26">
        <v>452</v>
      </c>
      <c r="E10" s="26">
        <v>288</v>
      </c>
      <c r="F10" s="26">
        <v>21</v>
      </c>
      <c r="G10" s="26">
        <v>6</v>
      </c>
      <c r="H10" s="22">
        <v>452</v>
      </c>
      <c r="I10" s="22">
        <v>288</v>
      </c>
      <c r="J10" s="22">
        <v>21</v>
      </c>
      <c r="K10" s="22">
        <v>6</v>
      </c>
      <c r="L10" s="18"/>
      <c r="M10" s="18"/>
    </row>
    <row r="11" spans="1:35" ht="12.75">
      <c r="A11" s="20" t="s">
        <v>13</v>
      </c>
      <c r="B11" s="21">
        <v>237</v>
      </c>
      <c r="C11" s="21">
        <v>60</v>
      </c>
      <c r="D11" s="26">
        <v>651</v>
      </c>
      <c r="E11" s="26">
        <v>577</v>
      </c>
      <c r="F11" s="21">
        <v>143</v>
      </c>
      <c r="G11" s="21">
        <v>138</v>
      </c>
      <c r="H11" s="22">
        <v>602</v>
      </c>
      <c r="I11" s="22">
        <v>537</v>
      </c>
      <c r="J11" s="22">
        <v>143</v>
      </c>
      <c r="K11" s="22">
        <v>138</v>
      </c>
      <c r="L11" s="18"/>
      <c r="M11" s="18"/>
    </row>
    <row r="12" spans="1:35" ht="12.75">
      <c r="A12" s="20" t="s">
        <v>14</v>
      </c>
      <c r="B12" s="21">
        <v>200</v>
      </c>
      <c r="C12" s="21">
        <v>100</v>
      </c>
      <c r="D12" s="21">
        <v>443</v>
      </c>
      <c r="E12" s="21">
        <v>276</v>
      </c>
      <c r="F12" s="21">
        <v>136</v>
      </c>
      <c r="G12" s="21">
        <v>82</v>
      </c>
      <c r="H12" s="22">
        <v>443</v>
      </c>
      <c r="I12" s="22">
        <v>276</v>
      </c>
      <c r="J12" s="22">
        <v>136</v>
      </c>
      <c r="K12" s="22">
        <v>82</v>
      </c>
      <c r="L12" s="18"/>
      <c r="M12" s="18"/>
    </row>
    <row r="13" spans="1:35">
      <c r="A13" s="647" t="s">
        <v>34</v>
      </c>
      <c r="B13" s="27">
        <f t="shared" ref="B13:K13" si="0">SUM(B7:B12)</f>
        <v>2080</v>
      </c>
      <c r="C13" s="27">
        <f t="shared" si="0"/>
        <v>390</v>
      </c>
      <c r="D13" s="27">
        <f t="shared" si="0"/>
        <v>3635</v>
      </c>
      <c r="E13" s="27">
        <f t="shared" si="0"/>
        <v>2399</v>
      </c>
      <c r="F13" s="27">
        <f t="shared" si="0"/>
        <v>563</v>
      </c>
      <c r="G13" s="27">
        <f t="shared" si="0"/>
        <v>384</v>
      </c>
      <c r="H13" s="27">
        <f t="shared" si="0"/>
        <v>3586</v>
      </c>
      <c r="I13" s="27">
        <f t="shared" si="0"/>
        <v>2359</v>
      </c>
      <c r="J13" s="27">
        <f t="shared" si="0"/>
        <v>563</v>
      </c>
      <c r="K13" s="27">
        <f t="shared" si="0"/>
        <v>384</v>
      </c>
      <c r="L13" s="18"/>
      <c r="M13" s="18"/>
    </row>
    <row r="14" spans="1:35" ht="14.25" customHeight="1">
      <c r="A14" s="648"/>
      <c r="B14" s="642">
        <f>SUM(B13:C13)</f>
        <v>2470</v>
      </c>
      <c r="C14" s="642"/>
      <c r="D14" s="642">
        <f>SUM(D13+F13)</f>
        <v>4198</v>
      </c>
      <c r="E14" s="642"/>
      <c r="F14" s="642">
        <f>SUM(E13+G13)</f>
        <v>2783</v>
      </c>
      <c r="G14" s="642"/>
      <c r="H14" s="642">
        <f>SUM(H13+J13)</f>
        <v>4149</v>
      </c>
      <c r="I14" s="642"/>
      <c r="J14" s="642">
        <f>SUM(I13+K13)</f>
        <v>2743</v>
      </c>
      <c r="K14" s="642"/>
      <c r="L14" s="18"/>
      <c r="M14" s="18"/>
    </row>
    <row r="15" spans="1:35" ht="15">
      <c r="A15"/>
      <c r="B15"/>
      <c r="C15"/>
      <c r="D15"/>
      <c r="E15"/>
      <c r="F15"/>
      <c r="G15"/>
      <c r="H15"/>
      <c r="I15"/>
      <c r="J15"/>
      <c r="K15"/>
      <c r="L15"/>
      <c r="M15"/>
      <c r="N15"/>
      <c r="O15"/>
      <c r="P15"/>
      <c r="Q15"/>
      <c r="R15"/>
      <c r="S15"/>
      <c r="T15"/>
      <c r="U15"/>
      <c r="V15"/>
      <c r="W15"/>
    </row>
    <row r="16" spans="1:35" ht="28.5" customHeight="1">
      <c r="A16" s="644" t="s">
        <v>27</v>
      </c>
      <c r="B16" s="646"/>
      <c r="C16" s="646"/>
      <c r="D16" s="645"/>
      <c r="E16" s="644" t="s">
        <v>28</v>
      </c>
      <c r="F16" s="646"/>
      <c r="G16" s="646"/>
      <c r="H16" s="646"/>
      <c r="I16" s="646"/>
      <c r="J16" s="646"/>
      <c r="K16" s="646"/>
      <c r="L16" s="645"/>
      <c r="M16" s="18"/>
      <c r="N16"/>
      <c r="O16"/>
      <c r="P16"/>
      <c r="Q16"/>
      <c r="R16"/>
      <c r="S16"/>
      <c r="T16"/>
      <c r="U16"/>
      <c r="V16"/>
      <c r="W16"/>
    </row>
    <row r="17" spans="1:29" ht="24">
      <c r="A17" s="19" t="s">
        <v>29</v>
      </c>
      <c r="B17" s="19" t="s">
        <v>31</v>
      </c>
      <c r="C17" s="19" t="s">
        <v>30</v>
      </c>
      <c r="D17" s="19" t="s">
        <v>31</v>
      </c>
      <c r="E17" s="19" t="s">
        <v>29</v>
      </c>
      <c r="F17" s="19" t="s">
        <v>31</v>
      </c>
      <c r="G17" s="19" t="s">
        <v>30</v>
      </c>
      <c r="H17" s="19" t="s">
        <v>31</v>
      </c>
      <c r="I17" s="19" t="s">
        <v>15</v>
      </c>
      <c r="J17" s="19" t="s">
        <v>31</v>
      </c>
      <c r="K17" s="19" t="s">
        <v>32</v>
      </c>
      <c r="L17" s="19" t="s">
        <v>33</v>
      </c>
      <c r="M17" s="18"/>
      <c r="N17"/>
      <c r="O17"/>
      <c r="P17"/>
      <c r="Q17"/>
      <c r="R17"/>
      <c r="S17"/>
      <c r="T17"/>
      <c r="U17"/>
      <c r="V17"/>
      <c r="W17"/>
    </row>
    <row r="18" spans="1:29" ht="15">
      <c r="A18" s="22">
        <v>711</v>
      </c>
      <c r="B18" s="22">
        <v>463</v>
      </c>
      <c r="C18" s="22">
        <v>118</v>
      </c>
      <c r="D18" s="22">
        <v>88</v>
      </c>
      <c r="E18" s="22">
        <v>427</v>
      </c>
      <c r="F18" s="22">
        <v>280</v>
      </c>
      <c r="G18" s="22">
        <v>70</v>
      </c>
      <c r="H18" s="22">
        <v>48</v>
      </c>
      <c r="I18" s="23">
        <f t="shared" ref="I18:J23" si="1">SUM(E18+G18)</f>
        <v>497</v>
      </c>
      <c r="J18" s="23">
        <f t="shared" si="1"/>
        <v>328</v>
      </c>
      <c r="K18" s="24">
        <f t="shared" ref="K18:K23" si="2">SUM(I18/$I$24*100)</f>
        <v>26.03457307490833</v>
      </c>
      <c r="L18" s="24">
        <f t="shared" ref="L18:L23" si="3">SUM(J18/$J$24*100)</f>
        <v>27.49371332774518</v>
      </c>
      <c r="M18" s="18"/>
      <c r="N18"/>
      <c r="O18"/>
      <c r="P18"/>
      <c r="Q18"/>
      <c r="R18"/>
      <c r="S18"/>
      <c r="T18"/>
      <c r="U18"/>
      <c r="V18"/>
      <c r="W18"/>
    </row>
    <row r="19" spans="1:29" ht="15">
      <c r="A19" s="22">
        <v>721</v>
      </c>
      <c r="B19" s="22">
        <v>407</v>
      </c>
      <c r="C19" s="22">
        <v>97</v>
      </c>
      <c r="D19" s="22">
        <v>40</v>
      </c>
      <c r="E19" s="22">
        <v>415</v>
      </c>
      <c r="F19" s="22">
        <v>224</v>
      </c>
      <c r="G19" s="22">
        <v>59</v>
      </c>
      <c r="H19" s="22">
        <v>24</v>
      </c>
      <c r="I19" s="23">
        <f t="shared" si="1"/>
        <v>474</v>
      </c>
      <c r="J19" s="23">
        <f t="shared" si="1"/>
        <v>248</v>
      </c>
      <c r="K19" s="24">
        <f t="shared" si="2"/>
        <v>24.829753797799896</v>
      </c>
      <c r="L19" s="24">
        <f t="shared" si="3"/>
        <v>20.787929589270746</v>
      </c>
      <c r="M19" s="18"/>
      <c r="N19"/>
      <c r="O19"/>
      <c r="P19"/>
      <c r="Q19"/>
      <c r="R19"/>
      <c r="S19"/>
      <c r="T19"/>
      <c r="U19"/>
      <c r="V19"/>
      <c r="W19"/>
    </row>
    <row r="20" spans="1:29" ht="15">
      <c r="A20" s="22">
        <v>345</v>
      </c>
      <c r="B20" s="22">
        <v>195</v>
      </c>
      <c r="C20" s="22">
        <v>34</v>
      </c>
      <c r="D20" s="22">
        <v>20</v>
      </c>
      <c r="E20" s="22">
        <v>167</v>
      </c>
      <c r="F20" s="22">
        <v>91</v>
      </c>
      <c r="G20" s="22">
        <v>15</v>
      </c>
      <c r="H20" s="22">
        <v>9</v>
      </c>
      <c r="I20" s="23">
        <f t="shared" si="1"/>
        <v>182</v>
      </c>
      <c r="J20" s="23">
        <f t="shared" si="1"/>
        <v>100</v>
      </c>
      <c r="K20" s="24">
        <f t="shared" si="2"/>
        <v>9.5337873232058676</v>
      </c>
      <c r="L20" s="24">
        <f t="shared" si="3"/>
        <v>8.3822296730930432</v>
      </c>
      <c r="M20" s="18"/>
      <c r="N20"/>
      <c r="O20"/>
      <c r="P20"/>
      <c r="Q20"/>
      <c r="R20"/>
      <c r="S20"/>
      <c r="T20"/>
      <c r="U20"/>
      <c r="V20"/>
      <c r="W20"/>
    </row>
    <row r="21" spans="1:29" ht="15">
      <c r="A21" s="22">
        <v>313</v>
      </c>
      <c r="B21" s="22">
        <v>195</v>
      </c>
      <c r="C21" s="22">
        <v>14</v>
      </c>
      <c r="D21" s="22">
        <v>4</v>
      </c>
      <c r="E21" s="22">
        <v>216</v>
      </c>
      <c r="F21" s="22">
        <v>128</v>
      </c>
      <c r="G21" s="22">
        <v>10</v>
      </c>
      <c r="H21" s="22">
        <v>3</v>
      </c>
      <c r="I21" s="23">
        <f t="shared" si="1"/>
        <v>226</v>
      </c>
      <c r="J21" s="23">
        <f t="shared" si="1"/>
        <v>131</v>
      </c>
      <c r="K21" s="24">
        <f t="shared" si="2"/>
        <v>11.838658983761132</v>
      </c>
      <c r="L21" s="24">
        <f t="shared" si="3"/>
        <v>10.980720871751885</v>
      </c>
      <c r="M21" s="18"/>
      <c r="N21"/>
      <c r="O21"/>
      <c r="P21"/>
      <c r="Q21"/>
      <c r="R21"/>
      <c r="S21"/>
      <c r="T21"/>
      <c r="U21"/>
      <c r="V21"/>
      <c r="W21"/>
    </row>
    <row r="22" spans="1:29" ht="15.75" customHeight="1">
      <c r="A22" s="22">
        <v>354</v>
      </c>
      <c r="B22" s="22">
        <v>305</v>
      </c>
      <c r="C22" s="22">
        <v>89</v>
      </c>
      <c r="D22" s="22">
        <v>84</v>
      </c>
      <c r="E22" s="22">
        <v>181</v>
      </c>
      <c r="F22" s="22">
        <v>151</v>
      </c>
      <c r="G22" s="22">
        <v>56</v>
      </c>
      <c r="H22" s="22">
        <v>54</v>
      </c>
      <c r="I22" s="23">
        <f t="shared" si="1"/>
        <v>237</v>
      </c>
      <c r="J22" s="23">
        <f t="shared" si="1"/>
        <v>205</v>
      </c>
      <c r="K22" s="24">
        <f t="shared" si="2"/>
        <v>12.414876898899948</v>
      </c>
      <c r="L22" s="24">
        <f t="shared" si="3"/>
        <v>17.18357082984074</v>
      </c>
      <c r="M22" s="18"/>
      <c r="N22"/>
      <c r="O22"/>
      <c r="P22"/>
      <c r="Q22"/>
      <c r="R22"/>
      <c r="S22"/>
      <c r="T22"/>
      <c r="U22"/>
      <c r="V22"/>
      <c r="W22"/>
    </row>
    <row r="23" spans="1:29" ht="15">
      <c r="A23" s="22">
        <v>327</v>
      </c>
      <c r="B23" s="22">
        <v>196</v>
      </c>
      <c r="C23" s="22">
        <v>136</v>
      </c>
      <c r="D23" s="22">
        <v>82</v>
      </c>
      <c r="E23" s="22">
        <v>211</v>
      </c>
      <c r="F23" s="22">
        <v>129</v>
      </c>
      <c r="G23" s="22">
        <v>82</v>
      </c>
      <c r="H23" s="22">
        <v>52</v>
      </c>
      <c r="I23" s="23">
        <f t="shared" si="1"/>
        <v>293</v>
      </c>
      <c r="J23" s="23">
        <f t="shared" si="1"/>
        <v>181</v>
      </c>
      <c r="K23" s="24">
        <f t="shared" si="2"/>
        <v>15.34834992142483</v>
      </c>
      <c r="L23" s="24">
        <f t="shared" si="3"/>
        <v>15.171835708298406</v>
      </c>
      <c r="M23" s="18"/>
      <c r="N23"/>
      <c r="O23"/>
      <c r="P23"/>
      <c r="Q23"/>
      <c r="R23"/>
      <c r="S23"/>
      <c r="T23"/>
      <c r="U23"/>
      <c r="V23"/>
      <c r="W23"/>
    </row>
    <row r="24" spans="1:29" ht="15">
      <c r="A24" s="27">
        <f t="shared" ref="A24:L24" si="4">SUM(A18:A23)</f>
        <v>2771</v>
      </c>
      <c r="B24" s="27">
        <f t="shared" si="4"/>
        <v>1761</v>
      </c>
      <c r="C24" s="27">
        <f t="shared" si="4"/>
        <v>488</v>
      </c>
      <c r="D24" s="27">
        <f t="shared" si="4"/>
        <v>318</v>
      </c>
      <c r="E24" s="27">
        <f t="shared" si="4"/>
        <v>1617</v>
      </c>
      <c r="F24" s="27">
        <f t="shared" si="4"/>
        <v>1003</v>
      </c>
      <c r="G24" s="27">
        <f t="shared" si="4"/>
        <v>292</v>
      </c>
      <c r="H24" s="27">
        <f t="shared" si="4"/>
        <v>190</v>
      </c>
      <c r="I24" s="659">
        <f t="shared" si="4"/>
        <v>1909</v>
      </c>
      <c r="J24" s="659">
        <f t="shared" si="4"/>
        <v>1193</v>
      </c>
      <c r="K24" s="661">
        <f t="shared" si="4"/>
        <v>100</v>
      </c>
      <c r="L24" s="661">
        <f t="shared" si="4"/>
        <v>100</v>
      </c>
      <c r="M24" s="18"/>
      <c r="N24"/>
      <c r="O24"/>
      <c r="P24"/>
      <c r="Q24"/>
      <c r="R24"/>
      <c r="S24"/>
      <c r="T24"/>
      <c r="U24"/>
      <c r="V24"/>
      <c r="W24"/>
    </row>
    <row r="25" spans="1:29" ht="15">
      <c r="A25" s="651">
        <f>SUM(A24+C24)</f>
        <v>3259</v>
      </c>
      <c r="B25" s="656"/>
      <c r="C25" s="651">
        <f>SUM(B24+D24)</f>
        <v>2079</v>
      </c>
      <c r="D25" s="656"/>
      <c r="E25" s="651">
        <f>SUM(E24+G24)</f>
        <v>1909</v>
      </c>
      <c r="F25" s="656"/>
      <c r="G25" s="651">
        <f>SUM(F24+H24)</f>
        <v>1193</v>
      </c>
      <c r="H25" s="656"/>
      <c r="I25" s="660"/>
      <c r="J25" s="660"/>
      <c r="K25" s="662"/>
      <c r="L25" s="662"/>
      <c r="M25" s="18"/>
      <c r="N25"/>
      <c r="O25"/>
      <c r="P25"/>
      <c r="Q25" s="28"/>
      <c r="R25"/>
      <c r="S25"/>
      <c r="T25"/>
      <c r="U25"/>
      <c r="V25"/>
      <c r="W25"/>
    </row>
    <row r="26" spans="1:29" ht="15">
      <c r="A26" s="41"/>
      <c r="B26" s="41"/>
      <c r="C26" s="41"/>
      <c r="D26" s="41"/>
      <c r="E26" s="41"/>
      <c r="F26" s="41"/>
      <c r="G26" s="41"/>
      <c r="H26" s="41"/>
      <c r="I26" s="42"/>
      <c r="J26" s="42"/>
      <c r="K26" s="42"/>
      <c r="L26" s="42"/>
      <c r="M26" s="18"/>
      <c r="N26"/>
      <c r="O26"/>
      <c r="P26"/>
      <c r="Q26" s="28"/>
      <c r="R26"/>
      <c r="S26"/>
      <c r="T26"/>
      <c r="U26"/>
      <c r="V26"/>
      <c r="W26"/>
    </row>
    <row r="27" spans="1:29" ht="15">
      <c r="A27" s="44" t="s">
        <v>559</v>
      </c>
      <c r="B27"/>
      <c r="C27"/>
      <c r="D27"/>
      <c r="E27"/>
      <c r="F27"/>
      <c r="G27"/>
      <c r="H27"/>
      <c r="I27"/>
      <c r="J27"/>
      <c r="K27"/>
      <c r="L27"/>
      <c r="M27"/>
      <c r="N27"/>
      <c r="O27"/>
      <c r="P27"/>
      <c r="Q27"/>
      <c r="R27"/>
      <c r="S27"/>
      <c r="T27"/>
      <c r="U27"/>
      <c r="V27"/>
      <c r="W27"/>
    </row>
    <row r="28" spans="1:29" ht="27" customHeight="1">
      <c r="A28" s="643" t="s">
        <v>0</v>
      </c>
      <c r="B28" s="644" t="s">
        <v>24</v>
      </c>
      <c r="C28" s="645"/>
      <c r="D28" s="644" t="s">
        <v>25</v>
      </c>
      <c r="E28" s="646"/>
      <c r="F28" s="646"/>
      <c r="G28" s="645"/>
      <c r="H28" s="644" t="s">
        <v>26</v>
      </c>
      <c r="I28" s="646"/>
      <c r="J28" s="646"/>
      <c r="K28" s="645"/>
      <c r="L28" s="18"/>
      <c r="M28" s="18"/>
    </row>
    <row r="29" spans="1:29" ht="24" customHeight="1">
      <c r="A29" s="643"/>
      <c r="B29" s="19" t="s">
        <v>29</v>
      </c>
      <c r="C29" s="19" t="s">
        <v>30</v>
      </c>
      <c r="D29" s="19" t="s">
        <v>29</v>
      </c>
      <c r="E29" s="19" t="s">
        <v>31</v>
      </c>
      <c r="F29" s="19" t="s">
        <v>30</v>
      </c>
      <c r="G29" s="19" t="s">
        <v>31</v>
      </c>
      <c r="H29" s="19" t="s">
        <v>29</v>
      </c>
      <c r="I29" s="19" t="s">
        <v>31</v>
      </c>
      <c r="J29" s="19" t="s">
        <v>30</v>
      </c>
      <c r="K29" s="19" t="s">
        <v>31</v>
      </c>
      <c r="L29" s="18"/>
      <c r="M29" s="18"/>
    </row>
    <row r="30" spans="1:29" ht="12.75">
      <c r="A30" s="20" t="s">
        <v>9</v>
      </c>
      <c r="B30" s="21">
        <v>340</v>
      </c>
      <c r="C30" s="21">
        <v>50</v>
      </c>
      <c r="D30" s="21">
        <v>271</v>
      </c>
      <c r="E30" s="21">
        <v>192</v>
      </c>
      <c r="F30" s="21">
        <v>60</v>
      </c>
      <c r="G30" s="21">
        <v>35</v>
      </c>
      <c r="H30" s="22">
        <v>271</v>
      </c>
      <c r="I30" s="22">
        <v>192</v>
      </c>
      <c r="J30" s="22">
        <v>60</v>
      </c>
      <c r="K30" s="22">
        <v>35</v>
      </c>
      <c r="L30" s="18"/>
      <c r="M30" s="18"/>
    </row>
    <row r="31" spans="1:29" ht="12.75">
      <c r="A31" s="20" t="s">
        <v>10</v>
      </c>
      <c r="B31" s="21">
        <v>205</v>
      </c>
      <c r="C31" s="21">
        <v>30</v>
      </c>
      <c r="D31" s="21">
        <v>184</v>
      </c>
      <c r="E31" s="21">
        <v>120</v>
      </c>
      <c r="F31" s="21">
        <v>50</v>
      </c>
      <c r="G31" s="21">
        <v>23</v>
      </c>
      <c r="H31" s="22">
        <v>184</v>
      </c>
      <c r="I31" s="22">
        <v>120</v>
      </c>
      <c r="J31" s="22">
        <v>50</v>
      </c>
      <c r="K31" s="22">
        <v>23</v>
      </c>
      <c r="L31" s="18"/>
      <c r="M31" s="18"/>
      <c r="X31" s="25"/>
      <c r="Y31" s="25"/>
      <c r="Z31" s="25"/>
      <c r="AA31" s="25"/>
      <c r="AB31" s="25"/>
      <c r="AC31" s="25"/>
    </row>
    <row r="32" spans="1:29" ht="12.75">
      <c r="A32" s="20" t="s">
        <v>11</v>
      </c>
      <c r="B32" s="21">
        <v>170</v>
      </c>
      <c r="C32" s="21">
        <v>30</v>
      </c>
      <c r="D32" s="21">
        <v>132</v>
      </c>
      <c r="E32" s="21">
        <v>64</v>
      </c>
      <c r="F32" s="21">
        <v>10</v>
      </c>
      <c r="G32" s="21">
        <v>7</v>
      </c>
      <c r="H32" s="22">
        <v>132</v>
      </c>
      <c r="I32" s="22">
        <v>64</v>
      </c>
      <c r="J32" s="22">
        <v>10</v>
      </c>
      <c r="K32" s="22">
        <v>7</v>
      </c>
      <c r="L32" s="18"/>
      <c r="M32" s="18"/>
    </row>
    <row r="33" spans="1:13" ht="12.75">
      <c r="A33" s="20" t="s">
        <v>12</v>
      </c>
      <c r="B33" s="21">
        <v>185</v>
      </c>
      <c r="C33" s="21">
        <v>50</v>
      </c>
      <c r="D33" s="21">
        <v>77</v>
      </c>
      <c r="E33" s="21">
        <v>46</v>
      </c>
      <c r="F33" s="26">
        <v>10</v>
      </c>
      <c r="G33" s="26">
        <v>4</v>
      </c>
      <c r="H33" s="22">
        <v>77</v>
      </c>
      <c r="I33" s="22">
        <v>46</v>
      </c>
      <c r="J33" s="22">
        <v>10</v>
      </c>
      <c r="K33" s="22">
        <v>4</v>
      </c>
      <c r="L33" s="18"/>
      <c r="M33" s="18"/>
    </row>
    <row r="34" spans="1:13" ht="12.75">
      <c r="A34" s="20" t="s">
        <v>13</v>
      </c>
      <c r="B34" s="21">
        <v>142</v>
      </c>
      <c r="C34" s="21">
        <v>50</v>
      </c>
      <c r="D34" s="22">
        <v>174</v>
      </c>
      <c r="E34" s="22">
        <v>155</v>
      </c>
      <c r="F34" s="22">
        <v>91</v>
      </c>
      <c r="G34" s="22">
        <v>84</v>
      </c>
      <c r="H34" s="22">
        <v>174</v>
      </c>
      <c r="I34" s="22">
        <v>155</v>
      </c>
      <c r="J34" s="22">
        <v>91</v>
      </c>
      <c r="K34" s="22">
        <v>84</v>
      </c>
      <c r="L34" s="18"/>
      <c r="M34" s="18"/>
    </row>
    <row r="35" spans="1:13" ht="12.75">
      <c r="A35" s="20" t="s">
        <v>14</v>
      </c>
      <c r="B35" s="21">
        <v>120</v>
      </c>
      <c r="C35" s="21">
        <v>100</v>
      </c>
      <c r="D35" s="21">
        <v>99</v>
      </c>
      <c r="E35" s="21">
        <v>67</v>
      </c>
      <c r="F35" s="21">
        <v>70</v>
      </c>
      <c r="G35" s="21">
        <v>47</v>
      </c>
      <c r="H35" s="22">
        <v>99</v>
      </c>
      <c r="I35" s="22">
        <v>67</v>
      </c>
      <c r="J35" s="22">
        <v>70</v>
      </c>
      <c r="K35" s="22">
        <v>47</v>
      </c>
      <c r="L35" s="18"/>
      <c r="M35" s="18"/>
    </row>
    <row r="36" spans="1:13">
      <c r="A36" s="647" t="s">
        <v>34</v>
      </c>
      <c r="B36" s="27">
        <f t="shared" ref="B36:K36" si="5">SUM(B30:B35)</f>
        <v>1162</v>
      </c>
      <c r="C36" s="27">
        <f t="shared" si="5"/>
        <v>310</v>
      </c>
      <c r="D36" s="27">
        <f t="shared" si="5"/>
        <v>937</v>
      </c>
      <c r="E36" s="27">
        <f t="shared" si="5"/>
        <v>644</v>
      </c>
      <c r="F36" s="27">
        <f t="shared" si="5"/>
        <v>291</v>
      </c>
      <c r="G36" s="27">
        <f t="shared" si="5"/>
        <v>200</v>
      </c>
      <c r="H36" s="27">
        <f t="shared" si="5"/>
        <v>937</v>
      </c>
      <c r="I36" s="27">
        <f t="shared" si="5"/>
        <v>644</v>
      </c>
      <c r="J36" s="27">
        <f t="shared" si="5"/>
        <v>291</v>
      </c>
      <c r="K36" s="27">
        <f t="shared" si="5"/>
        <v>200</v>
      </c>
      <c r="L36" s="18"/>
      <c r="M36" s="18"/>
    </row>
    <row r="37" spans="1:13" ht="14.25" customHeight="1">
      <c r="A37" s="648"/>
      <c r="B37" s="642">
        <f>SUM(B36:C36)</f>
        <v>1472</v>
      </c>
      <c r="C37" s="642"/>
      <c r="D37" s="642">
        <f>SUM(D36+F36)</f>
        <v>1228</v>
      </c>
      <c r="E37" s="642"/>
      <c r="F37" s="642">
        <f>SUM(E36+G36)</f>
        <v>844</v>
      </c>
      <c r="G37" s="642"/>
      <c r="H37" s="642">
        <f>SUM(H36+J36)</f>
        <v>1228</v>
      </c>
      <c r="I37" s="642"/>
      <c r="J37" s="642">
        <f>SUM(I36+K36)</f>
        <v>844</v>
      </c>
      <c r="K37" s="642"/>
      <c r="L37" s="18"/>
      <c r="M37" s="18"/>
    </row>
    <row r="38" spans="1:13">
      <c r="A38" s="30"/>
    </row>
    <row r="39" spans="1:13" ht="27.75" customHeight="1">
      <c r="A39" s="644" t="s">
        <v>27</v>
      </c>
      <c r="B39" s="646"/>
      <c r="C39" s="646"/>
      <c r="D39" s="645"/>
      <c r="E39" s="644" t="s">
        <v>28</v>
      </c>
      <c r="F39" s="646"/>
      <c r="G39" s="646"/>
      <c r="H39" s="646"/>
      <c r="I39" s="646"/>
      <c r="J39" s="646"/>
      <c r="K39" s="646"/>
      <c r="L39" s="645"/>
    </row>
    <row r="40" spans="1:13" ht="24">
      <c r="A40" s="19" t="s">
        <v>29</v>
      </c>
      <c r="B40" s="19" t="s">
        <v>31</v>
      </c>
      <c r="C40" s="19" t="s">
        <v>30</v>
      </c>
      <c r="D40" s="19" t="s">
        <v>31</v>
      </c>
      <c r="E40" s="19" t="s">
        <v>29</v>
      </c>
      <c r="F40" s="19" t="s">
        <v>31</v>
      </c>
      <c r="G40" s="19" t="s">
        <v>30</v>
      </c>
      <c r="H40" s="19" t="s">
        <v>31</v>
      </c>
      <c r="I40" s="19" t="s">
        <v>15</v>
      </c>
      <c r="J40" s="19" t="s">
        <v>31</v>
      </c>
      <c r="K40" s="19" t="s">
        <v>32</v>
      </c>
      <c r="L40" s="19" t="s">
        <v>33</v>
      </c>
    </row>
    <row r="41" spans="1:13">
      <c r="A41" s="22">
        <v>243</v>
      </c>
      <c r="B41" s="22">
        <v>174</v>
      </c>
      <c r="C41" s="22">
        <v>57</v>
      </c>
      <c r="D41" s="22">
        <v>34</v>
      </c>
      <c r="E41" s="22">
        <v>211</v>
      </c>
      <c r="F41" s="22">
        <v>152</v>
      </c>
      <c r="G41" s="22">
        <v>49</v>
      </c>
      <c r="H41" s="22">
        <v>33</v>
      </c>
      <c r="I41" s="23">
        <f>SUM(E41+G41)</f>
        <v>260</v>
      </c>
      <c r="J41" s="23">
        <f>SUM(F41+H41)</f>
        <v>185</v>
      </c>
      <c r="K41" s="24">
        <f t="shared" ref="K41:K46" si="6">SUM(I41/$I$47*100)</f>
        <v>28.792912513842744</v>
      </c>
      <c r="L41" s="24">
        <f t="shared" ref="L41:L46" si="7">SUM(J41/$J$47*100)</f>
        <v>29.179810725552052</v>
      </c>
    </row>
    <row r="42" spans="1:13">
      <c r="A42" s="22">
        <v>151</v>
      </c>
      <c r="B42" s="22">
        <v>101</v>
      </c>
      <c r="C42" s="22">
        <v>41</v>
      </c>
      <c r="D42" s="22">
        <v>15</v>
      </c>
      <c r="E42" s="22">
        <v>134</v>
      </c>
      <c r="F42" s="22">
        <v>89</v>
      </c>
      <c r="G42" s="22">
        <v>31</v>
      </c>
      <c r="H42" s="22">
        <v>9</v>
      </c>
      <c r="I42" s="23">
        <f t="shared" ref="I42:I46" si="8">SUM(E42+G42)</f>
        <v>165</v>
      </c>
      <c r="J42" s="23">
        <f t="shared" ref="J42:J46" si="9">SUM(F42+H42)</f>
        <v>98</v>
      </c>
      <c r="K42" s="24">
        <f t="shared" si="6"/>
        <v>18.272425249169437</v>
      </c>
      <c r="L42" s="24">
        <f t="shared" si="7"/>
        <v>15.457413249211358</v>
      </c>
    </row>
    <row r="43" spans="1:13">
      <c r="A43" s="22">
        <v>132</v>
      </c>
      <c r="B43" s="22">
        <v>64</v>
      </c>
      <c r="C43" s="22">
        <v>10</v>
      </c>
      <c r="D43" s="22">
        <v>7</v>
      </c>
      <c r="E43" s="22">
        <v>85</v>
      </c>
      <c r="F43" s="22">
        <v>51</v>
      </c>
      <c r="G43" s="22">
        <v>7</v>
      </c>
      <c r="H43" s="22">
        <v>5</v>
      </c>
      <c r="I43" s="23">
        <f t="shared" si="8"/>
        <v>92</v>
      </c>
      <c r="J43" s="23">
        <f t="shared" si="9"/>
        <v>56</v>
      </c>
      <c r="K43" s="24">
        <f t="shared" si="6"/>
        <v>10.188261351052049</v>
      </c>
      <c r="L43" s="24">
        <f t="shared" si="7"/>
        <v>8.8328075709779181</v>
      </c>
    </row>
    <row r="44" spans="1:13">
      <c r="A44" s="22">
        <v>63</v>
      </c>
      <c r="B44" s="22">
        <v>37</v>
      </c>
      <c r="C44" s="22">
        <v>5</v>
      </c>
      <c r="D44" s="22">
        <v>2</v>
      </c>
      <c r="E44" s="22">
        <v>54</v>
      </c>
      <c r="F44" s="22">
        <v>30</v>
      </c>
      <c r="G44" s="22">
        <v>2</v>
      </c>
      <c r="H44" s="22">
        <v>0</v>
      </c>
      <c r="I44" s="23">
        <f t="shared" si="8"/>
        <v>56</v>
      </c>
      <c r="J44" s="23">
        <f t="shared" si="9"/>
        <v>30</v>
      </c>
      <c r="K44" s="24">
        <f t="shared" si="6"/>
        <v>6.2015503875968996</v>
      </c>
      <c r="L44" s="24">
        <f t="shared" si="7"/>
        <v>4.7318611987381702</v>
      </c>
    </row>
    <row r="45" spans="1:13">
      <c r="A45" s="29">
        <v>174</v>
      </c>
      <c r="B45" s="29">
        <v>155</v>
      </c>
      <c r="C45" s="22">
        <v>91</v>
      </c>
      <c r="D45" s="22">
        <v>84</v>
      </c>
      <c r="E45" s="29">
        <v>121</v>
      </c>
      <c r="F45" s="29">
        <v>106</v>
      </c>
      <c r="G45" s="22">
        <v>69</v>
      </c>
      <c r="H45" s="22">
        <v>64</v>
      </c>
      <c r="I45" s="23">
        <f t="shared" si="8"/>
        <v>190</v>
      </c>
      <c r="J45" s="23">
        <f t="shared" si="9"/>
        <v>170</v>
      </c>
      <c r="K45" s="24">
        <f t="shared" si="6"/>
        <v>21.040974529346624</v>
      </c>
      <c r="L45" s="24">
        <f t="shared" si="7"/>
        <v>26.813880126182966</v>
      </c>
    </row>
    <row r="46" spans="1:13">
      <c r="A46" s="22">
        <v>94</v>
      </c>
      <c r="B46" s="22">
        <v>64</v>
      </c>
      <c r="C46" s="22">
        <v>67</v>
      </c>
      <c r="D46" s="22">
        <v>44</v>
      </c>
      <c r="E46" s="22">
        <v>84</v>
      </c>
      <c r="F46" s="22">
        <v>59</v>
      </c>
      <c r="G46" s="22">
        <v>56</v>
      </c>
      <c r="H46" s="22">
        <v>36</v>
      </c>
      <c r="I46" s="23">
        <f t="shared" si="8"/>
        <v>140</v>
      </c>
      <c r="J46" s="23">
        <f t="shared" si="9"/>
        <v>95</v>
      </c>
      <c r="K46" s="24">
        <f t="shared" si="6"/>
        <v>15.503875968992247</v>
      </c>
      <c r="L46" s="24">
        <f t="shared" si="7"/>
        <v>14.98422712933754</v>
      </c>
    </row>
    <row r="47" spans="1:13">
      <c r="A47" s="27">
        <f t="shared" ref="A47:I47" si="10">SUM(A41:A46)</f>
        <v>857</v>
      </c>
      <c r="B47" s="27">
        <f t="shared" si="10"/>
        <v>595</v>
      </c>
      <c r="C47" s="27">
        <f t="shared" si="10"/>
        <v>271</v>
      </c>
      <c r="D47" s="27">
        <f t="shared" si="10"/>
        <v>186</v>
      </c>
      <c r="E47" s="27">
        <f t="shared" si="10"/>
        <v>689</v>
      </c>
      <c r="F47" s="27">
        <f t="shared" si="10"/>
        <v>487</v>
      </c>
      <c r="G47" s="27">
        <f t="shared" si="10"/>
        <v>214</v>
      </c>
      <c r="H47" s="27">
        <f t="shared" si="10"/>
        <v>147</v>
      </c>
      <c r="I47" s="649">
        <f t="shared" si="10"/>
        <v>903</v>
      </c>
      <c r="J47" s="649">
        <f t="shared" ref="J47" si="11">SUM(J41:J46)</f>
        <v>634</v>
      </c>
      <c r="K47" s="650">
        <f>SUM(K41:K46)</f>
        <v>100</v>
      </c>
      <c r="L47" s="650">
        <f t="shared" ref="L47" si="12">SUM(L41:L46)</f>
        <v>100</v>
      </c>
    </row>
    <row r="48" spans="1:13">
      <c r="A48" s="651">
        <f>SUM(A47+C47)</f>
        <v>1128</v>
      </c>
      <c r="B48" s="652"/>
      <c r="C48" s="642">
        <f>SUM(B47+D47)</f>
        <v>781</v>
      </c>
      <c r="D48" s="642"/>
      <c r="E48" s="651">
        <f>SUM(E47+G47)</f>
        <v>903</v>
      </c>
      <c r="F48" s="652"/>
      <c r="G48" s="642">
        <f>SUM(F47+H47)</f>
        <v>634</v>
      </c>
      <c r="H48" s="642"/>
      <c r="I48" s="649"/>
      <c r="J48" s="649"/>
      <c r="K48" s="649"/>
      <c r="L48" s="649"/>
    </row>
    <row r="49" spans="1:23">
      <c r="A49" s="41"/>
      <c r="B49" s="41"/>
      <c r="C49" s="41"/>
      <c r="D49" s="41"/>
      <c r="E49" s="41"/>
      <c r="F49" s="41"/>
      <c r="G49" s="41"/>
      <c r="H49" s="41"/>
      <c r="I49" s="42"/>
      <c r="J49" s="42"/>
      <c r="K49" s="42"/>
      <c r="L49" s="42"/>
    </row>
    <row r="50" spans="1:23">
      <c r="A50" s="41"/>
      <c r="B50" s="41"/>
      <c r="C50" s="41"/>
      <c r="D50" s="41"/>
      <c r="E50" s="41"/>
      <c r="F50" s="41"/>
      <c r="G50" s="41"/>
      <c r="H50" s="41"/>
      <c r="I50" s="42"/>
      <c r="J50" s="42"/>
      <c r="K50" s="42"/>
      <c r="L50" s="42"/>
    </row>
    <row r="51" spans="1:23">
      <c r="A51" s="41"/>
      <c r="B51" s="41"/>
      <c r="C51" s="41"/>
      <c r="D51" s="41"/>
      <c r="E51" s="41"/>
      <c r="F51" s="41"/>
      <c r="G51" s="41"/>
      <c r="H51" s="41"/>
      <c r="I51" s="42"/>
      <c r="J51" s="42"/>
      <c r="K51" s="42"/>
      <c r="L51" s="42"/>
    </row>
    <row r="52" spans="1:23" ht="15">
      <c r="A52" s="44" t="s">
        <v>560</v>
      </c>
      <c r="B52"/>
      <c r="C52"/>
      <c r="D52"/>
      <c r="E52"/>
      <c r="F52"/>
      <c r="G52"/>
      <c r="H52"/>
      <c r="I52"/>
      <c r="J52"/>
      <c r="K52"/>
      <c r="L52"/>
      <c r="M52"/>
      <c r="N52"/>
      <c r="O52"/>
      <c r="P52"/>
      <c r="Q52"/>
      <c r="R52"/>
      <c r="S52"/>
      <c r="T52"/>
      <c r="U52"/>
    </row>
    <row r="53" spans="1:23" ht="24.75" customHeight="1">
      <c r="A53" s="643" t="s">
        <v>0</v>
      </c>
      <c r="B53" s="653" t="s">
        <v>25</v>
      </c>
      <c r="C53" s="654"/>
      <c r="D53" s="654"/>
      <c r="E53" s="655"/>
      <c r="F53" s="653" t="s">
        <v>26</v>
      </c>
      <c r="G53" s="654"/>
      <c r="H53" s="654"/>
      <c r="I53" s="655"/>
      <c r="J53" s="18"/>
      <c r="K53" s="18"/>
      <c r="L53" s="18"/>
      <c r="M53" s="18"/>
    </row>
    <row r="54" spans="1:23" ht="26.25" customHeight="1">
      <c r="A54" s="643"/>
      <c r="B54" s="32" t="s">
        <v>29</v>
      </c>
      <c r="C54" s="19" t="s">
        <v>31</v>
      </c>
      <c r="D54" s="32" t="s">
        <v>30</v>
      </c>
      <c r="E54" s="19" t="s">
        <v>31</v>
      </c>
      <c r="F54" s="32" t="s">
        <v>29</v>
      </c>
      <c r="G54" s="19" t="s">
        <v>31</v>
      </c>
      <c r="H54" s="32" t="s">
        <v>30</v>
      </c>
      <c r="I54" s="19" t="s">
        <v>31</v>
      </c>
      <c r="J54" s="18"/>
      <c r="K54" s="18"/>
      <c r="L54" s="18"/>
      <c r="M54" s="18"/>
    </row>
    <row r="55" spans="1:23">
      <c r="A55" s="20" t="s">
        <v>9</v>
      </c>
      <c r="B55" s="22">
        <v>11</v>
      </c>
      <c r="C55" s="29">
        <v>8</v>
      </c>
      <c r="D55" s="22">
        <v>3</v>
      </c>
      <c r="E55" s="22">
        <v>0</v>
      </c>
      <c r="F55" s="22">
        <v>11</v>
      </c>
      <c r="G55" s="29">
        <v>8</v>
      </c>
      <c r="H55" s="22">
        <v>3</v>
      </c>
      <c r="I55" s="22">
        <v>0</v>
      </c>
      <c r="J55" s="18"/>
      <c r="K55" s="18"/>
      <c r="L55" s="18"/>
      <c r="M55" s="18"/>
    </row>
    <row r="56" spans="1:23">
      <c r="A56" s="20" t="s">
        <v>10</v>
      </c>
      <c r="B56" s="22">
        <v>4</v>
      </c>
      <c r="C56" s="22">
        <v>2</v>
      </c>
      <c r="D56" s="22">
        <v>5</v>
      </c>
      <c r="E56" s="22">
        <v>3</v>
      </c>
      <c r="F56" s="22">
        <v>4</v>
      </c>
      <c r="G56" s="22">
        <v>2</v>
      </c>
      <c r="H56" s="22">
        <v>5</v>
      </c>
      <c r="I56" s="22">
        <v>3</v>
      </c>
      <c r="J56" s="18"/>
      <c r="K56" s="18"/>
      <c r="L56" s="18"/>
      <c r="M56" s="18"/>
    </row>
    <row r="57" spans="1:23" ht="13.5" customHeight="1">
      <c r="A57" s="20" t="s">
        <v>11</v>
      </c>
      <c r="B57" s="22">
        <v>8</v>
      </c>
      <c r="C57" s="22">
        <v>4</v>
      </c>
      <c r="D57" s="22">
        <v>8</v>
      </c>
      <c r="E57" s="22">
        <v>2</v>
      </c>
      <c r="F57" s="22">
        <v>8</v>
      </c>
      <c r="G57" s="22">
        <v>4</v>
      </c>
      <c r="H57" s="22">
        <v>8</v>
      </c>
      <c r="I57" s="22">
        <v>2</v>
      </c>
      <c r="J57" s="18"/>
      <c r="K57" s="18"/>
      <c r="L57" s="18"/>
      <c r="M57" s="18"/>
    </row>
    <row r="58" spans="1:23">
      <c r="A58" s="20" t="s">
        <v>12</v>
      </c>
      <c r="B58" s="22">
        <v>3</v>
      </c>
      <c r="C58" s="22">
        <v>1</v>
      </c>
      <c r="D58" s="22">
        <v>0</v>
      </c>
      <c r="E58" s="22">
        <v>0</v>
      </c>
      <c r="F58" s="22">
        <v>3</v>
      </c>
      <c r="G58" s="22">
        <v>1</v>
      </c>
      <c r="H58" s="22">
        <v>0</v>
      </c>
      <c r="I58" s="22">
        <v>0</v>
      </c>
      <c r="J58" s="18"/>
      <c r="K58" s="18"/>
      <c r="L58" s="18"/>
      <c r="M58" s="18"/>
    </row>
    <row r="59" spans="1:23">
      <c r="A59" s="20" t="s">
        <v>13</v>
      </c>
      <c r="B59" s="22">
        <v>4</v>
      </c>
      <c r="C59" s="22">
        <v>4</v>
      </c>
      <c r="D59" s="22">
        <v>4</v>
      </c>
      <c r="E59" s="22">
        <v>2</v>
      </c>
      <c r="F59" s="22">
        <v>4</v>
      </c>
      <c r="G59" s="22">
        <v>4</v>
      </c>
      <c r="H59" s="22">
        <v>4</v>
      </c>
      <c r="I59" s="22">
        <v>2</v>
      </c>
      <c r="J59" s="18"/>
      <c r="K59" s="18"/>
      <c r="L59" s="18"/>
      <c r="M59" s="18"/>
    </row>
    <row r="60" spans="1:23">
      <c r="A60" s="20" t="s">
        <v>14</v>
      </c>
      <c r="B60" s="22">
        <v>9</v>
      </c>
      <c r="C60" s="22">
        <v>6</v>
      </c>
      <c r="D60" s="22">
        <v>14</v>
      </c>
      <c r="E60" s="22">
        <v>8</v>
      </c>
      <c r="F60" s="22">
        <v>8</v>
      </c>
      <c r="G60" s="22">
        <v>5</v>
      </c>
      <c r="H60" s="22">
        <v>11</v>
      </c>
      <c r="I60" s="22">
        <v>5</v>
      </c>
      <c r="J60" s="18"/>
      <c r="K60" s="18"/>
      <c r="L60" s="18"/>
      <c r="M60" s="18"/>
      <c r="V60" s="25"/>
      <c r="W60" s="25"/>
    </row>
    <row r="61" spans="1:23">
      <c r="A61" s="663" t="s">
        <v>34</v>
      </c>
      <c r="B61" s="27">
        <f t="shared" ref="B61:I61" si="13">SUM(B55:B60)</f>
        <v>39</v>
      </c>
      <c r="C61" s="27">
        <f t="shared" si="13"/>
        <v>25</v>
      </c>
      <c r="D61" s="27">
        <f t="shared" si="13"/>
        <v>34</v>
      </c>
      <c r="E61" s="27">
        <f t="shared" si="13"/>
        <v>15</v>
      </c>
      <c r="F61" s="27">
        <f t="shared" si="13"/>
        <v>38</v>
      </c>
      <c r="G61" s="27">
        <f t="shared" si="13"/>
        <v>24</v>
      </c>
      <c r="H61" s="27">
        <f t="shared" si="13"/>
        <v>31</v>
      </c>
      <c r="I61" s="27">
        <f t="shared" si="13"/>
        <v>12</v>
      </c>
      <c r="J61" s="18"/>
      <c r="K61" s="18"/>
      <c r="L61" s="18"/>
      <c r="M61" s="18"/>
    </row>
    <row r="62" spans="1:23" ht="14.25" customHeight="1">
      <c r="A62" s="664"/>
      <c r="B62" s="651">
        <f>SUM(B61+D61)</f>
        <v>73</v>
      </c>
      <c r="C62" s="656"/>
      <c r="D62" s="651">
        <f>SUM(C61+E61)</f>
        <v>40</v>
      </c>
      <c r="E62" s="656"/>
      <c r="F62" s="651">
        <f t="shared" ref="F62" si="14">SUM(F61+H61)</f>
        <v>69</v>
      </c>
      <c r="G62" s="656"/>
      <c r="H62" s="651">
        <f t="shared" ref="H62" si="15">SUM(G61+I61)</f>
        <v>36</v>
      </c>
      <c r="I62" s="656"/>
      <c r="J62" s="18"/>
      <c r="K62" s="18"/>
      <c r="L62" s="18"/>
      <c r="M62" s="18"/>
    </row>
    <row r="63" spans="1:23" ht="15.75" customHeight="1">
      <c r="A63" s="36"/>
      <c r="B63" s="37"/>
      <c r="C63" s="37"/>
      <c r="D63" s="37"/>
      <c r="E63" s="37"/>
      <c r="F63" s="37"/>
      <c r="G63" s="37"/>
      <c r="H63" s="37"/>
      <c r="I63" s="37"/>
      <c r="J63" s="37"/>
      <c r="K63" s="37"/>
      <c r="L63" s="37"/>
      <c r="M63" s="37"/>
      <c r="N63" s="37"/>
      <c r="O63" s="37"/>
      <c r="P63" s="37"/>
      <c r="Q63" s="37"/>
      <c r="R63" s="37"/>
      <c r="S63" s="38"/>
      <c r="T63" s="25"/>
      <c r="U63" s="25"/>
      <c r="V63" s="25"/>
      <c r="W63" s="25"/>
    </row>
    <row r="64" spans="1:23" ht="23.25" customHeight="1">
      <c r="A64" s="653" t="s">
        <v>27</v>
      </c>
      <c r="B64" s="654"/>
      <c r="C64" s="654"/>
      <c r="D64" s="655"/>
      <c r="E64" s="657" t="s">
        <v>28</v>
      </c>
      <c r="F64" s="657"/>
      <c r="G64" s="657"/>
      <c r="H64" s="657"/>
      <c r="I64" s="657"/>
      <c r="J64" s="657"/>
      <c r="K64" s="657"/>
      <c r="L64" s="657"/>
      <c r="M64" s="39"/>
      <c r="N64" s="25"/>
      <c r="O64" s="25"/>
      <c r="P64" s="25"/>
      <c r="Q64" s="25"/>
      <c r="R64" s="25"/>
      <c r="S64" s="25"/>
      <c r="T64" s="25"/>
      <c r="U64" s="25"/>
      <c r="V64" s="25"/>
      <c r="W64" s="25"/>
    </row>
    <row r="65" spans="1:31" ht="27.75" customHeight="1">
      <c r="A65" s="32" t="s">
        <v>29</v>
      </c>
      <c r="B65" s="19" t="s">
        <v>31</v>
      </c>
      <c r="C65" s="32" t="s">
        <v>30</v>
      </c>
      <c r="D65" s="19" t="s">
        <v>31</v>
      </c>
      <c r="E65" s="33" t="s">
        <v>29</v>
      </c>
      <c r="F65" s="19" t="s">
        <v>31</v>
      </c>
      <c r="G65" s="33" t="s">
        <v>30</v>
      </c>
      <c r="H65" s="19" t="s">
        <v>31</v>
      </c>
      <c r="I65" s="33" t="s">
        <v>15</v>
      </c>
      <c r="J65" s="19" t="s">
        <v>31</v>
      </c>
      <c r="K65" s="33" t="s">
        <v>32</v>
      </c>
      <c r="L65" s="19" t="s">
        <v>33</v>
      </c>
      <c r="M65" s="38"/>
      <c r="N65" s="38"/>
      <c r="O65" s="38"/>
      <c r="P65" s="38"/>
      <c r="Q65" s="38"/>
      <c r="R65" s="38"/>
      <c r="S65" s="38"/>
      <c r="T65" s="38"/>
      <c r="U65" s="38"/>
      <c r="V65" s="25"/>
      <c r="W65" s="25"/>
    </row>
    <row r="66" spans="1:31">
      <c r="A66" s="22">
        <v>6</v>
      </c>
      <c r="B66" s="22">
        <v>4</v>
      </c>
      <c r="C66" s="22">
        <v>3</v>
      </c>
      <c r="D66" s="22">
        <v>0</v>
      </c>
      <c r="E66" s="29">
        <v>6</v>
      </c>
      <c r="F66" s="29">
        <v>4</v>
      </c>
      <c r="G66" s="22">
        <v>3</v>
      </c>
      <c r="H66" s="22">
        <v>0</v>
      </c>
      <c r="I66" s="34">
        <f>SUM(E66+G66)</f>
        <v>9</v>
      </c>
      <c r="J66" s="34">
        <f>SUM(F66+H66)</f>
        <v>4</v>
      </c>
      <c r="K66" s="24">
        <f t="shared" ref="K66:K71" si="16">SUM(I66/$I$72*100)</f>
        <v>20.454545454545457</v>
      </c>
      <c r="L66" s="24">
        <f t="shared" ref="L66:L71" si="17">SUM(J66/$J$72*100)</f>
        <v>19.047619047619047</v>
      </c>
    </row>
    <row r="67" spans="1:31">
      <c r="A67" s="22">
        <v>2</v>
      </c>
      <c r="B67" s="22">
        <v>0</v>
      </c>
      <c r="C67" s="29">
        <v>6</v>
      </c>
      <c r="D67" s="29">
        <v>4</v>
      </c>
      <c r="E67" s="29">
        <v>2</v>
      </c>
      <c r="F67" s="29">
        <v>0</v>
      </c>
      <c r="G67" s="22">
        <v>5</v>
      </c>
      <c r="H67" s="22">
        <v>3</v>
      </c>
      <c r="I67" s="34">
        <f t="shared" ref="I67:I71" si="18">SUM(E67+G67)</f>
        <v>7</v>
      </c>
      <c r="J67" s="34">
        <f t="shared" ref="J67:J71" si="19">SUM(F67+H67)</f>
        <v>3</v>
      </c>
      <c r="K67" s="24">
        <f t="shared" si="16"/>
        <v>15.909090909090908</v>
      </c>
      <c r="L67" s="24">
        <f t="shared" si="17"/>
        <v>14.285714285714285</v>
      </c>
    </row>
    <row r="68" spans="1:31">
      <c r="A68" s="29">
        <v>2</v>
      </c>
      <c r="B68" s="29">
        <v>0</v>
      </c>
      <c r="C68" s="22">
        <v>8</v>
      </c>
      <c r="D68" s="22">
        <v>2</v>
      </c>
      <c r="E68" s="29">
        <v>2</v>
      </c>
      <c r="F68" s="29">
        <v>0</v>
      </c>
      <c r="G68" s="22">
        <v>7</v>
      </c>
      <c r="H68" s="22">
        <v>2</v>
      </c>
      <c r="I68" s="34">
        <f t="shared" si="18"/>
        <v>9</v>
      </c>
      <c r="J68" s="34">
        <f t="shared" si="19"/>
        <v>2</v>
      </c>
      <c r="K68" s="24">
        <f t="shared" si="16"/>
        <v>20.454545454545457</v>
      </c>
      <c r="L68" s="24">
        <f t="shared" si="17"/>
        <v>9.5238095238095237</v>
      </c>
    </row>
    <row r="69" spans="1:31">
      <c r="A69" s="22">
        <v>2</v>
      </c>
      <c r="B69" s="22">
        <v>1</v>
      </c>
      <c r="C69" s="22">
        <v>0</v>
      </c>
      <c r="D69" s="22">
        <v>0</v>
      </c>
      <c r="E69" s="22">
        <v>2</v>
      </c>
      <c r="F69" s="22">
        <v>1</v>
      </c>
      <c r="G69" s="22">
        <v>0</v>
      </c>
      <c r="H69" s="22">
        <v>0</v>
      </c>
      <c r="I69" s="34">
        <f t="shared" si="18"/>
        <v>2</v>
      </c>
      <c r="J69" s="34">
        <f t="shared" si="19"/>
        <v>1</v>
      </c>
      <c r="K69" s="24">
        <f t="shared" si="16"/>
        <v>4.5454545454545459</v>
      </c>
      <c r="L69" s="24">
        <f t="shared" si="17"/>
        <v>4.7619047619047619</v>
      </c>
    </row>
    <row r="70" spans="1:31">
      <c r="A70" s="29">
        <v>3</v>
      </c>
      <c r="B70" s="29">
        <v>3</v>
      </c>
      <c r="C70" s="22">
        <v>2</v>
      </c>
      <c r="D70" s="22">
        <v>0</v>
      </c>
      <c r="E70" s="29">
        <v>3</v>
      </c>
      <c r="F70" s="29">
        <v>3</v>
      </c>
      <c r="G70" s="22">
        <v>1</v>
      </c>
      <c r="H70" s="22">
        <v>0</v>
      </c>
      <c r="I70" s="34">
        <f t="shared" si="18"/>
        <v>4</v>
      </c>
      <c r="J70" s="34">
        <f t="shared" si="19"/>
        <v>3</v>
      </c>
      <c r="K70" s="24">
        <f t="shared" si="16"/>
        <v>9.0909090909090917</v>
      </c>
      <c r="L70" s="24">
        <f t="shared" si="17"/>
        <v>14.285714285714285</v>
      </c>
    </row>
    <row r="71" spans="1:31">
      <c r="A71" s="22">
        <v>1</v>
      </c>
      <c r="B71" s="22">
        <v>1</v>
      </c>
      <c r="C71" s="29">
        <v>11</v>
      </c>
      <c r="D71" s="29">
        <v>5</v>
      </c>
      <c r="E71" s="29">
        <v>1</v>
      </c>
      <c r="F71" s="29">
        <v>1</v>
      </c>
      <c r="G71" s="29">
        <v>12</v>
      </c>
      <c r="H71" s="29">
        <v>7</v>
      </c>
      <c r="I71" s="34">
        <f t="shared" si="18"/>
        <v>13</v>
      </c>
      <c r="J71" s="34">
        <f t="shared" si="19"/>
        <v>8</v>
      </c>
      <c r="K71" s="24">
        <f t="shared" si="16"/>
        <v>29.545454545454547</v>
      </c>
      <c r="L71" s="24">
        <f t="shared" si="17"/>
        <v>38.095238095238095</v>
      </c>
    </row>
    <row r="72" spans="1:31">
      <c r="A72" s="27">
        <f t="shared" ref="A72:J72" si="20">SUM(A66:A71)</f>
        <v>16</v>
      </c>
      <c r="B72" s="27">
        <f t="shared" si="20"/>
        <v>9</v>
      </c>
      <c r="C72" s="27">
        <f t="shared" si="20"/>
        <v>30</v>
      </c>
      <c r="D72" s="27">
        <f t="shared" si="20"/>
        <v>11</v>
      </c>
      <c r="E72" s="27">
        <f t="shared" si="20"/>
        <v>16</v>
      </c>
      <c r="F72" s="27">
        <f t="shared" si="20"/>
        <v>9</v>
      </c>
      <c r="G72" s="27">
        <f t="shared" si="20"/>
        <v>28</v>
      </c>
      <c r="H72" s="27">
        <f t="shared" si="20"/>
        <v>12</v>
      </c>
      <c r="I72" s="649">
        <f t="shared" si="20"/>
        <v>44</v>
      </c>
      <c r="J72" s="649">
        <f t="shared" si="20"/>
        <v>21</v>
      </c>
      <c r="K72" s="650">
        <f>K66+K67+K68+K69+K70+K71</f>
        <v>100.00000000000001</v>
      </c>
      <c r="L72" s="650">
        <f>L66+L67+L68+L69+L70+L71</f>
        <v>100</v>
      </c>
    </row>
    <row r="73" spans="1:31">
      <c r="A73" s="651">
        <f t="shared" ref="A73" si="21">SUM(A72+C72)</f>
        <v>46</v>
      </c>
      <c r="B73" s="656"/>
      <c r="C73" s="651">
        <f t="shared" ref="C73" si="22">SUM(B72+D72)</f>
        <v>20</v>
      </c>
      <c r="D73" s="656"/>
      <c r="E73" s="651">
        <f t="shared" ref="E73" si="23">SUM(E72+G72)</f>
        <v>44</v>
      </c>
      <c r="F73" s="656"/>
      <c r="G73" s="651">
        <f t="shared" ref="G73" si="24">SUM(F72+H72)</f>
        <v>21</v>
      </c>
      <c r="H73" s="656"/>
      <c r="I73" s="649"/>
      <c r="J73" s="649"/>
      <c r="K73" s="649"/>
      <c r="L73" s="649"/>
    </row>
    <row r="75" spans="1:31" ht="12.75">
      <c r="A75" s="658" t="s">
        <v>35</v>
      </c>
      <c r="B75" s="658"/>
      <c r="C75" s="658"/>
      <c r="D75" s="658"/>
      <c r="E75" s="658"/>
      <c r="F75" s="658"/>
      <c r="G75" s="658"/>
      <c r="H75" s="658"/>
      <c r="I75" s="658"/>
      <c r="J75" s="658"/>
      <c r="K75" s="658"/>
      <c r="L75" s="658"/>
    </row>
    <row r="76" spans="1:31" ht="12.75">
      <c r="A76" s="658" t="s">
        <v>36</v>
      </c>
      <c r="B76" s="658"/>
      <c r="C76" s="658"/>
      <c r="D76" s="658"/>
      <c r="E76" s="658"/>
      <c r="F76" s="658"/>
      <c r="G76" s="658"/>
      <c r="H76" s="658"/>
      <c r="I76" s="658"/>
      <c r="J76" s="658"/>
      <c r="K76" s="658"/>
      <c r="L76" s="658"/>
    </row>
    <row r="79" spans="1:31">
      <c r="AD79" s="40"/>
      <c r="AE79" s="40"/>
    </row>
  </sheetData>
  <mergeCells count="62">
    <mergeCell ref="A75:L75"/>
    <mergeCell ref="A76:L76"/>
    <mergeCell ref="E16:L16"/>
    <mergeCell ref="A16:D16"/>
    <mergeCell ref="I24:I25"/>
    <mergeCell ref="J24:J25"/>
    <mergeCell ref="K24:K25"/>
    <mergeCell ref="L24:L25"/>
    <mergeCell ref="A25:B25"/>
    <mergeCell ref="C25:D25"/>
    <mergeCell ref="E25:F25"/>
    <mergeCell ref="G25:H25"/>
    <mergeCell ref="C73:D73"/>
    <mergeCell ref="E73:F73"/>
    <mergeCell ref="G73:H73"/>
    <mergeCell ref="A61:A62"/>
    <mergeCell ref="K72:K73"/>
    <mergeCell ref="L72:L73"/>
    <mergeCell ref="B62:C62"/>
    <mergeCell ref="D62:E62"/>
    <mergeCell ref="F62:G62"/>
    <mergeCell ref="H62:I62"/>
    <mergeCell ref="A73:B73"/>
    <mergeCell ref="A64:D64"/>
    <mergeCell ref="E64:L64"/>
    <mergeCell ref="A53:A54"/>
    <mergeCell ref="B53:E53"/>
    <mergeCell ref="F53:I53"/>
    <mergeCell ref="I72:I73"/>
    <mergeCell ref="J72:J73"/>
    <mergeCell ref="I47:I48"/>
    <mergeCell ref="J47:J48"/>
    <mergeCell ref="K47:K48"/>
    <mergeCell ref="L47:L48"/>
    <mergeCell ref="B37:C37"/>
    <mergeCell ref="D37:E37"/>
    <mergeCell ref="F37:G37"/>
    <mergeCell ref="H37:I37"/>
    <mergeCell ref="J37:K37"/>
    <mergeCell ref="A48:B48"/>
    <mergeCell ref="C48:D48"/>
    <mergeCell ref="E48:F48"/>
    <mergeCell ref="G48:H48"/>
    <mergeCell ref="A28:A29"/>
    <mergeCell ref="B28:C28"/>
    <mergeCell ref="D28:G28"/>
    <mergeCell ref="H28:K28"/>
    <mergeCell ref="A39:D39"/>
    <mergeCell ref="E39:L39"/>
    <mergeCell ref="A36:A37"/>
    <mergeCell ref="A1:M1"/>
    <mergeCell ref="A2:M2"/>
    <mergeCell ref="J14:K14"/>
    <mergeCell ref="A5:A6"/>
    <mergeCell ref="B5:C5"/>
    <mergeCell ref="D5:G5"/>
    <mergeCell ref="H5:K5"/>
    <mergeCell ref="A13:A14"/>
    <mergeCell ref="B14:C14"/>
    <mergeCell ref="D14:E14"/>
    <mergeCell ref="F14:G14"/>
    <mergeCell ref="H14:I14"/>
  </mergeCells>
  <pageMargins left="0.7" right="0.7" top="0.75" bottom="0.75" header="0.3" footer="0.3"/>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C12" sqref="C12"/>
    </sheetView>
  </sheetViews>
  <sheetFormatPr defaultRowHeight="15"/>
  <cols>
    <col min="1" max="1" width="23" customWidth="1"/>
    <col min="2" max="2" width="10.85546875" customWidth="1"/>
    <col min="3" max="3" width="10.28515625" customWidth="1"/>
    <col min="4" max="4" width="10.5703125" customWidth="1"/>
    <col min="5" max="5" width="10.140625" customWidth="1"/>
    <col min="6" max="6" width="11" customWidth="1"/>
    <col min="7" max="7" width="10" customWidth="1"/>
  </cols>
  <sheetData>
    <row r="1" spans="1:7" ht="33" customHeight="1">
      <c r="A1" s="987" t="s">
        <v>716</v>
      </c>
      <c r="B1" s="637"/>
      <c r="C1" s="637"/>
      <c r="D1" s="637"/>
      <c r="E1" s="637"/>
      <c r="F1" s="637"/>
      <c r="G1" s="637"/>
    </row>
    <row r="2" spans="1:7" ht="15.75" thickBot="1"/>
    <row r="3" spans="1:7" ht="16.5" thickBot="1">
      <c r="A3" s="483"/>
      <c r="B3" s="920" t="s">
        <v>652</v>
      </c>
      <c r="C3" s="921"/>
      <c r="D3" s="921"/>
      <c r="E3" s="921"/>
      <c r="F3" s="921"/>
      <c r="G3" s="922"/>
    </row>
    <row r="4" spans="1:7" ht="16.5" thickBot="1">
      <c r="A4" s="515" t="s">
        <v>531</v>
      </c>
      <c r="B4" s="516">
        <v>2016</v>
      </c>
      <c r="C4" s="516">
        <v>2017</v>
      </c>
      <c r="D4" s="516">
        <v>2018</v>
      </c>
      <c r="E4" s="516">
        <v>2019</v>
      </c>
      <c r="F4" s="516">
        <v>2020</v>
      </c>
      <c r="G4" s="516">
        <v>2021</v>
      </c>
    </row>
    <row r="5" spans="1:7" ht="108" customHeight="1" thickBot="1">
      <c r="A5" s="626" t="s">
        <v>838</v>
      </c>
      <c r="B5" s="627">
        <v>1</v>
      </c>
      <c r="C5" s="627">
        <v>6</v>
      </c>
      <c r="D5" s="627" t="s">
        <v>839</v>
      </c>
      <c r="E5" s="625">
        <v>9</v>
      </c>
      <c r="F5" s="625">
        <v>5</v>
      </c>
      <c r="G5" s="627">
        <v>13</v>
      </c>
    </row>
  </sheetData>
  <mergeCells count="2">
    <mergeCell ref="A1:G1"/>
    <mergeCell ref="B3:G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4" sqref="C14"/>
    </sheetView>
  </sheetViews>
  <sheetFormatPr defaultRowHeight="15"/>
  <cols>
    <col min="1" max="1" width="18.85546875" customWidth="1"/>
    <col min="2" max="3" width="10.85546875" customWidth="1"/>
    <col min="4" max="4" width="11.5703125" customWidth="1"/>
    <col min="5" max="5" width="10.140625" customWidth="1"/>
    <col min="6" max="6" width="10.85546875" customWidth="1"/>
    <col min="7" max="7" width="11.28515625" customWidth="1"/>
  </cols>
  <sheetData>
    <row r="1" spans="1:7" ht="45.75" customHeight="1">
      <c r="A1" s="930" t="s">
        <v>717</v>
      </c>
      <c r="B1" s="930"/>
      <c r="C1" s="930"/>
      <c r="D1" s="930"/>
      <c r="E1" s="930"/>
      <c r="F1" s="930"/>
      <c r="G1" s="930"/>
    </row>
    <row r="2" spans="1:7" ht="15.75" thickBot="1"/>
    <row r="3" spans="1:7" ht="16.5" thickBot="1">
      <c r="A3" s="483"/>
      <c r="B3" s="920" t="s">
        <v>652</v>
      </c>
      <c r="C3" s="921"/>
      <c r="D3" s="921"/>
      <c r="E3" s="921"/>
      <c r="F3" s="921"/>
      <c r="G3" s="922"/>
    </row>
    <row r="4" spans="1:7" ht="16.5" thickBot="1">
      <c r="A4" s="515" t="s">
        <v>531</v>
      </c>
      <c r="B4" s="516">
        <v>2016</v>
      </c>
      <c r="C4" s="516">
        <v>2017</v>
      </c>
      <c r="D4" s="516">
        <v>2018</v>
      </c>
      <c r="E4" s="516">
        <v>2019</v>
      </c>
      <c r="F4" s="516">
        <v>2020</v>
      </c>
      <c r="G4" s="516">
        <v>2021</v>
      </c>
    </row>
    <row r="5" spans="1:7" ht="158.25" thickBot="1">
      <c r="A5" s="515" t="s">
        <v>840</v>
      </c>
      <c r="B5" s="495">
        <v>1</v>
      </c>
      <c r="C5" s="495">
        <v>0</v>
      </c>
      <c r="D5" s="495" t="s">
        <v>841</v>
      </c>
      <c r="E5" s="495">
        <v>0</v>
      </c>
      <c r="F5" s="495">
        <v>0</v>
      </c>
      <c r="G5" s="495">
        <v>0</v>
      </c>
    </row>
    <row r="6" spans="1:7" ht="158.25" thickBot="1">
      <c r="A6" s="515" t="s">
        <v>842</v>
      </c>
      <c r="B6" s="495">
        <v>0</v>
      </c>
      <c r="C6" s="495">
        <v>1</v>
      </c>
      <c r="D6" s="495">
        <v>0</v>
      </c>
      <c r="E6" s="495">
        <v>0</v>
      </c>
      <c r="F6" s="495">
        <v>1</v>
      </c>
      <c r="G6" s="495">
        <v>0</v>
      </c>
    </row>
  </sheetData>
  <mergeCells count="2">
    <mergeCell ref="A1:G1"/>
    <mergeCell ref="B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workbookViewId="0">
      <selection sqref="A1:L1"/>
    </sheetView>
  </sheetViews>
  <sheetFormatPr defaultRowHeight="12.75"/>
  <cols>
    <col min="1" max="1" width="3.42578125" style="45" customWidth="1"/>
    <col min="2" max="2" width="3" style="45" customWidth="1"/>
    <col min="3" max="3" width="26.5703125" style="45" customWidth="1"/>
    <col min="4" max="5" width="4.7109375" style="45" customWidth="1"/>
    <col min="6" max="6" width="4.140625" style="45" customWidth="1"/>
    <col min="7" max="7" width="4.5703125" style="45" customWidth="1"/>
    <col min="8" max="8" width="5.42578125" style="45" customWidth="1"/>
    <col min="9" max="9" width="4.7109375" style="45" customWidth="1"/>
    <col min="10" max="10" width="7.85546875" style="45" customWidth="1"/>
    <col min="11" max="11" width="8.140625" style="45" customWidth="1"/>
    <col min="12" max="16384" width="9.140625" style="45"/>
  </cols>
  <sheetData>
    <row r="1" spans="1:12" ht="33" customHeight="1">
      <c r="A1" s="665" t="s">
        <v>555</v>
      </c>
      <c r="B1" s="666"/>
      <c r="C1" s="666"/>
      <c r="D1" s="666"/>
      <c r="E1" s="666"/>
      <c r="F1" s="666"/>
      <c r="G1" s="666"/>
      <c r="H1" s="666"/>
      <c r="I1" s="666"/>
      <c r="J1" s="666"/>
      <c r="K1" s="666"/>
      <c r="L1" s="666"/>
    </row>
    <row r="3" spans="1:12" ht="159" customHeight="1">
      <c r="A3" s="46" t="s">
        <v>0</v>
      </c>
      <c r="B3" s="46" t="s">
        <v>37</v>
      </c>
      <c r="C3" s="46" t="s">
        <v>38</v>
      </c>
      <c r="D3" s="46" t="s">
        <v>39</v>
      </c>
      <c r="E3" s="46" t="s">
        <v>31</v>
      </c>
      <c r="F3" s="46" t="s">
        <v>40</v>
      </c>
      <c r="G3" s="46" t="s">
        <v>31</v>
      </c>
      <c r="H3" s="46" t="s">
        <v>41</v>
      </c>
      <c r="I3" s="46" t="s">
        <v>31</v>
      </c>
      <c r="J3" s="46" t="s">
        <v>42</v>
      </c>
      <c r="K3" s="46" t="s">
        <v>43</v>
      </c>
      <c r="L3" s="46" t="s">
        <v>44</v>
      </c>
    </row>
    <row r="4" spans="1:12">
      <c r="A4" s="667" t="s">
        <v>9</v>
      </c>
      <c r="B4" s="667" t="s">
        <v>45</v>
      </c>
      <c r="C4" s="47" t="s">
        <v>46</v>
      </c>
      <c r="D4" s="48">
        <v>2</v>
      </c>
      <c r="E4" s="48">
        <v>0</v>
      </c>
      <c r="F4" s="49">
        <v>1</v>
      </c>
      <c r="G4" s="49">
        <v>0</v>
      </c>
      <c r="H4" s="49">
        <v>1</v>
      </c>
      <c r="I4" s="49">
        <v>0</v>
      </c>
      <c r="J4" s="50">
        <f t="shared" ref="J4:J35" si="0">H4/$H$136*100</f>
        <v>0.13054830287206268</v>
      </c>
      <c r="K4" s="50">
        <f t="shared" ref="K4:K35" si="1">H4/$H$142*100</f>
        <v>3.5014005602240897E-2</v>
      </c>
      <c r="L4" s="50">
        <f t="shared" ref="L4:L35" si="2">H4/$H$143*100</f>
        <v>0.15128593040847202</v>
      </c>
    </row>
    <row r="5" spans="1:12">
      <c r="A5" s="667"/>
      <c r="B5" s="667"/>
      <c r="C5" s="47" t="s">
        <v>47</v>
      </c>
      <c r="D5" s="48">
        <v>5</v>
      </c>
      <c r="E5" s="48">
        <v>3</v>
      </c>
      <c r="F5" s="49">
        <v>5</v>
      </c>
      <c r="G5" s="49">
        <v>3</v>
      </c>
      <c r="H5" s="49">
        <v>4</v>
      </c>
      <c r="I5" s="49">
        <v>2</v>
      </c>
      <c r="J5" s="50">
        <f t="shared" si="0"/>
        <v>0.52219321148825071</v>
      </c>
      <c r="K5" s="50">
        <f t="shared" si="1"/>
        <v>0.14005602240896359</v>
      </c>
      <c r="L5" s="50">
        <f t="shared" si="2"/>
        <v>0.60514372163388808</v>
      </c>
    </row>
    <row r="6" spans="1:12">
      <c r="A6" s="667"/>
      <c r="B6" s="667"/>
      <c r="C6" s="47" t="s">
        <v>48</v>
      </c>
      <c r="D6" s="48">
        <v>2</v>
      </c>
      <c r="E6" s="48">
        <v>2</v>
      </c>
      <c r="F6" s="49">
        <v>2</v>
      </c>
      <c r="G6" s="49">
        <v>2</v>
      </c>
      <c r="H6" s="49">
        <v>2</v>
      </c>
      <c r="I6" s="49">
        <v>2</v>
      </c>
      <c r="J6" s="50">
        <f t="shared" si="0"/>
        <v>0.26109660574412535</v>
      </c>
      <c r="K6" s="50">
        <f t="shared" si="1"/>
        <v>7.0028011204481794E-2</v>
      </c>
      <c r="L6" s="50">
        <f t="shared" si="2"/>
        <v>0.30257186081694404</v>
      </c>
    </row>
    <row r="7" spans="1:12">
      <c r="A7" s="667"/>
      <c r="B7" s="667"/>
      <c r="C7" s="47" t="s">
        <v>49</v>
      </c>
      <c r="D7" s="48">
        <v>1</v>
      </c>
      <c r="E7" s="48">
        <v>1</v>
      </c>
      <c r="F7" s="49">
        <v>0</v>
      </c>
      <c r="G7" s="49">
        <v>0</v>
      </c>
      <c r="H7" s="49">
        <v>0</v>
      </c>
      <c r="I7" s="49">
        <v>0</v>
      </c>
      <c r="J7" s="50">
        <f t="shared" si="0"/>
        <v>0</v>
      </c>
      <c r="K7" s="50">
        <f t="shared" si="1"/>
        <v>0</v>
      </c>
      <c r="L7" s="50">
        <f t="shared" si="2"/>
        <v>0</v>
      </c>
    </row>
    <row r="8" spans="1:12">
      <c r="A8" s="667"/>
      <c r="B8" s="667"/>
      <c r="C8" s="47" t="s">
        <v>50</v>
      </c>
      <c r="D8" s="48">
        <v>19</v>
      </c>
      <c r="E8" s="48">
        <v>12</v>
      </c>
      <c r="F8" s="49">
        <v>14</v>
      </c>
      <c r="G8" s="49">
        <v>7</v>
      </c>
      <c r="H8" s="49">
        <v>11</v>
      </c>
      <c r="I8" s="49">
        <v>5</v>
      </c>
      <c r="J8" s="50">
        <f t="shared" si="0"/>
        <v>1.4360313315926894</v>
      </c>
      <c r="K8" s="50">
        <f t="shared" si="1"/>
        <v>0.38515406162464988</v>
      </c>
      <c r="L8" s="50">
        <f t="shared" si="2"/>
        <v>1.6641452344931922</v>
      </c>
    </row>
    <row r="9" spans="1:12">
      <c r="A9" s="667"/>
      <c r="B9" s="667"/>
      <c r="C9" s="47" t="s">
        <v>51</v>
      </c>
      <c r="D9" s="48">
        <v>1</v>
      </c>
      <c r="E9" s="48">
        <v>0</v>
      </c>
      <c r="F9" s="49">
        <v>1</v>
      </c>
      <c r="G9" s="49">
        <v>0</v>
      </c>
      <c r="H9" s="49">
        <v>1</v>
      </c>
      <c r="I9" s="49">
        <v>0</v>
      </c>
      <c r="J9" s="50">
        <f t="shared" si="0"/>
        <v>0.13054830287206268</v>
      </c>
      <c r="K9" s="50">
        <f t="shared" si="1"/>
        <v>3.5014005602240897E-2</v>
      </c>
      <c r="L9" s="50">
        <f t="shared" si="2"/>
        <v>0.15128593040847202</v>
      </c>
    </row>
    <row r="10" spans="1:12">
      <c r="A10" s="667"/>
      <c r="B10" s="667"/>
      <c r="C10" s="47" t="s">
        <v>52</v>
      </c>
      <c r="D10" s="48">
        <v>1</v>
      </c>
      <c r="E10" s="48">
        <v>1</v>
      </c>
      <c r="F10" s="49">
        <v>1</v>
      </c>
      <c r="G10" s="49">
        <v>1</v>
      </c>
      <c r="H10" s="49">
        <v>1</v>
      </c>
      <c r="I10" s="49">
        <v>1</v>
      </c>
      <c r="J10" s="50">
        <f t="shared" si="0"/>
        <v>0.13054830287206268</v>
      </c>
      <c r="K10" s="50">
        <f t="shared" si="1"/>
        <v>3.5014005602240897E-2</v>
      </c>
      <c r="L10" s="50">
        <f t="shared" si="2"/>
        <v>0.15128593040847202</v>
      </c>
    </row>
    <row r="11" spans="1:12">
      <c r="A11" s="667"/>
      <c r="B11" s="667"/>
      <c r="C11" s="47" t="s">
        <v>53</v>
      </c>
      <c r="D11" s="48">
        <v>22</v>
      </c>
      <c r="E11" s="48">
        <v>9</v>
      </c>
      <c r="F11" s="49">
        <v>19</v>
      </c>
      <c r="G11" s="49">
        <v>8</v>
      </c>
      <c r="H11" s="49">
        <v>13</v>
      </c>
      <c r="I11" s="49">
        <v>7</v>
      </c>
      <c r="J11" s="50">
        <f t="shared" si="0"/>
        <v>1.6971279373368149</v>
      </c>
      <c r="K11" s="50">
        <f t="shared" si="1"/>
        <v>0.4551820728291317</v>
      </c>
      <c r="L11" s="50">
        <f t="shared" si="2"/>
        <v>1.9667170953101363</v>
      </c>
    </row>
    <row r="12" spans="1:12">
      <c r="A12" s="667"/>
      <c r="B12" s="667"/>
      <c r="C12" s="47" t="s">
        <v>54</v>
      </c>
      <c r="D12" s="48">
        <v>1</v>
      </c>
      <c r="E12" s="48">
        <v>0</v>
      </c>
      <c r="F12" s="49">
        <v>0</v>
      </c>
      <c r="G12" s="49">
        <v>0</v>
      </c>
      <c r="H12" s="49">
        <v>0</v>
      </c>
      <c r="I12" s="49">
        <v>0</v>
      </c>
      <c r="J12" s="50">
        <f t="shared" si="0"/>
        <v>0</v>
      </c>
      <c r="K12" s="50">
        <f t="shared" si="1"/>
        <v>0</v>
      </c>
      <c r="L12" s="50">
        <f t="shared" si="2"/>
        <v>0</v>
      </c>
    </row>
    <row r="13" spans="1:12">
      <c r="A13" s="667"/>
      <c r="B13" s="667"/>
      <c r="C13" s="47" t="s">
        <v>55</v>
      </c>
      <c r="D13" s="48">
        <v>1</v>
      </c>
      <c r="E13" s="48">
        <v>1</v>
      </c>
      <c r="F13" s="49">
        <v>1</v>
      </c>
      <c r="G13" s="49">
        <v>1</v>
      </c>
      <c r="H13" s="49">
        <v>1</v>
      </c>
      <c r="I13" s="49">
        <v>1</v>
      </c>
      <c r="J13" s="50">
        <f t="shared" si="0"/>
        <v>0.13054830287206268</v>
      </c>
      <c r="K13" s="50">
        <f t="shared" si="1"/>
        <v>3.5014005602240897E-2</v>
      </c>
      <c r="L13" s="50">
        <f t="shared" si="2"/>
        <v>0.15128593040847202</v>
      </c>
    </row>
    <row r="14" spans="1:12">
      <c r="A14" s="667"/>
      <c r="B14" s="667"/>
      <c r="C14" s="47" t="s">
        <v>56</v>
      </c>
      <c r="D14" s="48">
        <v>2</v>
      </c>
      <c r="E14" s="48">
        <v>0</v>
      </c>
      <c r="F14" s="49">
        <v>0</v>
      </c>
      <c r="G14" s="49">
        <v>0</v>
      </c>
      <c r="H14" s="49">
        <v>0</v>
      </c>
      <c r="I14" s="49">
        <v>0</v>
      </c>
      <c r="J14" s="50">
        <f t="shared" si="0"/>
        <v>0</v>
      </c>
      <c r="K14" s="50">
        <f t="shared" si="1"/>
        <v>0</v>
      </c>
      <c r="L14" s="50">
        <f t="shared" si="2"/>
        <v>0</v>
      </c>
    </row>
    <row r="15" spans="1:12">
      <c r="A15" s="667"/>
      <c r="B15" s="667"/>
      <c r="C15" s="47" t="s">
        <v>57</v>
      </c>
      <c r="D15" s="48">
        <v>59</v>
      </c>
      <c r="E15" s="48">
        <v>34</v>
      </c>
      <c r="F15" s="49">
        <v>45</v>
      </c>
      <c r="G15" s="49">
        <v>28</v>
      </c>
      <c r="H15" s="49">
        <v>37</v>
      </c>
      <c r="I15" s="49">
        <v>23</v>
      </c>
      <c r="J15" s="50">
        <f t="shared" si="0"/>
        <v>4.830287206266318</v>
      </c>
      <c r="K15" s="50">
        <f t="shared" si="1"/>
        <v>1.2955182072829132</v>
      </c>
      <c r="L15" s="50">
        <f t="shared" si="2"/>
        <v>5.5975794251134641</v>
      </c>
    </row>
    <row r="16" spans="1:12">
      <c r="A16" s="667"/>
      <c r="B16" s="667"/>
      <c r="C16" s="47" t="s">
        <v>58</v>
      </c>
      <c r="D16" s="48">
        <v>1</v>
      </c>
      <c r="E16" s="48">
        <v>0</v>
      </c>
      <c r="F16" s="49">
        <v>1</v>
      </c>
      <c r="G16" s="49">
        <v>0</v>
      </c>
      <c r="H16" s="49">
        <v>1</v>
      </c>
      <c r="I16" s="49">
        <v>0</v>
      </c>
      <c r="J16" s="50">
        <f t="shared" si="0"/>
        <v>0.13054830287206268</v>
      </c>
      <c r="K16" s="50">
        <f t="shared" si="1"/>
        <v>3.5014005602240897E-2</v>
      </c>
      <c r="L16" s="50">
        <f t="shared" si="2"/>
        <v>0.15128593040847202</v>
      </c>
    </row>
    <row r="17" spans="1:12">
      <c r="A17" s="668" t="s">
        <v>59</v>
      </c>
      <c r="B17" s="669"/>
      <c r="C17" s="670"/>
      <c r="D17" s="51">
        <f>SUM(D4:D16)</f>
        <v>117</v>
      </c>
      <c r="E17" s="51">
        <f t="shared" ref="E17:I17" si="3">SUM(E4:E16)</f>
        <v>63</v>
      </c>
      <c r="F17" s="51">
        <f t="shared" si="3"/>
        <v>90</v>
      </c>
      <c r="G17" s="51">
        <f t="shared" si="3"/>
        <v>50</v>
      </c>
      <c r="H17" s="51">
        <f t="shared" si="3"/>
        <v>72</v>
      </c>
      <c r="I17" s="51">
        <f t="shared" si="3"/>
        <v>41</v>
      </c>
      <c r="J17" s="52">
        <f t="shared" si="0"/>
        <v>9.3994778067885107</v>
      </c>
      <c r="K17" s="52">
        <f t="shared" si="1"/>
        <v>2.5210084033613445</v>
      </c>
      <c r="L17" s="52">
        <f t="shared" si="2"/>
        <v>10.892586989409985</v>
      </c>
    </row>
    <row r="18" spans="1:12">
      <c r="A18" s="667" t="s">
        <v>9</v>
      </c>
      <c r="B18" s="667" t="s">
        <v>60</v>
      </c>
      <c r="C18" s="47" t="s">
        <v>61</v>
      </c>
      <c r="D18" s="48">
        <v>1</v>
      </c>
      <c r="E18" s="48">
        <v>0</v>
      </c>
      <c r="F18" s="49">
        <v>1</v>
      </c>
      <c r="G18" s="49">
        <v>0</v>
      </c>
      <c r="H18" s="49">
        <v>1</v>
      </c>
      <c r="I18" s="49">
        <v>0</v>
      </c>
      <c r="J18" s="50">
        <f t="shared" si="0"/>
        <v>0.13054830287206268</v>
      </c>
      <c r="K18" s="50">
        <f t="shared" si="1"/>
        <v>3.5014005602240897E-2</v>
      </c>
      <c r="L18" s="50">
        <f t="shared" si="2"/>
        <v>0.15128593040847202</v>
      </c>
    </row>
    <row r="19" spans="1:12">
      <c r="A19" s="667"/>
      <c r="B19" s="667"/>
      <c r="C19" s="47" t="s">
        <v>46</v>
      </c>
      <c r="D19" s="48">
        <v>2</v>
      </c>
      <c r="E19" s="48">
        <v>1</v>
      </c>
      <c r="F19" s="49">
        <v>2</v>
      </c>
      <c r="G19" s="49">
        <v>1</v>
      </c>
      <c r="H19" s="49">
        <v>2</v>
      </c>
      <c r="I19" s="49">
        <v>1</v>
      </c>
      <c r="J19" s="50">
        <f t="shared" si="0"/>
        <v>0.26109660574412535</v>
      </c>
      <c r="K19" s="50">
        <f t="shared" si="1"/>
        <v>7.0028011204481794E-2</v>
      </c>
      <c r="L19" s="50">
        <f t="shared" si="2"/>
        <v>0.30257186081694404</v>
      </c>
    </row>
    <row r="20" spans="1:12">
      <c r="A20" s="667"/>
      <c r="B20" s="667"/>
      <c r="C20" s="47" t="s">
        <v>62</v>
      </c>
      <c r="D20" s="48">
        <v>3</v>
      </c>
      <c r="E20" s="48">
        <v>0</v>
      </c>
      <c r="F20" s="49">
        <v>2</v>
      </c>
      <c r="G20" s="49">
        <v>0</v>
      </c>
      <c r="H20" s="49">
        <v>2</v>
      </c>
      <c r="I20" s="49">
        <v>0</v>
      </c>
      <c r="J20" s="50">
        <f t="shared" si="0"/>
        <v>0.26109660574412535</v>
      </c>
      <c r="K20" s="50">
        <f t="shared" si="1"/>
        <v>7.0028011204481794E-2</v>
      </c>
      <c r="L20" s="50">
        <f t="shared" si="2"/>
        <v>0.30257186081694404</v>
      </c>
    </row>
    <row r="21" spans="1:12">
      <c r="A21" s="667"/>
      <c r="B21" s="667"/>
      <c r="C21" s="47" t="s">
        <v>47</v>
      </c>
      <c r="D21" s="48">
        <v>1</v>
      </c>
      <c r="E21" s="48">
        <v>1</v>
      </c>
      <c r="F21" s="49">
        <v>1</v>
      </c>
      <c r="G21" s="49">
        <v>1</v>
      </c>
      <c r="H21" s="49">
        <v>1</v>
      </c>
      <c r="I21" s="49">
        <v>1</v>
      </c>
      <c r="J21" s="50">
        <f t="shared" si="0"/>
        <v>0.13054830287206268</v>
      </c>
      <c r="K21" s="50">
        <f t="shared" si="1"/>
        <v>3.5014005602240897E-2</v>
      </c>
      <c r="L21" s="50">
        <f t="shared" si="2"/>
        <v>0.15128593040847202</v>
      </c>
    </row>
    <row r="22" spans="1:12">
      <c r="A22" s="667"/>
      <c r="B22" s="667"/>
      <c r="C22" s="47" t="s">
        <v>63</v>
      </c>
      <c r="D22" s="48">
        <v>1</v>
      </c>
      <c r="E22" s="48">
        <v>0</v>
      </c>
      <c r="F22" s="49">
        <v>1</v>
      </c>
      <c r="G22" s="49">
        <v>0</v>
      </c>
      <c r="H22" s="49">
        <v>1</v>
      </c>
      <c r="I22" s="49">
        <v>0</v>
      </c>
      <c r="J22" s="50">
        <f t="shared" si="0"/>
        <v>0.13054830287206268</v>
      </c>
      <c r="K22" s="50">
        <f t="shared" si="1"/>
        <v>3.5014005602240897E-2</v>
      </c>
      <c r="L22" s="50">
        <f t="shared" si="2"/>
        <v>0.15128593040847202</v>
      </c>
    </row>
    <row r="23" spans="1:12">
      <c r="A23" s="667"/>
      <c r="B23" s="667"/>
      <c r="C23" s="47" t="s">
        <v>50</v>
      </c>
      <c r="D23" s="48">
        <v>1</v>
      </c>
      <c r="E23" s="48">
        <v>1</v>
      </c>
      <c r="F23" s="49">
        <v>0</v>
      </c>
      <c r="G23" s="49">
        <v>0</v>
      </c>
      <c r="H23" s="49">
        <v>0</v>
      </c>
      <c r="I23" s="49">
        <v>0</v>
      </c>
      <c r="J23" s="50">
        <f t="shared" si="0"/>
        <v>0</v>
      </c>
      <c r="K23" s="50">
        <f t="shared" si="1"/>
        <v>0</v>
      </c>
      <c r="L23" s="50">
        <f t="shared" si="2"/>
        <v>0</v>
      </c>
    </row>
    <row r="24" spans="1:12">
      <c r="A24" s="667"/>
      <c r="B24" s="667"/>
      <c r="C24" s="47" t="s">
        <v>64</v>
      </c>
      <c r="D24" s="48">
        <v>3</v>
      </c>
      <c r="E24" s="48">
        <v>0</v>
      </c>
      <c r="F24" s="49">
        <v>3</v>
      </c>
      <c r="G24" s="49">
        <v>0</v>
      </c>
      <c r="H24" s="49">
        <v>2</v>
      </c>
      <c r="I24" s="49">
        <v>0</v>
      </c>
      <c r="J24" s="50">
        <f t="shared" si="0"/>
        <v>0.26109660574412535</v>
      </c>
      <c r="K24" s="50">
        <f t="shared" si="1"/>
        <v>7.0028011204481794E-2</v>
      </c>
      <c r="L24" s="50">
        <f t="shared" si="2"/>
        <v>0.30257186081694404</v>
      </c>
    </row>
    <row r="25" spans="1:12">
      <c r="A25" s="667"/>
      <c r="B25" s="667"/>
      <c r="C25" s="47" t="s">
        <v>53</v>
      </c>
      <c r="D25" s="48">
        <v>1</v>
      </c>
      <c r="E25" s="48">
        <v>0</v>
      </c>
      <c r="F25" s="49">
        <v>1</v>
      </c>
      <c r="G25" s="49">
        <v>0</v>
      </c>
      <c r="H25" s="49">
        <v>1</v>
      </c>
      <c r="I25" s="49">
        <v>0</v>
      </c>
      <c r="J25" s="50">
        <f t="shared" si="0"/>
        <v>0.13054830287206268</v>
      </c>
      <c r="K25" s="50">
        <f t="shared" si="1"/>
        <v>3.5014005602240897E-2</v>
      </c>
      <c r="L25" s="50">
        <f t="shared" si="2"/>
        <v>0.15128593040847202</v>
      </c>
    </row>
    <row r="26" spans="1:12">
      <c r="A26" s="667"/>
      <c r="B26" s="667"/>
      <c r="C26" s="47" t="s">
        <v>55</v>
      </c>
      <c r="D26" s="48">
        <v>1</v>
      </c>
      <c r="E26" s="48">
        <v>1</v>
      </c>
      <c r="F26" s="49">
        <v>1</v>
      </c>
      <c r="G26" s="49">
        <v>1</v>
      </c>
      <c r="H26" s="49">
        <v>1</v>
      </c>
      <c r="I26" s="49">
        <v>1</v>
      </c>
      <c r="J26" s="50">
        <f t="shared" si="0"/>
        <v>0.13054830287206268</v>
      </c>
      <c r="K26" s="50">
        <f t="shared" si="1"/>
        <v>3.5014005602240897E-2</v>
      </c>
      <c r="L26" s="50">
        <f t="shared" si="2"/>
        <v>0.15128593040847202</v>
      </c>
    </row>
    <row r="27" spans="1:12">
      <c r="A27" s="667"/>
      <c r="B27" s="667"/>
      <c r="C27" s="47" t="s">
        <v>65</v>
      </c>
      <c r="D27" s="48">
        <v>5</v>
      </c>
      <c r="E27" s="48">
        <v>0</v>
      </c>
      <c r="F27" s="49">
        <v>5</v>
      </c>
      <c r="G27" s="49">
        <v>0</v>
      </c>
      <c r="H27" s="49">
        <v>5</v>
      </c>
      <c r="I27" s="49">
        <v>0</v>
      </c>
      <c r="J27" s="50">
        <f t="shared" si="0"/>
        <v>0.65274151436031325</v>
      </c>
      <c r="K27" s="50">
        <f t="shared" si="1"/>
        <v>0.1750700280112045</v>
      </c>
      <c r="L27" s="50">
        <f t="shared" si="2"/>
        <v>0.75642965204236012</v>
      </c>
    </row>
    <row r="28" spans="1:12">
      <c r="A28" s="667"/>
      <c r="B28" s="667"/>
      <c r="C28" s="47" t="s">
        <v>57</v>
      </c>
      <c r="D28" s="48">
        <v>6</v>
      </c>
      <c r="E28" s="48">
        <v>3</v>
      </c>
      <c r="F28" s="49">
        <v>6</v>
      </c>
      <c r="G28" s="49">
        <v>3</v>
      </c>
      <c r="H28" s="49">
        <v>4</v>
      </c>
      <c r="I28" s="49">
        <v>3</v>
      </c>
      <c r="J28" s="50">
        <f t="shared" si="0"/>
        <v>0.52219321148825071</v>
      </c>
      <c r="K28" s="50">
        <f t="shared" si="1"/>
        <v>0.14005602240896359</v>
      </c>
      <c r="L28" s="50">
        <f t="shared" si="2"/>
        <v>0.60514372163388808</v>
      </c>
    </row>
    <row r="29" spans="1:12">
      <c r="A29" s="667"/>
      <c r="B29" s="667"/>
      <c r="C29" s="47" t="s">
        <v>58</v>
      </c>
      <c r="D29" s="48">
        <v>1</v>
      </c>
      <c r="E29" s="48">
        <v>1</v>
      </c>
      <c r="F29" s="49">
        <v>0</v>
      </c>
      <c r="G29" s="49">
        <v>0</v>
      </c>
      <c r="H29" s="49">
        <v>0</v>
      </c>
      <c r="I29" s="49">
        <v>0</v>
      </c>
      <c r="J29" s="50">
        <f t="shared" si="0"/>
        <v>0</v>
      </c>
      <c r="K29" s="50">
        <f t="shared" si="1"/>
        <v>0</v>
      </c>
      <c r="L29" s="50">
        <f t="shared" si="2"/>
        <v>0</v>
      </c>
    </row>
    <row r="30" spans="1:12">
      <c r="A30" s="671" t="s">
        <v>66</v>
      </c>
      <c r="B30" s="671"/>
      <c r="C30" s="671"/>
      <c r="D30" s="53">
        <f>SUM(D18:D29)</f>
        <v>26</v>
      </c>
      <c r="E30" s="53">
        <f t="shared" ref="E30:I30" si="4">SUM(E18:E29)</f>
        <v>8</v>
      </c>
      <c r="F30" s="53">
        <f t="shared" si="4"/>
        <v>23</v>
      </c>
      <c r="G30" s="53">
        <f t="shared" si="4"/>
        <v>6</v>
      </c>
      <c r="H30" s="53">
        <f t="shared" si="4"/>
        <v>20</v>
      </c>
      <c r="I30" s="53">
        <f t="shared" si="4"/>
        <v>6</v>
      </c>
      <c r="J30" s="54">
        <f t="shared" si="0"/>
        <v>2.610966057441253</v>
      </c>
      <c r="K30" s="54">
        <f t="shared" si="1"/>
        <v>0.70028011204481799</v>
      </c>
      <c r="L30" s="54">
        <f t="shared" si="2"/>
        <v>3.0257186081694405</v>
      </c>
    </row>
    <row r="31" spans="1:12">
      <c r="A31" s="667" t="s">
        <v>9</v>
      </c>
      <c r="B31" s="667" t="s">
        <v>67</v>
      </c>
      <c r="C31" s="47" t="s">
        <v>49</v>
      </c>
      <c r="D31" s="48">
        <v>1</v>
      </c>
      <c r="E31" s="48">
        <v>0</v>
      </c>
      <c r="F31" s="49">
        <v>1</v>
      </c>
      <c r="G31" s="49">
        <v>0</v>
      </c>
      <c r="H31" s="49">
        <v>1</v>
      </c>
      <c r="I31" s="49">
        <v>0</v>
      </c>
      <c r="J31" s="50">
        <f t="shared" si="0"/>
        <v>0.13054830287206268</v>
      </c>
      <c r="K31" s="50">
        <f t="shared" si="1"/>
        <v>3.5014005602240897E-2</v>
      </c>
      <c r="L31" s="50">
        <f t="shared" si="2"/>
        <v>0.15128593040847202</v>
      </c>
    </row>
    <row r="32" spans="1:12">
      <c r="A32" s="667"/>
      <c r="B32" s="667"/>
      <c r="C32" s="47" t="s">
        <v>64</v>
      </c>
      <c r="D32" s="48">
        <v>1</v>
      </c>
      <c r="E32" s="48">
        <v>0</v>
      </c>
      <c r="F32" s="49">
        <v>1</v>
      </c>
      <c r="G32" s="49">
        <v>0</v>
      </c>
      <c r="H32" s="49">
        <v>1</v>
      </c>
      <c r="I32" s="49">
        <v>0</v>
      </c>
      <c r="J32" s="50">
        <f t="shared" si="0"/>
        <v>0.13054830287206268</v>
      </c>
      <c r="K32" s="50">
        <f t="shared" si="1"/>
        <v>3.5014005602240897E-2</v>
      </c>
      <c r="L32" s="50">
        <f t="shared" si="2"/>
        <v>0.15128593040847202</v>
      </c>
    </row>
    <row r="33" spans="1:26">
      <c r="A33" s="667"/>
      <c r="B33" s="667"/>
      <c r="C33" s="47" t="s">
        <v>57</v>
      </c>
      <c r="D33" s="48">
        <v>1</v>
      </c>
      <c r="E33" s="48">
        <v>0</v>
      </c>
      <c r="F33" s="49">
        <v>1</v>
      </c>
      <c r="G33" s="49">
        <v>0</v>
      </c>
      <c r="H33" s="49">
        <v>1</v>
      </c>
      <c r="I33" s="49">
        <v>0</v>
      </c>
      <c r="J33" s="50">
        <f t="shared" si="0"/>
        <v>0.13054830287206268</v>
      </c>
      <c r="K33" s="50">
        <f t="shared" si="1"/>
        <v>3.5014005602240897E-2</v>
      </c>
      <c r="L33" s="50">
        <f t="shared" si="2"/>
        <v>0.15128593040847202</v>
      </c>
    </row>
    <row r="34" spans="1:26">
      <c r="A34" s="678" t="s">
        <v>68</v>
      </c>
      <c r="B34" s="678"/>
      <c r="C34" s="678"/>
      <c r="D34" s="55">
        <f>SUM(D31:D33)</f>
        <v>3</v>
      </c>
      <c r="E34" s="55">
        <f t="shared" ref="E34:I34" si="5">SUM(E31:E33)</f>
        <v>0</v>
      </c>
      <c r="F34" s="55">
        <f t="shared" si="5"/>
        <v>3</v>
      </c>
      <c r="G34" s="55">
        <f t="shared" si="5"/>
        <v>0</v>
      </c>
      <c r="H34" s="55">
        <f t="shared" si="5"/>
        <v>3</v>
      </c>
      <c r="I34" s="55">
        <f t="shared" si="5"/>
        <v>0</v>
      </c>
      <c r="J34" s="56">
        <f t="shared" si="0"/>
        <v>0.39164490861618795</v>
      </c>
      <c r="K34" s="56">
        <f t="shared" si="1"/>
        <v>0.10504201680672269</v>
      </c>
      <c r="L34" s="56">
        <f t="shared" si="2"/>
        <v>0.45385779122541603</v>
      </c>
    </row>
    <row r="35" spans="1:26">
      <c r="A35" s="679" t="s">
        <v>69</v>
      </c>
      <c r="B35" s="680"/>
      <c r="C35" s="681"/>
      <c r="D35" s="57">
        <f>D17+D30+D34</f>
        <v>146</v>
      </c>
      <c r="E35" s="57">
        <f t="shared" ref="E35:I35" si="6">E17+E30+E34</f>
        <v>71</v>
      </c>
      <c r="F35" s="57">
        <f t="shared" si="6"/>
        <v>116</v>
      </c>
      <c r="G35" s="57">
        <f t="shared" si="6"/>
        <v>56</v>
      </c>
      <c r="H35" s="57">
        <f t="shared" si="6"/>
        <v>95</v>
      </c>
      <c r="I35" s="57">
        <f t="shared" si="6"/>
        <v>47</v>
      </c>
      <c r="J35" s="58">
        <f t="shared" si="0"/>
        <v>12.402088772845952</v>
      </c>
      <c r="K35" s="58">
        <f t="shared" si="1"/>
        <v>3.3263305322128853</v>
      </c>
      <c r="L35" s="58">
        <f t="shared" si="2"/>
        <v>14.372163388804839</v>
      </c>
      <c r="N35" s="59"/>
      <c r="O35" s="59"/>
      <c r="P35" s="59"/>
      <c r="Q35" s="59"/>
      <c r="R35" s="59"/>
      <c r="S35" s="59"/>
      <c r="T35" s="59"/>
      <c r="U35" s="59"/>
      <c r="V35" s="59"/>
      <c r="W35" s="59"/>
      <c r="X35" s="59"/>
      <c r="Y35" s="59"/>
      <c r="Z35" s="59"/>
    </row>
    <row r="36" spans="1:26">
      <c r="A36" s="682" t="s">
        <v>70</v>
      </c>
      <c r="B36" s="683"/>
      <c r="C36" s="684"/>
      <c r="D36" s="60">
        <v>145</v>
      </c>
      <c r="E36" s="60">
        <v>71</v>
      </c>
      <c r="F36" s="60">
        <v>115</v>
      </c>
      <c r="G36" s="60">
        <v>56</v>
      </c>
      <c r="H36" s="60">
        <v>95</v>
      </c>
      <c r="I36" s="60">
        <v>47</v>
      </c>
      <c r="J36" s="61"/>
      <c r="K36" s="61"/>
      <c r="L36" s="61"/>
      <c r="N36" s="62"/>
      <c r="O36" s="63"/>
      <c r="P36" s="62"/>
      <c r="Q36" s="62"/>
      <c r="R36" s="62"/>
      <c r="S36" s="62"/>
      <c r="T36" s="64"/>
      <c r="U36" s="64"/>
      <c r="V36" s="65"/>
      <c r="W36" s="65"/>
      <c r="X36" s="65"/>
      <c r="Y36" s="65"/>
      <c r="Z36" s="59"/>
    </row>
    <row r="37" spans="1:26">
      <c r="A37" s="667" t="s">
        <v>10</v>
      </c>
      <c r="B37" s="667" t="s">
        <v>45</v>
      </c>
      <c r="C37" s="47" t="s">
        <v>71</v>
      </c>
      <c r="D37" s="48">
        <v>1</v>
      </c>
      <c r="E37" s="48">
        <v>0</v>
      </c>
      <c r="F37" s="49">
        <v>1</v>
      </c>
      <c r="G37" s="49">
        <v>0</v>
      </c>
      <c r="H37" s="49">
        <v>1</v>
      </c>
      <c r="I37" s="49">
        <v>0</v>
      </c>
      <c r="J37" s="50">
        <f t="shared" ref="J37:J51" si="7">H37/$H$137*100</f>
        <v>0.15479876160990713</v>
      </c>
      <c r="K37" s="50">
        <f t="shared" ref="K37:K51" si="8">H37/$H$142*100</f>
        <v>3.5014005602240897E-2</v>
      </c>
      <c r="L37" s="50">
        <f t="shared" ref="L37:L51" si="9">H37/$H$143*100</f>
        <v>0.15128593040847202</v>
      </c>
      <c r="N37" s="59"/>
      <c r="O37" s="59"/>
      <c r="P37" s="59"/>
      <c r="Q37" s="59"/>
      <c r="R37" s="59"/>
      <c r="S37" s="59"/>
      <c r="T37" s="59"/>
      <c r="U37" s="59"/>
      <c r="V37" s="59"/>
      <c r="W37" s="59"/>
      <c r="X37" s="59"/>
      <c r="Y37" s="59"/>
      <c r="Z37" s="59"/>
    </row>
    <row r="38" spans="1:26">
      <c r="A38" s="667"/>
      <c r="B38" s="667"/>
      <c r="C38" s="47" t="s">
        <v>47</v>
      </c>
      <c r="D38" s="48">
        <v>6</v>
      </c>
      <c r="E38" s="48">
        <v>2</v>
      </c>
      <c r="F38" s="49">
        <v>4</v>
      </c>
      <c r="G38" s="49">
        <v>2</v>
      </c>
      <c r="H38" s="49">
        <v>2</v>
      </c>
      <c r="I38" s="49">
        <v>1</v>
      </c>
      <c r="J38" s="50">
        <f t="shared" si="7"/>
        <v>0.30959752321981426</v>
      </c>
      <c r="K38" s="50">
        <f t="shared" si="8"/>
        <v>7.0028011204481794E-2</v>
      </c>
      <c r="L38" s="50">
        <f t="shared" si="9"/>
        <v>0.30257186081694404</v>
      </c>
    </row>
    <row r="39" spans="1:26">
      <c r="A39" s="667"/>
      <c r="B39" s="667"/>
      <c r="C39" s="47" t="s">
        <v>49</v>
      </c>
      <c r="D39" s="48">
        <v>1</v>
      </c>
      <c r="E39" s="48">
        <v>1</v>
      </c>
      <c r="F39" s="49">
        <v>0</v>
      </c>
      <c r="G39" s="49">
        <v>0</v>
      </c>
      <c r="H39" s="49">
        <v>0</v>
      </c>
      <c r="I39" s="49">
        <v>0</v>
      </c>
      <c r="J39" s="50">
        <f t="shared" si="7"/>
        <v>0</v>
      </c>
      <c r="K39" s="50">
        <f t="shared" si="8"/>
        <v>0</v>
      </c>
      <c r="L39" s="50">
        <f t="shared" si="9"/>
        <v>0</v>
      </c>
    </row>
    <row r="40" spans="1:26">
      <c r="A40" s="667"/>
      <c r="B40" s="667"/>
      <c r="C40" s="47" t="s">
        <v>50</v>
      </c>
      <c r="D40" s="48">
        <v>15</v>
      </c>
      <c r="E40" s="48">
        <v>7</v>
      </c>
      <c r="F40" s="49">
        <v>14</v>
      </c>
      <c r="G40" s="49">
        <v>6</v>
      </c>
      <c r="H40" s="49">
        <v>14</v>
      </c>
      <c r="I40" s="49">
        <v>6</v>
      </c>
      <c r="J40" s="50">
        <f t="shared" si="7"/>
        <v>2.1671826625386998</v>
      </c>
      <c r="K40" s="50">
        <f t="shared" si="8"/>
        <v>0.49019607843137253</v>
      </c>
      <c r="L40" s="50">
        <f t="shared" si="9"/>
        <v>2.118003025718608</v>
      </c>
    </row>
    <row r="41" spans="1:26">
      <c r="A41" s="667"/>
      <c r="B41" s="667"/>
      <c r="C41" s="47" t="s">
        <v>53</v>
      </c>
      <c r="D41" s="48">
        <v>68</v>
      </c>
      <c r="E41" s="48">
        <v>40</v>
      </c>
      <c r="F41" s="49">
        <v>36</v>
      </c>
      <c r="G41" s="49">
        <v>21</v>
      </c>
      <c r="H41" s="49">
        <v>25</v>
      </c>
      <c r="I41" s="49">
        <v>15</v>
      </c>
      <c r="J41" s="50">
        <f t="shared" si="7"/>
        <v>3.8699690402476783</v>
      </c>
      <c r="K41" s="50">
        <f t="shared" si="8"/>
        <v>0.87535014005602241</v>
      </c>
      <c r="L41" s="50">
        <f t="shared" si="9"/>
        <v>3.7821482602118004</v>
      </c>
    </row>
    <row r="42" spans="1:26">
      <c r="A42" s="667"/>
      <c r="B42" s="667"/>
      <c r="C42" s="47" t="s">
        <v>55</v>
      </c>
      <c r="D42" s="48">
        <v>3</v>
      </c>
      <c r="E42" s="48">
        <v>2</v>
      </c>
      <c r="F42" s="49">
        <v>1</v>
      </c>
      <c r="G42" s="49">
        <v>0</v>
      </c>
      <c r="H42" s="49">
        <v>1</v>
      </c>
      <c r="I42" s="49">
        <v>0</v>
      </c>
      <c r="J42" s="50">
        <f t="shared" si="7"/>
        <v>0.15479876160990713</v>
      </c>
      <c r="K42" s="50">
        <f t="shared" si="8"/>
        <v>3.5014005602240897E-2</v>
      </c>
      <c r="L42" s="50">
        <f t="shared" si="9"/>
        <v>0.15128593040847202</v>
      </c>
    </row>
    <row r="43" spans="1:26">
      <c r="A43" s="667"/>
      <c r="B43" s="667"/>
      <c r="C43" s="47" t="s">
        <v>57</v>
      </c>
      <c r="D43" s="48">
        <v>100</v>
      </c>
      <c r="E43" s="48">
        <v>62</v>
      </c>
      <c r="F43" s="49">
        <v>70</v>
      </c>
      <c r="G43" s="49">
        <v>42</v>
      </c>
      <c r="H43" s="49">
        <v>51</v>
      </c>
      <c r="I43" s="49">
        <v>35</v>
      </c>
      <c r="J43" s="50">
        <f t="shared" si="7"/>
        <v>7.8947368421052628</v>
      </c>
      <c r="K43" s="50">
        <f t="shared" si="8"/>
        <v>1.7857142857142856</v>
      </c>
      <c r="L43" s="50">
        <f t="shared" si="9"/>
        <v>7.7155824508320734</v>
      </c>
    </row>
    <row r="44" spans="1:26">
      <c r="A44" s="667"/>
      <c r="B44" s="667"/>
      <c r="C44" s="47" t="s">
        <v>58</v>
      </c>
      <c r="D44" s="48">
        <v>1</v>
      </c>
      <c r="E44" s="48">
        <v>1</v>
      </c>
      <c r="F44" s="49">
        <v>0</v>
      </c>
      <c r="G44" s="49">
        <v>0</v>
      </c>
      <c r="H44" s="49">
        <v>0</v>
      </c>
      <c r="I44" s="49">
        <v>0</v>
      </c>
      <c r="J44" s="50">
        <f t="shared" si="7"/>
        <v>0</v>
      </c>
      <c r="K44" s="50">
        <f t="shared" si="8"/>
        <v>0</v>
      </c>
      <c r="L44" s="50">
        <f t="shared" si="9"/>
        <v>0</v>
      </c>
    </row>
    <row r="45" spans="1:26">
      <c r="A45" s="668" t="s">
        <v>72</v>
      </c>
      <c r="B45" s="669"/>
      <c r="C45" s="670"/>
      <c r="D45" s="51">
        <f>SUM(D37:D44)</f>
        <v>195</v>
      </c>
      <c r="E45" s="51">
        <f t="shared" ref="E45:I45" si="10">SUM(E37:E44)</f>
        <v>115</v>
      </c>
      <c r="F45" s="51">
        <f t="shared" si="10"/>
        <v>126</v>
      </c>
      <c r="G45" s="51">
        <f t="shared" si="10"/>
        <v>71</v>
      </c>
      <c r="H45" s="51">
        <f t="shared" si="10"/>
        <v>94</v>
      </c>
      <c r="I45" s="51">
        <f t="shared" si="10"/>
        <v>57</v>
      </c>
      <c r="J45" s="52">
        <f t="shared" si="7"/>
        <v>14.551083591331269</v>
      </c>
      <c r="K45" s="52">
        <f t="shared" si="8"/>
        <v>3.2913165266106446</v>
      </c>
      <c r="L45" s="52">
        <f t="shared" si="9"/>
        <v>14.22087745839637</v>
      </c>
    </row>
    <row r="46" spans="1:26">
      <c r="A46" s="675" t="s">
        <v>10</v>
      </c>
      <c r="B46" s="675" t="s">
        <v>60</v>
      </c>
      <c r="C46" s="47" t="s">
        <v>47</v>
      </c>
      <c r="D46" s="48">
        <v>1</v>
      </c>
      <c r="E46" s="48">
        <v>1</v>
      </c>
      <c r="F46" s="49">
        <v>0</v>
      </c>
      <c r="G46" s="49">
        <v>0</v>
      </c>
      <c r="H46" s="49">
        <v>0</v>
      </c>
      <c r="I46" s="49">
        <v>0</v>
      </c>
      <c r="J46" s="50">
        <f t="shared" si="7"/>
        <v>0</v>
      </c>
      <c r="K46" s="50">
        <f t="shared" si="8"/>
        <v>0</v>
      </c>
      <c r="L46" s="50">
        <f t="shared" si="9"/>
        <v>0</v>
      </c>
    </row>
    <row r="47" spans="1:26">
      <c r="A47" s="676"/>
      <c r="B47" s="676"/>
      <c r="C47" s="47" t="s">
        <v>50</v>
      </c>
      <c r="D47" s="48">
        <v>1</v>
      </c>
      <c r="E47" s="48">
        <v>1</v>
      </c>
      <c r="F47" s="49">
        <v>0</v>
      </c>
      <c r="G47" s="49">
        <v>0</v>
      </c>
      <c r="H47" s="49">
        <v>0</v>
      </c>
      <c r="I47" s="49">
        <v>0</v>
      </c>
      <c r="J47" s="50">
        <f t="shared" si="7"/>
        <v>0</v>
      </c>
      <c r="K47" s="50">
        <f t="shared" si="8"/>
        <v>0</v>
      </c>
      <c r="L47" s="50">
        <f t="shared" si="9"/>
        <v>0</v>
      </c>
    </row>
    <row r="48" spans="1:26">
      <c r="A48" s="676"/>
      <c r="B48" s="676"/>
      <c r="C48" s="47" t="s">
        <v>53</v>
      </c>
      <c r="D48" s="48">
        <v>1</v>
      </c>
      <c r="E48" s="48">
        <v>1</v>
      </c>
      <c r="F48" s="49">
        <v>1</v>
      </c>
      <c r="G48" s="49">
        <v>1</v>
      </c>
      <c r="H48" s="49">
        <v>0</v>
      </c>
      <c r="I48" s="49">
        <v>0</v>
      </c>
      <c r="J48" s="50">
        <f t="shared" si="7"/>
        <v>0</v>
      </c>
      <c r="K48" s="50">
        <f t="shared" si="8"/>
        <v>0</v>
      </c>
      <c r="L48" s="50">
        <f t="shared" si="9"/>
        <v>0</v>
      </c>
    </row>
    <row r="49" spans="1:27">
      <c r="A49" s="677"/>
      <c r="B49" s="677"/>
      <c r="C49" s="47" t="s">
        <v>57</v>
      </c>
      <c r="D49" s="48">
        <v>7</v>
      </c>
      <c r="E49" s="48">
        <v>6</v>
      </c>
      <c r="F49" s="49">
        <v>4</v>
      </c>
      <c r="G49" s="49">
        <v>4</v>
      </c>
      <c r="H49" s="49">
        <v>2</v>
      </c>
      <c r="I49" s="49">
        <v>2</v>
      </c>
      <c r="J49" s="50">
        <f t="shared" si="7"/>
        <v>0.30959752321981426</v>
      </c>
      <c r="K49" s="50">
        <f t="shared" si="8"/>
        <v>7.0028011204481794E-2</v>
      </c>
      <c r="L49" s="50">
        <f t="shared" si="9"/>
        <v>0.30257186081694404</v>
      </c>
      <c r="O49" s="62"/>
      <c r="P49" s="62"/>
      <c r="Q49" s="63"/>
      <c r="R49" s="62"/>
      <c r="S49" s="62"/>
      <c r="T49" s="62"/>
      <c r="U49" s="64"/>
      <c r="V49" s="64"/>
      <c r="W49" s="65"/>
      <c r="X49" s="65"/>
      <c r="Y49" s="65"/>
      <c r="Z49" s="65"/>
      <c r="AA49" s="59"/>
    </row>
    <row r="50" spans="1:27">
      <c r="A50" s="671" t="s">
        <v>66</v>
      </c>
      <c r="B50" s="671"/>
      <c r="C50" s="671"/>
      <c r="D50" s="53">
        <f>SUM(D46:D49)</f>
        <v>10</v>
      </c>
      <c r="E50" s="53">
        <f t="shared" ref="E50:I50" si="11">SUM(E46:E49)</f>
        <v>9</v>
      </c>
      <c r="F50" s="53">
        <f t="shared" si="11"/>
        <v>5</v>
      </c>
      <c r="G50" s="53">
        <f t="shared" si="11"/>
        <v>5</v>
      </c>
      <c r="H50" s="53">
        <f t="shared" si="11"/>
        <v>2</v>
      </c>
      <c r="I50" s="53">
        <f t="shared" si="11"/>
        <v>2</v>
      </c>
      <c r="J50" s="54">
        <f t="shared" si="7"/>
        <v>0.30959752321981426</v>
      </c>
      <c r="K50" s="54">
        <f t="shared" si="8"/>
        <v>7.0028011204481794E-2</v>
      </c>
      <c r="L50" s="54">
        <f t="shared" si="9"/>
        <v>0.30257186081694404</v>
      </c>
      <c r="O50" s="62"/>
      <c r="P50" s="62"/>
      <c r="Q50" s="63"/>
      <c r="R50" s="62"/>
      <c r="S50" s="62"/>
      <c r="T50" s="62"/>
      <c r="U50" s="64"/>
      <c r="V50" s="64"/>
      <c r="W50" s="65"/>
      <c r="X50" s="65"/>
      <c r="Y50" s="65"/>
      <c r="Z50" s="65"/>
      <c r="AA50" s="59"/>
    </row>
    <row r="51" spans="1:27">
      <c r="A51" s="679" t="s">
        <v>73</v>
      </c>
      <c r="B51" s="680"/>
      <c r="C51" s="681"/>
      <c r="D51" s="57">
        <f t="shared" ref="D51:I51" si="12">D45+D50</f>
        <v>205</v>
      </c>
      <c r="E51" s="57">
        <f t="shared" si="12"/>
        <v>124</v>
      </c>
      <c r="F51" s="57">
        <f t="shared" si="12"/>
        <v>131</v>
      </c>
      <c r="G51" s="57">
        <f t="shared" si="12"/>
        <v>76</v>
      </c>
      <c r="H51" s="57">
        <f t="shared" si="12"/>
        <v>96</v>
      </c>
      <c r="I51" s="57">
        <f t="shared" si="12"/>
        <v>59</v>
      </c>
      <c r="J51" s="58">
        <f t="shared" si="7"/>
        <v>14.860681114551083</v>
      </c>
      <c r="K51" s="58">
        <f t="shared" si="8"/>
        <v>3.3613445378151261</v>
      </c>
      <c r="L51" s="58">
        <f t="shared" si="9"/>
        <v>14.523449319213313</v>
      </c>
      <c r="O51" s="62"/>
      <c r="P51" s="63"/>
      <c r="Q51" s="62"/>
      <c r="R51" s="62"/>
      <c r="S51" s="62"/>
      <c r="T51" s="62"/>
      <c r="U51" s="64"/>
      <c r="V51" s="64"/>
      <c r="W51" s="65"/>
      <c r="X51" s="65"/>
      <c r="Y51" s="65"/>
      <c r="Z51" s="65"/>
      <c r="AA51" s="59"/>
    </row>
    <row r="52" spans="1:27">
      <c r="A52" s="682" t="s">
        <v>74</v>
      </c>
      <c r="B52" s="683"/>
      <c r="C52" s="684"/>
      <c r="D52" s="60">
        <v>189</v>
      </c>
      <c r="E52" s="60">
        <v>116</v>
      </c>
      <c r="F52" s="60">
        <v>122</v>
      </c>
      <c r="G52" s="60">
        <v>72</v>
      </c>
      <c r="H52" s="60">
        <v>96</v>
      </c>
      <c r="I52" s="60">
        <v>59</v>
      </c>
      <c r="J52" s="61"/>
      <c r="K52" s="61"/>
      <c r="L52" s="61"/>
    </row>
    <row r="53" spans="1:27">
      <c r="A53" s="672" t="s">
        <v>11</v>
      </c>
      <c r="B53" s="675" t="s">
        <v>45</v>
      </c>
      <c r="C53" s="47" t="s">
        <v>75</v>
      </c>
      <c r="D53" s="48">
        <v>1</v>
      </c>
      <c r="E53" s="48">
        <v>1</v>
      </c>
      <c r="F53" s="49">
        <v>1</v>
      </c>
      <c r="G53" s="49">
        <v>1</v>
      </c>
      <c r="H53" s="49">
        <v>0</v>
      </c>
      <c r="I53" s="49">
        <v>0</v>
      </c>
      <c r="J53" s="50">
        <f t="shared" ref="J53:J89" si="13">H53/$H$138*100</f>
        <v>0</v>
      </c>
      <c r="K53" s="50">
        <f t="shared" ref="K53:K89" si="14">H53/$H$142*100</f>
        <v>0</v>
      </c>
      <c r="L53" s="50">
        <f t="shared" ref="L53:L89" si="15">H53/$H$143*100</f>
        <v>0</v>
      </c>
    </row>
    <row r="54" spans="1:27">
      <c r="A54" s="673"/>
      <c r="B54" s="676"/>
      <c r="C54" s="47" t="s">
        <v>62</v>
      </c>
      <c r="D54" s="48">
        <v>3</v>
      </c>
      <c r="E54" s="48">
        <v>0</v>
      </c>
      <c r="F54" s="49">
        <v>0</v>
      </c>
      <c r="G54" s="49">
        <v>0</v>
      </c>
      <c r="H54" s="49">
        <v>0</v>
      </c>
      <c r="I54" s="49">
        <v>0</v>
      </c>
      <c r="J54" s="50">
        <f t="shared" si="13"/>
        <v>0</v>
      </c>
      <c r="K54" s="50">
        <f t="shared" si="14"/>
        <v>0</v>
      </c>
      <c r="L54" s="50">
        <f t="shared" si="15"/>
        <v>0</v>
      </c>
    </row>
    <row r="55" spans="1:27">
      <c r="A55" s="673"/>
      <c r="B55" s="676"/>
      <c r="C55" s="47" t="s">
        <v>47</v>
      </c>
      <c r="D55" s="48">
        <v>5</v>
      </c>
      <c r="E55" s="48">
        <v>5</v>
      </c>
      <c r="F55" s="49">
        <v>5</v>
      </c>
      <c r="G55" s="49">
        <v>5</v>
      </c>
      <c r="H55" s="49">
        <v>4</v>
      </c>
      <c r="I55" s="49">
        <v>4</v>
      </c>
      <c r="J55" s="50">
        <f t="shared" si="13"/>
        <v>1.4134275618374559</v>
      </c>
      <c r="K55" s="50">
        <f t="shared" si="14"/>
        <v>0.14005602240896359</v>
      </c>
      <c r="L55" s="50">
        <f t="shared" si="15"/>
        <v>0.60514372163388808</v>
      </c>
    </row>
    <row r="56" spans="1:27">
      <c r="A56" s="673"/>
      <c r="B56" s="676"/>
      <c r="C56" s="47" t="s">
        <v>48</v>
      </c>
      <c r="D56" s="48">
        <v>1</v>
      </c>
      <c r="E56" s="48">
        <v>1</v>
      </c>
      <c r="F56" s="49">
        <v>1</v>
      </c>
      <c r="G56" s="49">
        <v>1</v>
      </c>
      <c r="H56" s="49">
        <v>0</v>
      </c>
      <c r="I56" s="49">
        <v>0</v>
      </c>
      <c r="J56" s="50">
        <f t="shared" si="13"/>
        <v>0</v>
      </c>
      <c r="K56" s="50">
        <f t="shared" si="14"/>
        <v>0</v>
      </c>
      <c r="L56" s="50">
        <f t="shared" si="15"/>
        <v>0</v>
      </c>
    </row>
    <row r="57" spans="1:27">
      <c r="A57" s="673"/>
      <c r="B57" s="676"/>
      <c r="C57" s="47" t="s">
        <v>76</v>
      </c>
      <c r="D57" s="48">
        <v>1</v>
      </c>
      <c r="E57" s="48">
        <v>0</v>
      </c>
      <c r="F57" s="49">
        <v>1</v>
      </c>
      <c r="G57" s="49">
        <v>0</v>
      </c>
      <c r="H57" s="49">
        <v>0</v>
      </c>
      <c r="I57" s="49">
        <v>0</v>
      </c>
      <c r="J57" s="50">
        <f t="shared" si="13"/>
        <v>0</v>
      </c>
      <c r="K57" s="50">
        <f t="shared" si="14"/>
        <v>0</v>
      </c>
      <c r="L57" s="50">
        <f t="shared" si="15"/>
        <v>0</v>
      </c>
    </row>
    <row r="58" spans="1:27" ht="25.5">
      <c r="A58" s="673"/>
      <c r="B58" s="676"/>
      <c r="C58" s="66" t="s">
        <v>77</v>
      </c>
      <c r="D58" s="48">
        <v>1</v>
      </c>
      <c r="E58" s="48">
        <v>0</v>
      </c>
      <c r="F58" s="49">
        <v>0</v>
      </c>
      <c r="G58" s="49">
        <v>0</v>
      </c>
      <c r="H58" s="49">
        <v>0</v>
      </c>
      <c r="I58" s="49">
        <v>0</v>
      </c>
      <c r="J58" s="67">
        <f t="shared" si="13"/>
        <v>0</v>
      </c>
      <c r="K58" s="67">
        <f t="shared" si="14"/>
        <v>0</v>
      </c>
      <c r="L58" s="67">
        <f t="shared" si="15"/>
        <v>0</v>
      </c>
    </row>
    <row r="59" spans="1:27">
      <c r="A59" s="673"/>
      <c r="B59" s="676"/>
      <c r="C59" s="47" t="s">
        <v>63</v>
      </c>
      <c r="D59" s="48">
        <v>1</v>
      </c>
      <c r="E59" s="48">
        <v>0</v>
      </c>
      <c r="F59" s="49">
        <v>0</v>
      </c>
      <c r="G59" s="49">
        <v>0</v>
      </c>
      <c r="H59" s="49">
        <v>0</v>
      </c>
      <c r="I59" s="49">
        <v>0</v>
      </c>
      <c r="J59" s="50">
        <f t="shared" si="13"/>
        <v>0</v>
      </c>
      <c r="K59" s="50">
        <f t="shared" si="14"/>
        <v>0</v>
      </c>
      <c r="L59" s="50">
        <f t="shared" si="15"/>
        <v>0</v>
      </c>
    </row>
    <row r="60" spans="1:27">
      <c r="A60" s="673"/>
      <c r="B60" s="676"/>
      <c r="C60" s="47" t="s">
        <v>50</v>
      </c>
      <c r="D60" s="48">
        <v>9</v>
      </c>
      <c r="E60" s="48">
        <v>4</v>
      </c>
      <c r="F60" s="49">
        <v>5</v>
      </c>
      <c r="G60" s="49">
        <v>2</v>
      </c>
      <c r="H60" s="49">
        <v>3</v>
      </c>
      <c r="I60" s="49">
        <v>0</v>
      </c>
      <c r="J60" s="50">
        <f t="shared" si="13"/>
        <v>1.0600706713780919</v>
      </c>
      <c r="K60" s="50">
        <f t="shared" si="14"/>
        <v>0.10504201680672269</v>
      </c>
      <c r="L60" s="50">
        <f t="shared" si="15"/>
        <v>0.45385779122541603</v>
      </c>
    </row>
    <row r="61" spans="1:27">
      <c r="A61" s="673"/>
      <c r="B61" s="676"/>
      <c r="C61" s="47" t="s">
        <v>64</v>
      </c>
      <c r="D61" s="48">
        <v>5</v>
      </c>
      <c r="E61" s="48">
        <v>0</v>
      </c>
      <c r="F61" s="49">
        <v>1</v>
      </c>
      <c r="G61" s="49">
        <v>0</v>
      </c>
      <c r="H61" s="49">
        <v>1</v>
      </c>
      <c r="I61" s="49">
        <v>0</v>
      </c>
      <c r="J61" s="50">
        <f t="shared" si="13"/>
        <v>0.35335689045936397</v>
      </c>
      <c r="K61" s="50">
        <f t="shared" si="14"/>
        <v>3.5014005602240897E-2</v>
      </c>
      <c r="L61" s="50">
        <f t="shared" si="15"/>
        <v>0.15128593040847202</v>
      </c>
    </row>
    <row r="62" spans="1:27">
      <c r="A62" s="673"/>
      <c r="B62" s="676"/>
      <c r="C62" s="47" t="s">
        <v>78</v>
      </c>
      <c r="D62" s="48">
        <v>2</v>
      </c>
      <c r="E62" s="48">
        <v>0</v>
      </c>
      <c r="F62" s="49">
        <v>0</v>
      </c>
      <c r="G62" s="49">
        <v>0</v>
      </c>
      <c r="H62" s="49">
        <v>0</v>
      </c>
      <c r="I62" s="49">
        <v>0</v>
      </c>
      <c r="J62" s="50">
        <f t="shared" si="13"/>
        <v>0</v>
      </c>
      <c r="K62" s="50">
        <f t="shared" si="14"/>
        <v>0</v>
      </c>
      <c r="L62" s="50">
        <f t="shared" si="15"/>
        <v>0</v>
      </c>
    </row>
    <row r="63" spans="1:27">
      <c r="A63" s="673"/>
      <c r="B63" s="676"/>
      <c r="C63" s="47" t="s">
        <v>53</v>
      </c>
      <c r="D63" s="48">
        <v>23</v>
      </c>
      <c r="E63" s="48">
        <v>12</v>
      </c>
      <c r="F63" s="49">
        <v>16</v>
      </c>
      <c r="G63" s="49">
        <v>9</v>
      </c>
      <c r="H63" s="49">
        <v>10</v>
      </c>
      <c r="I63" s="49">
        <v>5</v>
      </c>
      <c r="J63" s="50">
        <f t="shared" si="13"/>
        <v>3.5335689045936398</v>
      </c>
      <c r="K63" s="50">
        <f t="shared" si="14"/>
        <v>0.350140056022409</v>
      </c>
      <c r="L63" s="50">
        <f t="shared" si="15"/>
        <v>1.5128593040847202</v>
      </c>
    </row>
    <row r="64" spans="1:27">
      <c r="A64" s="673"/>
      <c r="B64" s="676"/>
      <c r="C64" s="47" t="s">
        <v>79</v>
      </c>
      <c r="D64" s="48">
        <v>1</v>
      </c>
      <c r="E64" s="48">
        <v>0</v>
      </c>
      <c r="F64" s="49">
        <v>0</v>
      </c>
      <c r="G64" s="49">
        <v>0</v>
      </c>
      <c r="H64" s="49">
        <v>0</v>
      </c>
      <c r="I64" s="49">
        <v>0</v>
      </c>
      <c r="J64" s="50">
        <f t="shared" si="13"/>
        <v>0</v>
      </c>
      <c r="K64" s="50">
        <f t="shared" si="14"/>
        <v>0</v>
      </c>
      <c r="L64" s="50">
        <f t="shared" si="15"/>
        <v>0</v>
      </c>
    </row>
    <row r="65" spans="1:12">
      <c r="A65" s="673"/>
      <c r="B65" s="676"/>
      <c r="C65" s="47" t="s">
        <v>55</v>
      </c>
      <c r="D65" s="48">
        <v>1</v>
      </c>
      <c r="E65" s="48">
        <v>0</v>
      </c>
      <c r="F65" s="49">
        <v>0</v>
      </c>
      <c r="G65" s="49">
        <v>0</v>
      </c>
      <c r="H65" s="49">
        <v>0</v>
      </c>
      <c r="I65" s="49">
        <v>0</v>
      </c>
      <c r="J65" s="50">
        <f t="shared" si="13"/>
        <v>0</v>
      </c>
      <c r="K65" s="50">
        <f t="shared" si="14"/>
        <v>0</v>
      </c>
      <c r="L65" s="50">
        <f t="shared" si="15"/>
        <v>0</v>
      </c>
    </row>
    <row r="66" spans="1:12">
      <c r="A66" s="673"/>
      <c r="B66" s="676"/>
      <c r="C66" s="47" t="s">
        <v>57</v>
      </c>
      <c r="D66" s="48">
        <v>71</v>
      </c>
      <c r="E66" s="48">
        <v>45</v>
      </c>
      <c r="F66" s="49">
        <v>53</v>
      </c>
      <c r="G66" s="49">
        <v>32</v>
      </c>
      <c r="H66" s="49">
        <v>49</v>
      </c>
      <c r="I66" s="49">
        <v>29</v>
      </c>
      <c r="J66" s="50">
        <f t="shared" si="13"/>
        <v>17.314487632508836</v>
      </c>
      <c r="K66" s="50">
        <f t="shared" si="14"/>
        <v>1.715686274509804</v>
      </c>
      <c r="L66" s="50">
        <f t="shared" si="15"/>
        <v>7.4130105900151291</v>
      </c>
    </row>
    <row r="67" spans="1:12">
      <c r="A67" s="674"/>
      <c r="B67" s="677"/>
      <c r="C67" s="47" t="s">
        <v>58</v>
      </c>
      <c r="D67" s="48">
        <v>1</v>
      </c>
      <c r="E67" s="48">
        <v>0</v>
      </c>
      <c r="F67" s="49">
        <v>1</v>
      </c>
      <c r="G67" s="49">
        <v>0</v>
      </c>
      <c r="H67" s="49">
        <v>1</v>
      </c>
      <c r="I67" s="49">
        <v>0</v>
      </c>
      <c r="J67" s="50">
        <f t="shared" si="13"/>
        <v>0.35335689045936397</v>
      </c>
      <c r="K67" s="50">
        <f t="shared" si="14"/>
        <v>3.5014005602240897E-2</v>
      </c>
      <c r="L67" s="50">
        <f t="shared" si="15"/>
        <v>0.15128593040847202</v>
      </c>
    </row>
    <row r="68" spans="1:12">
      <c r="A68" s="668" t="s">
        <v>80</v>
      </c>
      <c r="B68" s="669"/>
      <c r="C68" s="670"/>
      <c r="D68" s="51">
        <f>SUM(D53:D67)</f>
        <v>126</v>
      </c>
      <c r="E68" s="51">
        <f t="shared" ref="E68:I68" si="16">SUM(E53:E67)</f>
        <v>68</v>
      </c>
      <c r="F68" s="51">
        <f t="shared" si="16"/>
        <v>84</v>
      </c>
      <c r="G68" s="51">
        <f t="shared" si="16"/>
        <v>50</v>
      </c>
      <c r="H68" s="51">
        <f t="shared" si="16"/>
        <v>68</v>
      </c>
      <c r="I68" s="51">
        <f t="shared" si="16"/>
        <v>38</v>
      </c>
      <c r="J68" s="52">
        <f t="shared" si="13"/>
        <v>24.028268551236749</v>
      </c>
      <c r="K68" s="52">
        <f t="shared" si="14"/>
        <v>2.3809523809523809</v>
      </c>
      <c r="L68" s="52">
        <f t="shared" si="15"/>
        <v>10.287443267776098</v>
      </c>
    </row>
    <row r="69" spans="1:12">
      <c r="A69" s="672" t="s">
        <v>11</v>
      </c>
      <c r="B69" s="675" t="s">
        <v>60</v>
      </c>
      <c r="C69" s="47" t="s">
        <v>62</v>
      </c>
      <c r="D69" s="48">
        <v>2</v>
      </c>
      <c r="E69" s="48">
        <v>0</v>
      </c>
      <c r="F69" s="49">
        <v>0</v>
      </c>
      <c r="G69" s="49">
        <v>0</v>
      </c>
      <c r="H69" s="49">
        <v>0</v>
      </c>
      <c r="I69" s="49">
        <v>0</v>
      </c>
      <c r="J69" s="50">
        <f t="shared" si="13"/>
        <v>0</v>
      </c>
      <c r="K69" s="50">
        <f t="shared" si="14"/>
        <v>0</v>
      </c>
      <c r="L69" s="50">
        <f t="shared" si="15"/>
        <v>0</v>
      </c>
    </row>
    <row r="70" spans="1:12">
      <c r="A70" s="673"/>
      <c r="B70" s="676"/>
      <c r="C70" s="47" t="s">
        <v>81</v>
      </c>
      <c r="D70" s="48">
        <v>1</v>
      </c>
      <c r="E70" s="48">
        <v>1</v>
      </c>
      <c r="F70" s="49">
        <v>0</v>
      </c>
      <c r="G70" s="49">
        <v>0</v>
      </c>
      <c r="H70" s="49">
        <v>0</v>
      </c>
      <c r="I70" s="49">
        <v>0</v>
      </c>
      <c r="J70" s="50">
        <f t="shared" si="13"/>
        <v>0</v>
      </c>
      <c r="K70" s="50">
        <f t="shared" si="14"/>
        <v>0</v>
      </c>
      <c r="L70" s="50">
        <f t="shared" si="15"/>
        <v>0</v>
      </c>
    </row>
    <row r="71" spans="1:12">
      <c r="A71" s="673"/>
      <c r="B71" s="676"/>
      <c r="C71" s="47" t="s">
        <v>63</v>
      </c>
      <c r="D71" s="48">
        <v>7</v>
      </c>
      <c r="E71" s="48">
        <v>0</v>
      </c>
      <c r="F71" s="49">
        <v>0</v>
      </c>
      <c r="G71" s="49">
        <v>0</v>
      </c>
      <c r="H71" s="49">
        <v>0</v>
      </c>
      <c r="I71" s="49">
        <v>0</v>
      </c>
      <c r="J71" s="50">
        <f t="shared" si="13"/>
        <v>0</v>
      </c>
      <c r="K71" s="50">
        <f t="shared" si="14"/>
        <v>0</v>
      </c>
      <c r="L71" s="50">
        <f t="shared" si="15"/>
        <v>0</v>
      </c>
    </row>
    <row r="72" spans="1:12">
      <c r="A72" s="673"/>
      <c r="B72" s="676"/>
      <c r="C72" s="47" t="s">
        <v>82</v>
      </c>
      <c r="D72" s="48">
        <v>1</v>
      </c>
      <c r="E72" s="48">
        <v>1</v>
      </c>
      <c r="F72" s="49">
        <v>0</v>
      </c>
      <c r="G72" s="49">
        <v>0</v>
      </c>
      <c r="H72" s="49">
        <v>0</v>
      </c>
      <c r="I72" s="49">
        <v>0</v>
      </c>
      <c r="J72" s="50">
        <f t="shared" si="13"/>
        <v>0</v>
      </c>
      <c r="K72" s="50">
        <f t="shared" si="14"/>
        <v>0</v>
      </c>
      <c r="L72" s="50">
        <f t="shared" si="15"/>
        <v>0</v>
      </c>
    </row>
    <row r="73" spans="1:12">
      <c r="A73" s="673"/>
      <c r="B73" s="676"/>
      <c r="C73" s="47" t="s">
        <v>83</v>
      </c>
      <c r="D73" s="48">
        <v>2</v>
      </c>
      <c r="E73" s="48">
        <v>2</v>
      </c>
      <c r="F73" s="49">
        <v>0</v>
      </c>
      <c r="G73" s="49">
        <v>0</v>
      </c>
      <c r="H73" s="49">
        <v>0</v>
      </c>
      <c r="I73" s="49">
        <v>0</v>
      </c>
      <c r="J73" s="50">
        <f t="shared" si="13"/>
        <v>0</v>
      </c>
      <c r="K73" s="50">
        <f t="shared" si="14"/>
        <v>0</v>
      </c>
      <c r="L73" s="50">
        <f t="shared" si="15"/>
        <v>0</v>
      </c>
    </row>
    <row r="74" spans="1:12">
      <c r="A74" s="673"/>
      <c r="B74" s="676"/>
      <c r="C74" s="47" t="s">
        <v>51</v>
      </c>
      <c r="D74" s="48">
        <v>1</v>
      </c>
      <c r="E74" s="48">
        <v>0</v>
      </c>
      <c r="F74" s="49">
        <v>1</v>
      </c>
      <c r="G74" s="49">
        <v>0</v>
      </c>
      <c r="H74" s="49">
        <v>1</v>
      </c>
      <c r="I74" s="49">
        <v>0</v>
      </c>
      <c r="J74" s="50">
        <f t="shared" si="13"/>
        <v>0.35335689045936397</v>
      </c>
      <c r="K74" s="50">
        <f t="shared" si="14"/>
        <v>3.5014005602240897E-2</v>
      </c>
      <c r="L74" s="50">
        <f t="shared" si="15"/>
        <v>0.15128593040847202</v>
      </c>
    </row>
    <row r="75" spans="1:12">
      <c r="A75" s="673"/>
      <c r="B75" s="676"/>
      <c r="C75" s="47" t="s">
        <v>84</v>
      </c>
      <c r="D75" s="48">
        <v>1</v>
      </c>
      <c r="E75" s="48">
        <v>0</v>
      </c>
      <c r="F75" s="49">
        <v>0</v>
      </c>
      <c r="G75" s="49">
        <v>0</v>
      </c>
      <c r="H75" s="49">
        <v>0</v>
      </c>
      <c r="I75" s="49">
        <v>0</v>
      </c>
      <c r="J75" s="50">
        <f t="shared" si="13"/>
        <v>0</v>
      </c>
      <c r="K75" s="50">
        <f t="shared" si="14"/>
        <v>0</v>
      </c>
      <c r="L75" s="50">
        <f t="shared" si="15"/>
        <v>0</v>
      </c>
    </row>
    <row r="76" spans="1:12">
      <c r="A76" s="673"/>
      <c r="B76" s="676"/>
      <c r="C76" s="47" t="s">
        <v>85</v>
      </c>
      <c r="D76" s="48">
        <v>1</v>
      </c>
      <c r="E76" s="48">
        <v>0</v>
      </c>
      <c r="F76" s="49">
        <v>1</v>
      </c>
      <c r="G76" s="49">
        <v>0</v>
      </c>
      <c r="H76" s="49">
        <v>1</v>
      </c>
      <c r="I76" s="49">
        <v>0</v>
      </c>
      <c r="J76" s="50">
        <f t="shared" si="13"/>
        <v>0.35335689045936397</v>
      </c>
      <c r="K76" s="50">
        <f t="shared" si="14"/>
        <v>3.5014005602240897E-2</v>
      </c>
      <c r="L76" s="50">
        <f t="shared" si="15"/>
        <v>0.15128593040847202</v>
      </c>
    </row>
    <row r="77" spans="1:12">
      <c r="A77" s="673"/>
      <c r="B77" s="676"/>
      <c r="C77" s="47" t="s">
        <v>64</v>
      </c>
      <c r="D77" s="48">
        <v>5</v>
      </c>
      <c r="E77" s="48">
        <v>1</v>
      </c>
      <c r="F77" s="49">
        <v>1</v>
      </c>
      <c r="G77" s="49">
        <v>0</v>
      </c>
      <c r="H77" s="49">
        <v>0</v>
      </c>
      <c r="I77" s="49">
        <v>0</v>
      </c>
      <c r="J77" s="50">
        <f t="shared" si="13"/>
        <v>0</v>
      </c>
      <c r="K77" s="50">
        <f t="shared" si="14"/>
        <v>0</v>
      </c>
      <c r="L77" s="50">
        <f t="shared" si="15"/>
        <v>0</v>
      </c>
    </row>
    <row r="78" spans="1:12">
      <c r="A78" s="673"/>
      <c r="B78" s="676"/>
      <c r="C78" s="47" t="s">
        <v>78</v>
      </c>
      <c r="D78" s="48">
        <v>2</v>
      </c>
      <c r="E78" s="48">
        <v>0</v>
      </c>
      <c r="F78" s="49">
        <v>0</v>
      </c>
      <c r="G78" s="49">
        <v>0</v>
      </c>
      <c r="H78" s="49">
        <v>0</v>
      </c>
      <c r="I78" s="49">
        <v>0</v>
      </c>
      <c r="J78" s="50">
        <f t="shared" si="13"/>
        <v>0</v>
      </c>
      <c r="K78" s="50">
        <f t="shared" si="14"/>
        <v>0</v>
      </c>
      <c r="L78" s="50">
        <f t="shared" si="15"/>
        <v>0</v>
      </c>
    </row>
    <row r="79" spans="1:12">
      <c r="A79" s="673"/>
      <c r="B79" s="676"/>
      <c r="C79" s="47" t="s">
        <v>53</v>
      </c>
      <c r="D79" s="48">
        <v>1</v>
      </c>
      <c r="E79" s="48">
        <v>0</v>
      </c>
      <c r="F79" s="49">
        <v>0</v>
      </c>
      <c r="G79" s="49">
        <v>0</v>
      </c>
      <c r="H79" s="49">
        <v>0</v>
      </c>
      <c r="I79" s="49">
        <v>0</v>
      </c>
      <c r="J79" s="50">
        <f t="shared" si="13"/>
        <v>0</v>
      </c>
      <c r="K79" s="50">
        <f t="shared" si="14"/>
        <v>0</v>
      </c>
      <c r="L79" s="50">
        <f t="shared" si="15"/>
        <v>0</v>
      </c>
    </row>
    <row r="80" spans="1:12">
      <c r="A80" s="673"/>
      <c r="B80" s="676"/>
      <c r="C80" s="47" t="s">
        <v>55</v>
      </c>
      <c r="D80" s="48">
        <v>4</v>
      </c>
      <c r="E80" s="48">
        <v>0</v>
      </c>
      <c r="F80" s="49">
        <v>3</v>
      </c>
      <c r="G80" s="49">
        <v>0</v>
      </c>
      <c r="H80" s="49">
        <v>2</v>
      </c>
      <c r="I80" s="49">
        <v>0</v>
      </c>
      <c r="J80" s="50">
        <f t="shared" si="13"/>
        <v>0.70671378091872794</v>
      </c>
      <c r="K80" s="50">
        <f t="shared" si="14"/>
        <v>7.0028011204481794E-2</v>
      </c>
      <c r="L80" s="50">
        <f t="shared" si="15"/>
        <v>0.30257186081694404</v>
      </c>
    </row>
    <row r="81" spans="1:26">
      <c r="A81" s="673"/>
      <c r="B81" s="676"/>
      <c r="C81" s="47" t="s">
        <v>57</v>
      </c>
      <c r="D81" s="48">
        <v>19</v>
      </c>
      <c r="E81" s="48">
        <v>12</v>
      </c>
      <c r="F81" s="49">
        <v>16</v>
      </c>
      <c r="G81" s="49">
        <v>11</v>
      </c>
      <c r="H81" s="49">
        <v>16</v>
      </c>
      <c r="I81" s="49">
        <v>11</v>
      </c>
      <c r="J81" s="50">
        <f t="shared" si="13"/>
        <v>5.6537102473498235</v>
      </c>
      <c r="K81" s="50">
        <f t="shared" si="14"/>
        <v>0.56022408963585435</v>
      </c>
      <c r="L81" s="50">
        <f t="shared" si="15"/>
        <v>2.4205748865355523</v>
      </c>
    </row>
    <row r="82" spans="1:26">
      <c r="A82" s="674"/>
      <c r="B82" s="677"/>
      <c r="C82" s="47" t="s">
        <v>58</v>
      </c>
      <c r="D82" s="48">
        <v>1</v>
      </c>
      <c r="E82" s="48">
        <v>1</v>
      </c>
      <c r="F82" s="49">
        <v>0</v>
      </c>
      <c r="G82" s="49">
        <v>0</v>
      </c>
      <c r="H82" s="49">
        <v>0</v>
      </c>
      <c r="I82" s="49">
        <v>0</v>
      </c>
      <c r="J82" s="50">
        <f t="shared" si="13"/>
        <v>0</v>
      </c>
      <c r="K82" s="50">
        <f t="shared" si="14"/>
        <v>0</v>
      </c>
      <c r="L82" s="50">
        <f t="shared" si="15"/>
        <v>0</v>
      </c>
    </row>
    <row r="83" spans="1:26">
      <c r="A83" s="671" t="s">
        <v>86</v>
      </c>
      <c r="B83" s="671"/>
      <c r="C83" s="671"/>
      <c r="D83" s="53">
        <f>SUM(D69:D82)</f>
        <v>48</v>
      </c>
      <c r="E83" s="53">
        <f t="shared" ref="E83:I83" si="17">SUM(E69:E82)</f>
        <v>18</v>
      </c>
      <c r="F83" s="53">
        <f t="shared" si="17"/>
        <v>22</v>
      </c>
      <c r="G83" s="53">
        <f t="shared" si="17"/>
        <v>11</v>
      </c>
      <c r="H83" s="53">
        <f t="shared" si="17"/>
        <v>20</v>
      </c>
      <c r="I83" s="53">
        <f t="shared" si="17"/>
        <v>11</v>
      </c>
      <c r="J83" s="54">
        <f t="shared" si="13"/>
        <v>7.0671378091872796</v>
      </c>
      <c r="K83" s="54">
        <f t="shared" si="14"/>
        <v>0.70028011204481799</v>
      </c>
      <c r="L83" s="54">
        <f t="shared" si="15"/>
        <v>3.0257186081694405</v>
      </c>
    </row>
    <row r="84" spans="1:26">
      <c r="A84" s="672" t="s">
        <v>11</v>
      </c>
      <c r="B84" s="675" t="s">
        <v>67</v>
      </c>
      <c r="C84" s="47" t="s">
        <v>63</v>
      </c>
      <c r="D84" s="48">
        <v>1</v>
      </c>
      <c r="E84" s="48">
        <v>0</v>
      </c>
      <c r="F84" s="49">
        <v>0</v>
      </c>
      <c r="G84" s="49">
        <v>0</v>
      </c>
      <c r="H84" s="49">
        <v>0</v>
      </c>
      <c r="I84" s="49">
        <v>0</v>
      </c>
      <c r="J84" s="50">
        <f t="shared" si="13"/>
        <v>0</v>
      </c>
      <c r="K84" s="50">
        <f t="shared" si="14"/>
        <v>0</v>
      </c>
      <c r="L84" s="50">
        <f t="shared" si="15"/>
        <v>0</v>
      </c>
    </row>
    <row r="85" spans="1:26">
      <c r="A85" s="673"/>
      <c r="B85" s="676"/>
      <c r="C85" s="47" t="s">
        <v>87</v>
      </c>
      <c r="D85" s="48">
        <v>1</v>
      </c>
      <c r="E85" s="48">
        <v>0</v>
      </c>
      <c r="F85" s="49">
        <v>1</v>
      </c>
      <c r="G85" s="49">
        <v>0</v>
      </c>
      <c r="H85" s="49">
        <v>1</v>
      </c>
      <c r="I85" s="49">
        <v>0</v>
      </c>
      <c r="J85" s="50">
        <f t="shared" si="13"/>
        <v>0.35335689045936397</v>
      </c>
      <c r="K85" s="50">
        <f t="shared" si="14"/>
        <v>3.5014005602240897E-2</v>
      </c>
      <c r="L85" s="50">
        <f t="shared" si="15"/>
        <v>0.15128593040847202</v>
      </c>
    </row>
    <row r="86" spans="1:26" ht="25.5">
      <c r="A86" s="673"/>
      <c r="B86" s="676"/>
      <c r="C86" s="66" t="s">
        <v>88</v>
      </c>
      <c r="D86" s="48">
        <v>1</v>
      </c>
      <c r="E86" s="48">
        <v>0</v>
      </c>
      <c r="F86" s="49">
        <v>1</v>
      </c>
      <c r="G86" s="49">
        <v>0</v>
      </c>
      <c r="H86" s="49">
        <v>1</v>
      </c>
      <c r="I86" s="49">
        <v>0</v>
      </c>
      <c r="J86" s="50">
        <f t="shared" si="13"/>
        <v>0.35335689045936397</v>
      </c>
      <c r="K86" s="50">
        <f t="shared" si="14"/>
        <v>3.5014005602240897E-2</v>
      </c>
      <c r="L86" s="50">
        <f t="shared" si="15"/>
        <v>0.15128593040847202</v>
      </c>
      <c r="N86" s="62"/>
      <c r="O86" s="62"/>
      <c r="P86" s="63"/>
      <c r="Q86" s="62"/>
      <c r="R86" s="62"/>
      <c r="S86" s="62"/>
      <c r="T86" s="64"/>
      <c r="U86" s="64"/>
      <c r="V86" s="65"/>
      <c r="W86" s="65"/>
      <c r="X86" s="65"/>
      <c r="Y86" s="65"/>
      <c r="Z86" s="59"/>
    </row>
    <row r="87" spans="1:26">
      <c r="A87" s="674"/>
      <c r="B87" s="677"/>
      <c r="C87" s="47" t="s">
        <v>57</v>
      </c>
      <c r="D87" s="48">
        <v>1</v>
      </c>
      <c r="E87" s="48">
        <v>0</v>
      </c>
      <c r="F87" s="49">
        <v>1</v>
      </c>
      <c r="G87" s="49">
        <v>0</v>
      </c>
      <c r="H87" s="49">
        <v>1</v>
      </c>
      <c r="I87" s="49">
        <v>0</v>
      </c>
      <c r="J87" s="50">
        <f t="shared" si="13"/>
        <v>0.35335689045936397</v>
      </c>
      <c r="K87" s="50">
        <f t="shared" si="14"/>
        <v>3.5014005602240897E-2</v>
      </c>
      <c r="L87" s="50">
        <f t="shared" si="15"/>
        <v>0.15128593040847202</v>
      </c>
      <c r="N87" s="62"/>
      <c r="O87" s="62"/>
      <c r="P87" s="63"/>
      <c r="Q87" s="62"/>
      <c r="R87" s="62"/>
      <c r="S87" s="62"/>
      <c r="T87" s="64"/>
      <c r="U87" s="64"/>
      <c r="V87" s="65"/>
      <c r="W87" s="65"/>
      <c r="X87" s="65"/>
      <c r="Y87" s="65"/>
      <c r="Z87" s="59"/>
    </row>
    <row r="88" spans="1:26">
      <c r="A88" s="678" t="s">
        <v>89</v>
      </c>
      <c r="B88" s="678"/>
      <c r="C88" s="678"/>
      <c r="D88" s="55">
        <f>SUM(D84:D87)</f>
        <v>4</v>
      </c>
      <c r="E88" s="55">
        <f t="shared" ref="E88:I88" si="18">SUM(E84:E87)</f>
        <v>0</v>
      </c>
      <c r="F88" s="55">
        <f t="shared" si="18"/>
        <v>3</v>
      </c>
      <c r="G88" s="55">
        <f t="shared" si="18"/>
        <v>0</v>
      </c>
      <c r="H88" s="55">
        <f t="shared" si="18"/>
        <v>3</v>
      </c>
      <c r="I88" s="55">
        <f t="shared" si="18"/>
        <v>0</v>
      </c>
      <c r="J88" s="56">
        <f t="shared" si="13"/>
        <v>1.0600706713780919</v>
      </c>
      <c r="K88" s="56">
        <f t="shared" si="14"/>
        <v>0.10504201680672269</v>
      </c>
      <c r="L88" s="56">
        <f t="shared" si="15"/>
        <v>0.45385779122541603</v>
      </c>
      <c r="N88" s="62"/>
      <c r="O88" s="62"/>
      <c r="P88" s="63"/>
      <c r="Q88" s="62"/>
      <c r="R88" s="62"/>
      <c r="S88" s="62"/>
      <c r="T88" s="64"/>
      <c r="U88" s="64"/>
      <c r="V88" s="65"/>
      <c r="W88" s="65"/>
      <c r="X88" s="65"/>
      <c r="Y88" s="65"/>
      <c r="Z88" s="59"/>
    </row>
    <row r="89" spans="1:26">
      <c r="A89" s="68" t="s">
        <v>90</v>
      </c>
      <c r="B89" s="68"/>
      <c r="C89" s="68"/>
      <c r="D89" s="57">
        <f t="shared" ref="D89:I89" si="19">D68+D83+D88</f>
        <v>178</v>
      </c>
      <c r="E89" s="57">
        <f t="shared" si="19"/>
        <v>86</v>
      </c>
      <c r="F89" s="57">
        <f t="shared" si="19"/>
        <v>109</v>
      </c>
      <c r="G89" s="57">
        <f t="shared" si="19"/>
        <v>61</v>
      </c>
      <c r="H89" s="57">
        <f t="shared" si="19"/>
        <v>91</v>
      </c>
      <c r="I89" s="57">
        <f t="shared" si="19"/>
        <v>49</v>
      </c>
      <c r="J89" s="58">
        <f t="shared" si="13"/>
        <v>32.155477031802121</v>
      </c>
      <c r="K89" s="58">
        <f t="shared" si="14"/>
        <v>3.1862745098039214</v>
      </c>
      <c r="L89" s="58">
        <f t="shared" si="15"/>
        <v>13.767019667170954</v>
      </c>
      <c r="N89" s="62"/>
      <c r="O89" s="63"/>
      <c r="P89" s="62"/>
      <c r="Q89" s="62"/>
      <c r="R89" s="62"/>
      <c r="S89" s="62"/>
      <c r="T89" s="64"/>
      <c r="U89" s="64"/>
      <c r="V89" s="65"/>
      <c r="W89" s="65"/>
      <c r="X89" s="65"/>
      <c r="Y89" s="65"/>
      <c r="Z89" s="59"/>
    </row>
    <row r="90" spans="1:26">
      <c r="A90" s="682" t="s">
        <v>91</v>
      </c>
      <c r="B90" s="683"/>
      <c r="C90" s="684"/>
      <c r="D90" s="60">
        <v>173</v>
      </c>
      <c r="E90" s="60">
        <v>86</v>
      </c>
      <c r="F90" s="60">
        <v>108</v>
      </c>
      <c r="G90" s="60">
        <v>61</v>
      </c>
      <c r="H90" s="60">
        <v>91</v>
      </c>
      <c r="I90" s="60">
        <v>49</v>
      </c>
      <c r="J90" s="61"/>
      <c r="K90" s="61"/>
      <c r="L90" s="61"/>
      <c r="N90" s="59"/>
      <c r="O90" s="59"/>
      <c r="P90" s="59"/>
      <c r="Q90" s="59"/>
      <c r="R90" s="59"/>
      <c r="S90" s="59"/>
      <c r="T90" s="59"/>
      <c r="U90" s="59"/>
      <c r="V90" s="59"/>
      <c r="W90" s="59"/>
      <c r="X90" s="59"/>
      <c r="Y90" s="59"/>
      <c r="Z90" s="59"/>
    </row>
    <row r="91" spans="1:26">
      <c r="A91" s="672" t="s">
        <v>12</v>
      </c>
      <c r="B91" s="675" t="s">
        <v>45</v>
      </c>
      <c r="C91" s="47" t="s">
        <v>46</v>
      </c>
      <c r="D91" s="48">
        <v>1</v>
      </c>
      <c r="E91" s="48">
        <v>0</v>
      </c>
      <c r="F91" s="49">
        <v>1</v>
      </c>
      <c r="G91" s="49">
        <v>0</v>
      </c>
      <c r="H91" s="49">
        <v>0</v>
      </c>
      <c r="I91" s="49">
        <v>0</v>
      </c>
      <c r="J91" s="50">
        <f t="shared" ref="J91:J101" si="20">H91/$H$139*100</f>
        <v>0</v>
      </c>
      <c r="K91" s="50">
        <f t="shared" ref="K91:K101" si="21">H91/$H$142*100</f>
        <v>0</v>
      </c>
      <c r="L91" s="50">
        <f t="shared" ref="L91:L101" si="22">H91/$H$143*100</f>
        <v>0</v>
      </c>
      <c r="N91" s="59"/>
      <c r="O91" s="59"/>
      <c r="P91" s="59"/>
      <c r="Q91" s="59"/>
      <c r="R91" s="59"/>
      <c r="S91" s="59"/>
      <c r="T91" s="59"/>
      <c r="U91" s="59"/>
      <c r="V91" s="59"/>
      <c r="W91" s="59"/>
      <c r="X91" s="59"/>
      <c r="Y91" s="59"/>
      <c r="Z91" s="59"/>
    </row>
    <row r="92" spans="1:26">
      <c r="A92" s="673"/>
      <c r="B92" s="676"/>
      <c r="C92" s="47" t="s">
        <v>47</v>
      </c>
      <c r="D92" s="48">
        <v>2</v>
      </c>
      <c r="E92" s="48">
        <v>0</v>
      </c>
      <c r="F92" s="49">
        <v>1</v>
      </c>
      <c r="G92" s="49">
        <v>0</v>
      </c>
      <c r="H92" s="49">
        <v>0</v>
      </c>
      <c r="I92" s="49">
        <v>0</v>
      </c>
      <c r="J92" s="50">
        <f t="shared" si="20"/>
        <v>0</v>
      </c>
      <c r="K92" s="50">
        <f t="shared" si="21"/>
        <v>0</v>
      </c>
      <c r="L92" s="50">
        <f t="shared" si="22"/>
        <v>0</v>
      </c>
    </row>
    <row r="93" spans="1:26">
      <c r="A93" s="673"/>
      <c r="B93" s="676"/>
      <c r="C93" s="47" t="s">
        <v>50</v>
      </c>
      <c r="D93" s="48">
        <v>4</v>
      </c>
      <c r="E93" s="48">
        <v>1</v>
      </c>
      <c r="F93" s="49">
        <v>2</v>
      </c>
      <c r="G93" s="49">
        <v>0</v>
      </c>
      <c r="H93" s="49">
        <v>1</v>
      </c>
      <c r="I93" s="49">
        <v>0</v>
      </c>
      <c r="J93" s="50">
        <f t="shared" si="20"/>
        <v>0.35211267605633806</v>
      </c>
      <c r="K93" s="50">
        <f t="shared" si="21"/>
        <v>3.5014005602240897E-2</v>
      </c>
      <c r="L93" s="50">
        <f t="shared" si="22"/>
        <v>0.15128593040847202</v>
      </c>
    </row>
    <row r="94" spans="1:26">
      <c r="A94" s="673"/>
      <c r="B94" s="676"/>
      <c r="C94" s="47" t="s">
        <v>92</v>
      </c>
      <c r="D94" s="48">
        <v>1</v>
      </c>
      <c r="E94" s="48">
        <v>0</v>
      </c>
      <c r="F94" s="49">
        <v>0</v>
      </c>
      <c r="G94" s="49">
        <v>0</v>
      </c>
      <c r="H94" s="49">
        <v>0</v>
      </c>
      <c r="I94" s="49">
        <v>0</v>
      </c>
      <c r="J94" s="50">
        <f t="shared" si="20"/>
        <v>0</v>
      </c>
      <c r="K94" s="50">
        <f t="shared" si="21"/>
        <v>0</v>
      </c>
      <c r="L94" s="50">
        <f t="shared" si="22"/>
        <v>0</v>
      </c>
    </row>
    <row r="95" spans="1:26">
      <c r="A95" s="673"/>
      <c r="B95" s="676"/>
      <c r="C95" s="47" t="s">
        <v>53</v>
      </c>
      <c r="D95" s="48">
        <v>15</v>
      </c>
      <c r="E95" s="48">
        <v>5</v>
      </c>
      <c r="F95" s="49">
        <v>12</v>
      </c>
      <c r="G95" s="49">
        <v>5</v>
      </c>
      <c r="H95" s="49">
        <v>9</v>
      </c>
      <c r="I95" s="49">
        <v>2</v>
      </c>
      <c r="J95" s="50">
        <f t="shared" si="20"/>
        <v>3.169014084507042</v>
      </c>
      <c r="K95" s="50">
        <f t="shared" si="21"/>
        <v>0.31512605042016806</v>
      </c>
      <c r="L95" s="50">
        <f t="shared" si="22"/>
        <v>1.3615733736762481</v>
      </c>
    </row>
    <row r="96" spans="1:26">
      <c r="A96" s="673"/>
      <c r="B96" s="676"/>
      <c r="C96" s="47" t="s">
        <v>57</v>
      </c>
      <c r="D96" s="48">
        <v>24</v>
      </c>
      <c r="E96" s="48">
        <v>12</v>
      </c>
      <c r="F96" s="49">
        <v>23</v>
      </c>
      <c r="G96" s="49">
        <v>12</v>
      </c>
      <c r="H96" s="49">
        <v>18</v>
      </c>
      <c r="I96" s="49">
        <v>10</v>
      </c>
      <c r="J96" s="50">
        <f t="shared" si="20"/>
        <v>6.3380281690140841</v>
      </c>
      <c r="K96" s="50">
        <f t="shared" si="21"/>
        <v>0.63025210084033612</v>
      </c>
      <c r="L96" s="50">
        <f t="shared" si="22"/>
        <v>2.7231467473524962</v>
      </c>
    </row>
    <row r="97" spans="1:24">
      <c r="A97" s="674"/>
      <c r="B97" s="677"/>
      <c r="C97" s="47" t="s">
        <v>58</v>
      </c>
      <c r="D97" s="48">
        <v>3</v>
      </c>
      <c r="E97" s="48">
        <v>2</v>
      </c>
      <c r="F97" s="49">
        <v>2</v>
      </c>
      <c r="G97" s="49">
        <v>2</v>
      </c>
      <c r="H97" s="49">
        <v>0</v>
      </c>
      <c r="I97" s="49">
        <v>0</v>
      </c>
      <c r="J97" s="50">
        <f t="shared" si="20"/>
        <v>0</v>
      </c>
      <c r="K97" s="50">
        <f t="shared" si="21"/>
        <v>0</v>
      </c>
      <c r="L97" s="50">
        <f t="shared" si="22"/>
        <v>0</v>
      </c>
    </row>
    <row r="98" spans="1:24">
      <c r="A98" s="668" t="s">
        <v>93</v>
      </c>
      <c r="B98" s="669"/>
      <c r="C98" s="670"/>
      <c r="D98" s="69">
        <f>SUM(D91:D97)</f>
        <v>50</v>
      </c>
      <c r="E98" s="69">
        <f t="shared" ref="E98:I98" si="23">SUM(E91:E97)</f>
        <v>20</v>
      </c>
      <c r="F98" s="69">
        <f t="shared" si="23"/>
        <v>41</v>
      </c>
      <c r="G98" s="69">
        <f t="shared" si="23"/>
        <v>19</v>
      </c>
      <c r="H98" s="69">
        <f t="shared" si="23"/>
        <v>28</v>
      </c>
      <c r="I98" s="69">
        <f t="shared" si="23"/>
        <v>12</v>
      </c>
      <c r="J98" s="70">
        <f t="shared" si="20"/>
        <v>9.8591549295774641</v>
      </c>
      <c r="K98" s="70">
        <f t="shared" si="21"/>
        <v>0.98039215686274506</v>
      </c>
      <c r="L98" s="70">
        <f t="shared" si="22"/>
        <v>4.236006051437216</v>
      </c>
    </row>
    <row r="99" spans="1:24" ht="21.75">
      <c r="A99" s="71" t="s">
        <v>12</v>
      </c>
      <c r="B99" s="72" t="s">
        <v>60</v>
      </c>
      <c r="C99" s="47" t="s">
        <v>57</v>
      </c>
      <c r="D99" s="48">
        <v>2</v>
      </c>
      <c r="E99" s="48">
        <v>1</v>
      </c>
      <c r="F99" s="49">
        <v>1</v>
      </c>
      <c r="G99" s="49">
        <v>0</v>
      </c>
      <c r="H99" s="49">
        <v>1</v>
      </c>
      <c r="I99" s="49">
        <v>0</v>
      </c>
      <c r="J99" s="67">
        <f t="shared" si="20"/>
        <v>0.35211267605633806</v>
      </c>
      <c r="K99" s="67">
        <f t="shared" si="21"/>
        <v>3.5014005602240897E-2</v>
      </c>
      <c r="L99" s="67">
        <f t="shared" si="22"/>
        <v>0.15128593040847202</v>
      </c>
    </row>
    <row r="100" spans="1:24">
      <c r="A100" s="671" t="s">
        <v>94</v>
      </c>
      <c r="B100" s="671"/>
      <c r="C100" s="671"/>
      <c r="D100" s="53">
        <f>SUM(D99)</f>
        <v>2</v>
      </c>
      <c r="E100" s="53">
        <f t="shared" ref="E100:I100" si="24">SUM(E99)</f>
        <v>1</v>
      </c>
      <c r="F100" s="53">
        <f t="shared" si="24"/>
        <v>1</v>
      </c>
      <c r="G100" s="53">
        <f t="shared" si="24"/>
        <v>0</v>
      </c>
      <c r="H100" s="53">
        <f t="shared" si="24"/>
        <v>1</v>
      </c>
      <c r="I100" s="53">
        <f t="shared" si="24"/>
        <v>0</v>
      </c>
      <c r="J100" s="54">
        <f t="shared" si="20"/>
        <v>0.35211267605633806</v>
      </c>
      <c r="K100" s="54">
        <f t="shared" si="21"/>
        <v>3.5014005602240897E-2</v>
      </c>
      <c r="L100" s="54">
        <f t="shared" si="22"/>
        <v>0.15128593040847202</v>
      </c>
    </row>
    <row r="101" spans="1:24">
      <c r="A101" s="68" t="s">
        <v>95</v>
      </c>
      <c r="B101" s="68"/>
      <c r="C101" s="68"/>
      <c r="D101" s="57">
        <f t="shared" ref="D101:I101" si="25">D98+D100</f>
        <v>52</v>
      </c>
      <c r="E101" s="57">
        <f t="shared" si="25"/>
        <v>21</v>
      </c>
      <c r="F101" s="57">
        <f t="shared" si="25"/>
        <v>42</v>
      </c>
      <c r="G101" s="57">
        <f t="shared" si="25"/>
        <v>19</v>
      </c>
      <c r="H101" s="57">
        <f t="shared" si="25"/>
        <v>29</v>
      </c>
      <c r="I101" s="57">
        <f t="shared" si="25"/>
        <v>12</v>
      </c>
      <c r="J101" s="58">
        <f t="shared" si="20"/>
        <v>10.211267605633804</v>
      </c>
      <c r="K101" s="58">
        <f t="shared" si="21"/>
        <v>1.0154061624649859</v>
      </c>
      <c r="L101" s="58">
        <f t="shared" si="22"/>
        <v>4.3872919818456886</v>
      </c>
      <c r="N101" s="63"/>
      <c r="O101" s="62"/>
      <c r="P101" s="62"/>
      <c r="Q101" s="62"/>
      <c r="R101" s="62"/>
      <c r="S101" s="64"/>
      <c r="T101" s="64"/>
      <c r="U101" s="65"/>
      <c r="V101" s="65"/>
      <c r="W101" s="65"/>
      <c r="X101" s="65"/>
    </row>
    <row r="102" spans="1:24">
      <c r="A102" s="682" t="s">
        <v>96</v>
      </c>
      <c r="B102" s="683"/>
      <c r="C102" s="684"/>
      <c r="D102" s="60">
        <v>49</v>
      </c>
      <c r="E102" s="60">
        <v>19</v>
      </c>
      <c r="F102" s="60">
        <v>40</v>
      </c>
      <c r="G102" s="60">
        <v>17</v>
      </c>
      <c r="H102" s="60">
        <v>29</v>
      </c>
      <c r="I102" s="60">
        <v>12</v>
      </c>
      <c r="J102" s="61"/>
      <c r="K102" s="61"/>
      <c r="L102" s="61"/>
    </row>
    <row r="103" spans="1:24">
      <c r="A103" s="675" t="s">
        <v>13</v>
      </c>
      <c r="B103" s="675" t="s">
        <v>45</v>
      </c>
      <c r="C103" s="47" t="s">
        <v>49</v>
      </c>
      <c r="D103" s="48">
        <v>12</v>
      </c>
      <c r="E103" s="48">
        <v>5</v>
      </c>
      <c r="F103" s="49">
        <v>9</v>
      </c>
      <c r="G103" s="49">
        <v>3</v>
      </c>
      <c r="H103" s="49">
        <v>8</v>
      </c>
      <c r="I103" s="49">
        <v>3</v>
      </c>
      <c r="J103" s="50">
        <f t="shared" ref="J103:J116" si="26">H103/$H$140*100</f>
        <v>1.8561484918793503</v>
      </c>
      <c r="K103" s="50">
        <f t="shared" ref="K103:K116" si="27">H103/$H$142*100</f>
        <v>0.28011204481792717</v>
      </c>
      <c r="L103" s="50">
        <f t="shared" ref="L103:L116" si="28">H103/$H$143*100</f>
        <v>1.2102874432677762</v>
      </c>
    </row>
    <row r="104" spans="1:24">
      <c r="A104" s="676"/>
      <c r="B104" s="676"/>
      <c r="C104" s="47" t="s">
        <v>50</v>
      </c>
      <c r="D104" s="48">
        <v>3</v>
      </c>
      <c r="E104" s="48">
        <v>2</v>
      </c>
      <c r="F104" s="49">
        <v>1</v>
      </c>
      <c r="G104" s="49">
        <v>1</v>
      </c>
      <c r="H104" s="49">
        <v>1</v>
      </c>
      <c r="I104" s="49">
        <v>1</v>
      </c>
      <c r="J104" s="50">
        <f t="shared" si="26"/>
        <v>0.23201856148491878</v>
      </c>
      <c r="K104" s="50">
        <f t="shared" si="27"/>
        <v>3.5014005602240897E-2</v>
      </c>
      <c r="L104" s="50">
        <f t="shared" si="28"/>
        <v>0.15128593040847202</v>
      </c>
    </row>
    <row r="105" spans="1:24">
      <c r="A105" s="676"/>
      <c r="B105" s="676"/>
      <c r="C105" s="47" t="s">
        <v>92</v>
      </c>
      <c r="D105" s="48">
        <v>1</v>
      </c>
      <c r="E105" s="48">
        <v>1</v>
      </c>
      <c r="F105" s="49">
        <v>0</v>
      </c>
      <c r="G105" s="49">
        <v>0</v>
      </c>
      <c r="H105" s="49">
        <v>0</v>
      </c>
      <c r="I105" s="49">
        <v>0</v>
      </c>
      <c r="J105" s="50">
        <f t="shared" si="26"/>
        <v>0</v>
      </c>
      <c r="K105" s="50">
        <f t="shared" si="27"/>
        <v>0</v>
      </c>
      <c r="L105" s="50">
        <f t="shared" si="28"/>
        <v>0</v>
      </c>
    </row>
    <row r="106" spans="1:24">
      <c r="A106" s="676"/>
      <c r="B106" s="676"/>
      <c r="C106" s="47" t="s">
        <v>53</v>
      </c>
      <c r="D106" s="48">
        <v>2</v>
      </c>
      <c r="E106" s="48">
        <v>2</v>
      </c>
      <c r="F106" s="49">
        <v>0</v>
      </c>
      <c r="G106" s="49">
        <v>0</v>
      </c>
      <c r="H106" s="49">
        <v>0</v>
      </c>
      <c r="I106" s="49">
        <v>0</v>
      </c>
      <c r="J106" s="50">
        <f t="shared" si="26"/>
        <v>0</v>
      </c>
      <c r="K106" s="50">
        <f t="shared" si="27"/>
        <v>0</v>
      </c>
      <c r="L106" s="50">
        <f t="shared" si="28"/>
        <v>0</v>
      </c>
    </row>
    <row r="107" spans="1:24">
      <c r="A107" s="676"/>
      <c r="B107" s="676"/>
      <c r="C107" s="47" t="s">
        <v>55</v>
      </c>
      <c r="D107" s="48">
        <v>2</v>
      </c>
      <c r="E107" s="48">
        <v>1</v>
      </c>
      <c r="F107" s="49">
        <v>1</v>
      </c>
      <c r="G107" s="49">
        <v>0</v>
      </c>
      <c r="H107" s="49">
        <v>1</v>
      </c>
      <c r="I107" s="49">
        <v>0</v>
      </c>
      <c r="J107" s="50">
        <f t="shared" si="26"/>
        <v>0.23201856148491878</v>
      </c>
      <c r="K107" s="50">
        <f t="shared" si="27"/>
        <v>3.5014005602240897E-2</v>
      </c>
      <c r="L107" s="50">
        <f t="shared" si="28"/>
        <v>0.15128593040847202</v>
      </c>
    </row>
    <row r="108" spans="1:24">
      <c r="A108" s="677"/>
      <c r="B108" s="677"/>
      <c r="C108" s="47" t="s">
        <v>57</v>
      </c>
      <c r="D108" s="48">
        <v>10</v>
      </c>
      <c r="E108" s="48">
        <v>8</v>
      </c>
      <c r="F108" s="49">
        <v>3</v>
      </c>
      <c r="G108" s="49">
        <v>3</v>
      </c>
      <c r="H108" s="49">
        <v>2</v>
      </c>
      <c r="I108" s="49">
        <v>2</v>
      </c>
      <c r="J108" s="50">
        <f t="shared" si="26"/>
        <v>0.46403712296983757</v>
      </c>
      <c r="K108" s="50">
        <f t="shared" si="27"/>
        <v>7.0028011204481794E-2</v>
      </c>
      <c r="L108" s="50">
        <f t="shared" si="28"/>
        <v>0.30257186081694404</v>
      </c>
    </row>
    <row r="109" spans="1:24">
      <c r="A109" s="668" t="s">
        <v>97</v>
      </c>
      <c r="B109" s="669"/>
      <c r="C109" s="670"/>
      <c r="D109" s="51">
        <f>SUM(D103:D108)</f>
        <v>30</v>
      </c>
      <c r="E109" s="51">
        <f t="shared" ref="E109:I109" si="29">SUM(E103:E108)</f>
        <v>19</v>
      </c>
      <c r="F109" s="51">
        <f t="shared" si="29"/>
        <v>14</v>
      </c>
      <c r="G109" s="51">
        <f t="shared" si="29"/>
        <v>7</v>
      </c>
      <c r="H109" s="51">
        <f t="shared" si="29"/>
        <v>12</v>
      </c>
      <c r="I109" s="51">
        <f t="shared" si="29"/>
        <v>6</v>
      </c>
      <c r="J109" s="52">
        <f t="shared" si="26"/>
        <v>2.7842227378190252</v>
      </c>
      <c r="K109" s="52">
        <f t="shared" si="27"/>
        <v>0.42016806722689076</v>
      </c>
      <c r="L109" s="52">
        <f t="shared" si="28"/>
        <v>1.8154311649016641</v>
      </c>
    </row>
    <row r="110" spans="1:24">
      <c r="A110" s="685" t="s">
        <v>13</v>
      </c>
      <c r="B110" s="675" t="s">
        <v>60</v>
      </c>
      <c r="C110" s="47" t="s">
        <v>49</v>
      </c>
      <c r="D110" s="48">
        <v>6</v>
      </c>
      <c r="E110" s="48">
        <v>2</v>
      </c>
      <c r="F110" s="49">
        <v>5</v>
      </c>
      <c r="G110" s="49">
        <v>2</v>
      </c>
      <c r="H110" s="49">
        <v>3</v>
      </c>
      <c r="I110" s="49">
        <v>1</v>
      </c>
      <c r="J110" s="50">
        <f t="shared" si="26"/>
        <v>0.6960556844547563</v>
      </c>
      <c r="K110" s="50">
        <f t="shared" si="27"/>
        <v>0.10504201680672269</v>
      </c>
      <c r="L110" s="50">
        <f t="shared" si="28"/>
        <v>0.45385779122541603</v>
      </c>
    </row>
    <row r="111" spans="1:24">
      <c r="A111" s="686"/>
      <c r="B111" s="676"/>
      <c r="C111" s="47" t="s">
        <v>53</v>
      </c>
      <c r="D111" s="48">
        <v>2</v>
      </c>
      <c r="E111" s="48">
        <v>2</v>
      </c>
      <c r="F111" s="49">
        <v>2</v>
      </c>
      <c r="G111" s="49">
        <v>2</v>
      </c>
      <c r="H111" s="49">
        <v>0</v>
      </c>
      <c r="I111" s="49">
        <v>0</v>
      </c>
      <c r="J111" s="50">
        <f t="shared" si="26"/>
        <v>0</v>
      </c>
      <c r="K111" s="50">
        <f t="shared" si="27"/>
        <v>0</v>
      </c>
      <c r="L111" s="50">
        <f t="shared" si="28"/>
        <v>0</v>
      </c>
    </row>
    <row r="112" spans="1:24">
      <c r="A112" s="687"/>
      <c r="B112" s="677"/>
      <c r="C112" s="47" t="s">
        <v>55</v>
      </c>
      <c r="D112" s="48">
        <v>2</v>
      </c>
      <c r="E112" s="48">
        <v>2</v>
      </c>
      <c r="F112" s="49">
        <v>1</v>
      </c>
      <c r="G112" s="49">
        <v>1</v>
      </c>
      <c r="H112" s="49">
        <v>1</v>
      </c>
      <c r="I112" s="49">
        <v>1</v>
      </c>
      <c r="J112" s="50">
        <f t="shared" si="26"/>
        <v>0.23201856148491878</v>
      </c>
      <c r="K112" s="50">
        <f t="shared" si="27"/>
        <v>3.5014005602240897E-2</v>
      </c>
      <c r="L112" s="50">
        <f t="shared" si="28"/>
        <v>0.15128593040847202</v>
      </c>
    </row>
    <row r="113" spans="1:24">
      <c r="A113" s="671" t="s">
        <v>98</v>
      </c>
      <c r="B113" s="671"/>
      <c r="C113" s="671"/>
      <c r="D113" s="53">
        <f>SUM(D110:D112)</f>
        <v>10</v>
      </c>
      <c r="E113" s="53">
        <f t="shared" ref="E113:I113" si="30">SUM(E110:E112)</f>
        <v>6</v>
      </c>
      <c r="F113" s="53">
        <f t="shared" si="30"/>
        <v>8</v>
      </c>
      <c r="G113" s="53">
        <f t="shared" si="30"/>
        <v>5</v>
      </c>
      <c r="H113" s="53">
        <f t="shared" si="30"/>
        <v>4</v>
      </c>
      <c r="I113" s="53">
        <f t="shared" si="30"/>
        <v>2</v>
      </c>
      <c r="J113" s="54">
        <f t="shared" si="26"/>
        <v>0.92807424593967514</v>
      </c>
      <c r="K113" s="54">
        <f t="shared" si="27"/>
        <v>0.14005602240896359</v>
      </c>
      <c r="L113" s="54">
        <f t="shared" si="28"/>
        <v>0.60514372163388808</v>
      </c>
      <c r="N113" s="62"/>
      <c r="O113" s="63"/>
      <c r="P113" s="62"/>
      <c r="Q113" s="62"/>
      <c r="R113" s="62"/>
      <c r="S113" s="64"/>
      <c r="T113" s="64"/>
      <c r="U113" s="65"/>
      <c r="V113" s="65"/>
      <c r="W113" s="65"/>
      <c r="X113" s="65"/>
    </row>
    <row r="114" spans="1:24">
      <c r="A114" s="73" t="s">
        <v>13</v>
      </c>
      <c r="B114" s="73" t="s">
        <v>67</v>
      </c>
      <c r="C114" s="47" t="s">
        <v>99</v>
      </c>
      <c r="D114" s="48">
        <v>1</v>
      </c>
      <c r="E114" s="48">
        <v>0</v>
      </c>
      <c r="F114" s="49">
        <v>1</v>
      </c>
      <c r="G114" s="49">
        <v>0</v>
      </c>
      <c r="H114" s="49">
        <v>1</v>
      </c>
      <c r="I114" s="49">
        <v>0</v>
      </c>
      <c r="J114" s="50">
        <f t="shared" si="26"/>
        <v>0.23201856148491878</v>
      </c>
      <c r="K114" s="50">
        <f t="shared" si="27"/>
        <v>3.5014005602240897E-2</v>
      </c>
      <c r="L114" s="50">
        <f t="shared" si="28"/>
        <v>0.15128593040847202</v>
      </c>
      <c r="N114" s="62"/>
      <c r="O114" s="63"/>
      <c r="P114" s="62"/>
      <c r="Q114" s="62"/>
      <c r="R114" s="62"/>
      <c r="S114" s="64"/>
      <c r="T114" s="64"/>
      <c r="U114" s="65"/>
      <c r="V114" s="65"/>
      <c r="W114" s="65"/>
      <c r="X114" s="65"/>
    </row>
    <row r="115" spans="1:24">
      <c r="A115" s="678" t="s">
        <v>100</v>
      </c>
      <c r="B115" s="678"/>
      <c r="C115" s="678"/>
      <c r="D115" s="55">
        <f>SUM(D114)</f>
        <v>1</v>
      </c>
      <c r="E115" s="55">
        <f t="shared" ref="E115:I115" si="31">SUM(E114)</f>
        <v>0</v>
      </c>
      <c r="F115" s="55">
        <f t="shared" si="31"/>
        <v>1</v>
      </c>
      <c r="G115" s="55">
        <f t="shared" si="31"/>
        <v>0</v>
      </c>
      <c r="H115" s="55">
        <f t="shared" si="31"/>
        <v>1</v>
      </c>
      <c r="I115" s="55">
        <f t="shared" si="31"/>
        <v>0</v>
      </c>
      <c r="J115" s="56">
        <f t="shared" si="26"/>
        <v>0.23201856148491878</v>
      </c>
      <c r="K115" s="56">
        <f t="shared" si="27"/>
        <v>3.5014005602240897E-2</v>
      </c>
      <c r="L115" s="56">
        <f t="shared" si="28"/>
        <v>0.15128593040847202</v>
      </c>
      <c r="N115" s="63"/>
      <c r="O115" s="62"/>
      <c r="P115" s="62"/>
      <c r="Q115" s="62"/>
      <c r="R115" s="62"/>
      <c r="S115" s="64"/>
      <c r="T115" s="64"/>
      <c r="U115" s="65"/>
      <c r="V115" s="65"/>
      <c r="W115" s="65"/>
      <c r="X115" s="65"/>
    </row>
    <row r="116" spans="1:24">
      <c r="A116" s="68" t="s">
        <v>101</v>
      </c>
      <c r="B116" s="68"/>
      <c r="C116" s="68"/>
      <c r="D116" s="57">
        <f t="shared" ref="D116:I116" si="32">D109+D113+D115</f>
        <v>41</v>
      </c>
      <c r="E116" s="57">
        <f t="shared" si="32"/>
        <v>25</v>
      </c>
      <c r="F116" s="57">
        <f t="shared" si="32"/>
        <v>23</v>
      </c>
      <c r="G116" s="57">
        <f t="shared" si="32"/>
        <v>12</v>
      </c>
      <c r="H116" s="57">
        <f t="shared" si="32"/>
        <v>17</v>
      </c>
      <c r="I116" s="57">
        <f t="shared" si="32"/>
        <v>8</v>
      </c>
      <c r="J116" s="58">
        <f t="shared" si="26"/>
        <v>3.9443155452436192</v>
      </c>
      <c r="K116" s="58">
        <f t="shared" si="27"/>
        <v>0.59523809523809523</v>
      </c>
      <c r="L116" s="58">
        <f t="shared" si="28"/>
        <v>2.5718608169440245</v>
      </c>
    </row>
    <row r="117" spans="1:24">
      <c r="A117" s="682" t="s">
        <v>102</v>
      </c>
      <c r="B117" s="683"/>
      <c r="C117" s="684"/>
      <c r="D117" s="60">
        <v>40</v>
      </c>
      <c r="E117" s="60">
        <v>24</v>
      </c>
      <c r="F117" s="60">
        <v>22</v>
      </c>
      <c r="G117" s="60">
        <v>11</v>
      </c>
      <c r="H117" s="60">
        <v>17</v>
      </c>
      <c r="I117" s="60">
        <v>8</v>
      </c>
      <c r="J117" s="61"/>
      <c r="K117" s="61"/>
      <c r="L117" s="61"/>
    </row>
    <row r="118" spans="1:24">
      <c r="A118" s="675" t="s">
        <v>14</v>
      </c>
      <c r="B118" s="675" t="s">
        <v>45</v>
      </c>
      <c r="C118" s="47" t="s">
        <v>47</v>
      </c>
      <c r="D118" s="48">
        <v>2</v>
      </c>
      <c r="E118" s="48">
        <v>2</v>
      </c>
      <c r="F118" s="49">
        <v>0</v>
      </c>
      <c r="G118" s="49">
        <v>0</v>
      </c>
      <c r="H118" s="49">
        <v>0</v>
      </c>
      <c r="I118" s="49">
        <v>0</v>
      </c>
      <c r="J118" s="50">
        <f t="shared" ref="J118:J129" si="33">H118/$H$141*100</f>
        <v>0</v>
      </c>
      <c r="K118" s="50">
        <f t="shared" ref="K118:K129" si="34">H118/$H$142*100</f>
        <v>0</v>
      </c>
      <c r="L118" s="50">
        <f t="shared" ref="L118:L129" si="35">H118/$H$143*100</f>
        <v>0</v>
      </c>
    </row>
    <row r="119" spans="1:24">
      <c r="A119" s="676"/>
      <c r="B119" s="676"/>
      <c r="C119" s="47" t="s">
        <v>49</v>
      </c>
      <c r="D119" s="48">
        <v>1</v>
      </c>
      <c r="E119" s="48">
        <v>1</v>
      </c>
      <c r="F119" s="49">
        <v>1</v>
      </c>
      <c r="G119" s="49">
        <v>1</v>
      </c>
      <c r="H119" s="49">
        <v>1</v>
      </c>
      <c r="I119" s="49">
        <v>1</v>
      </c>
      <c r="J119" s="50">
        <f t="shared" si="33"/>
        <v>0.22421524663677131</v>
      </c>
      <c r="K119" s="50">
        <f t="shared" si="34"/>
        <v>3.5014005602240897E-2</v>
      </c>
      <c r="L119" s="50">
        <f t="shared" si="35"/>
        <v>0.15128593040847202</v>
      </c>
    </row>
    <row r="120" spans="1:24">
      <c r="A120" s="676"/>
      <c r="B120" s="676"/>
      <c r="C120" s="47" t="s">
        <v>50</v>
      </c>
      <c r="D120" s="48">
        <v>2</v>
      </c>
      <c r="E120" s="48">
        <v>1</v>
      </c>
      <c r="F120" s="49">
        <v>1</v>
      </c>
      <c r="G120" s="49">
        <v>0</v>
      </c>
      <c r="H120" s="49">
        <v>1</v>
      </c>
      <c r="I120" s="49">
        <v>0</v>
      </c>
      <c r="J120" s="50">
        <f t="shared" si="33"/>
        <v>0.22421524663677131</v>
      </c>
      <c r="K120" s="50">
        <f t="shared" si="34"/>
        <v>3.5014005602240897E-2</v>
      </c>
      <c r="L120" s="50">
        <f t="shared" si="35"/>
        <v>0.15128593040847202</v>
      </c>
    </row>
    <row r="121" spans="1:24">
      <c r="A121" s="676"/>
      <c r="B121" s="676"/>
      <c r="C121" s="47" t="s">
        <v>53</v>
      </c>
      <c r="D121" s="48">
        <v>10</v>
      </c>
      <c r="E121" s="48">
        <v>5</v>
      </c>
      <c r="F121" s="49">
        <v>5</v>
      </c>
      <c r="G121" s="49">
        <v>2</v>
      </c>
      <c r="H121" s="49">
        <v>4</v>
      </c>
      <c r="I121" s="49">
        <v>2</v>
      </c>
      <c r="J121" s="50">
        <f t="shared" si="33"/>
        <v>0.89686098654708524</v>
      </c>
      <c r="K121" s="50">
        <f t="shared" si="34"/>
        <v>0.14005602240896359</v>
      </c>
      <c r="L121" s="50">
        <f t="shared" si="35"/>
        <v>0.60514372163388808</v>
      </c>
    </row>
    <row r="122" spans="1:24">
      <c r="A122" s="676"/>
      <c r="B122" s="676"/>
      <c r="C122" s="47" t="s">
        <v>57</v>
      </c>
      <c r="D122" s="48">
        <v>34</v>
      </c>
      <c r="E122" s="48">
        <v>17</v>
      </c>
      <c r="F122" s="49">
        <v>26</v>
      </c>
      <c r="G122" s="49">
        <v>13</v>
      </c>
      <c r="H122" s="49">
        <v>21</v>
      </c>
      <c r="I122" s="49">
        <v>11</v>
      </c>
      <c r="J122" s="50">
        <f t="shared" si="33"/>
        <v>4.7085201793721971</v>
      </c>
      <c r="K122" s="50">
        <f t="shared" si="34"/>
        <v>0.73529411764705876</v>
      </c>
      <c r="L122" s="50">
        <f t="shared" si="35"/>
        <v>3.1770045385779122</v>
      </c>
    </row>
    <row r="123" spans="1:24">
      <c r="A123" s="677"/>
      <c r="B123" s="677"/>
      <c r="C123" s="47" t="s">
        <v>58</v>
      </c>
      <c r="D123" s="48">
        <v>2</v>
      </c>
      <c r="E123" s="48">
        <v>0</v>
      </c>
      <c r="F123" s="49">
        <v>0</v>
      </c>
      <c r="G123" s="49">
        <v>0</v>
      </c>
      <c r="H123" s="49">
        <v>0</v>
      </c>
      <c r="I123" s="49">
        <v>0</v>
      </c>
      <c r="J123" s="50">
        <f t="shared" si="33"/>
        <v>0</v>
      </c>
      <c r="K123" s="50">
        <f t="shared" si="34"/>
        <v>0</v>
      </c>
      <c r="L123" s="50">
        <f t="shared" si="35"/>
        <v>0</v>
      </c>
    </row>
    <row r="124" spans="1:24">
      <c r="A124" s="668" t="s">
        <v>103</v>
      </c>
      <c r="B124" s="669"/>
      <c r="C124" s="670"/>
      <c r="D124" s="69">
        <f>SUM(D118:D123)</f>
        <v>51</v>
      </c>
      <c r="E124" s="69">
        <f t="shared" ref="E124:I124" si="36">SUM(E118:E123)</f>
        <v>26</v>
      </c>
      <c r="F124" s="69">
        <f t="shared" si="36"/>
        <v>33</v>
      </c>
      <c r="G124" s="69">
        <f t="shared" si="36"/>
        <v>16</v>
      </c>
      <c r="H124" s="69">
        <f t="shared" si="36"/>
        <v>27</v>
      </c>
      <c r="I124" s="69">
        <f t="shared" si="36"/>
        <v>14</v>
      </c>
      <c r="J124" s="52">
        <f t="shared" si="33"/>
        <v>6.0538116591928253</v>
      </c>
      <c r="K124" s="52">
        <f t="shared" si="34"/>
        <v>0.94537815126050417</v>
      </c>
      <c r="L124" s="52">
        <f t="shared" si="35"/>
        <v>4.0847201210287443</v>
      </c>
    </row>
    <row r="125" spans="1:24">
      <c r="A125" s="675" t="s">
        <v>14</v>
      </c>
      <c r="B125" s="675" t="s">
        <v>60</v>
      </c>
      <c r="C125" s="47" t="s">
        <v>49</v>
      </c>
      <c r="D125" s="48">
        <v>2</v>
      </c>
      <c r="E125" s="48">
        <v>1</v>
      </c>
      <c r="F125" s="49">
        <v>2</v>
      </c>
      <c r="G125" s="49">
        <v>1</v>
      </c>
      <c r="H125" s="49">
        <v>1</v>
      </c>
      <c r="I125" s="49">
        <v>0</v>
      </c>
      <c r="J125" s="50">
        <f t="shared" si="33"/>
        <v>0.22421524663677131</v>
      </c>
      <c r="K125" s="50">
        <f t="shared" si="34"/>
        <v>3.5014005602240897E-2</v>
      </c>
      <c r="L125" s="50">
        <f t="shared" si="35"/>
        <v>0.15128593040847202</v>
      </c>
    </row>
    <row r="126" spans="1:24">
      <c r="A126" s="676"/>
      <c r="B126" s="676"/>
      <c r="C126" s="47" t="s">
        <v>104</v>
      </c>
      <c r="D126" s="48">
        <v>1</v>
      </c>
      <c r="E126" s="48">
        <v>1</v>
      </c>
      <c r="F126" s="49">
        <v>0</v>
      </c>
      <c r="G126" s="49">
        <v>0</v>
      </c>
      <c r="H126" s="49">
        <v>0</v>
      </c>
      <c r="I126" s="49">
        <v>0</v>
      </c>
      <c r="J126" s="50">
        <f t="shared" si="33"/>
        <v>0</v>
      </c>
      <c r="K126" s="50">
        <f t="shared" si="34"/>
        <v>0</v>
      </c>
      <c r="L126" s="50">
        <f t="shared" si="35"/>
        <v>0</v>
      </c>
    </row>
    <row r="127" spans="1:24">
      <c r="A127" s="677"/>
      <c r="B127" s="677"/>
      <c r="C127" s="47" t="s">
        <v>57</v>
      </c>
      <c r="D127" s="48">
        <v>2</v>
      </c>
      <c r="E127" s="48">
        <v>2</v>
      </c>
      <c r="F127" s="49">
        <v>2</v>
      </c>
      <c r="G127" s="49">
        <v>2</v>
      </c>
      <c r="H127" s="49">
        <v>1</v>
      </c>
      <c r="I127" s="49">
        <v>1</v>
      </c>
      <c r="J127" s="50">
        <f t="shared" si="33"/>
        <v>0.22421524663677131</v>
      </c>
      <c r="K127" s="50">
        <f t="shared" si="34"/>
        <v>3.5014005602240897E-2</v>
      </c>
      <c r="L127" s="50">
        <f t="shared" si="35"/>
        <v>0.15128593040847202</v>
      </c>
    </row>
    <row r="128" spans="1:24">
      <c r="A128" s="671" t="s">
        <v>105</v>
      </c>
      <c r="B128" s="671"/>
      <c r="C128" s="671"/>
      <c r="D128" s="53">
        <f>SUM(D125:D127)</f>
        <v>5</v>
      </c>
      <c r="E128" s="53">
        <f t="shared" ref="E128:I128" si="37">SUM(E125:E127)</f>
        <v>4</v>
      </c>
      <c r="F128" s="53">
        <f t="shared" si="37"/>
        <v>4</v>
      </c>
      <c r="G128" s="53">
        <f t="shared" si="37"/>
        <v>3</v>
      </c>
      <c r="H128" s="53">
        <f t="shared" si="37"/>
        <v>2</v>
      </c>
      <c r="I128" s="53">
        <f t="shared" si="37"/>
        <v>1</v>
      </c>
      <c r="J128" s="54">
        <f t="shared" si="33"/>
        <v>0.44843049327354262</v>
      </c>
      <c r="K128" s="54">
        <f t="shared" si="34"/>
        <v>7.0028011204481794E-2</v>
      </c>
      <c r="L128" s="54">
        <f t="shared" si="35"/>
        <v>0.30257186081694404</v>
      </c>
    </row>
    <row r="129" spans="1:12">
      <c r="A129" s="68" t="s">
        <v>106</v>
      </c>
      <c r="B129" s="68"/>
      <c r="C129" s="68"/>
      <c r="D129" s="57">
        <f t="shared" ref="D129:I129" si="38">D124+D128</f>
        <v>56</v>
      </c>
      <c r="E129" s="57">
        <f t="shared" si="38"/>
        <v>30</v>
      </c>
      <c r="F129" s="57">
        <f t="shared" si="38"/>
        <v>37</v>
      </c>
      <c r="G129" s="57">
        <f t="shared" si="38"/>
        <v>19</v>
      </c>
      <c r="H129" s="57">
        <f t="shared" si="38"/>
        <v>29</v>
      </c>
      <c r="I129" s="57">
        <f t="shared" si="38"/>
        <v>15</v>
      </c>
      <c r="J129" s="58">
        <f t="shared" si="33"/>
        <v>6.5022421524663674</v>
      </c>
      <c r="K129" s="58">
        <f t="shared" si="34"/>
        <v>1.0154061624649859</v>
      </c>
      <c r="L129" s="58">
        <f t="shared" si="35"/>
        <v>4.3872919818456886</v>
      </c>
    </row>
    <row r="130" spans="1:12">
      <c r="A130" s="682" t="s">
        <v>107</v>
      </c>
      <c r="B130" s="683"/>
      <c r="C130" s="684"/>
      <c r="D130" s="60">
        <v>56</v>
      </c>
      <c r="E130" s="60">
        <v>30</v>
      </c>
      <c r="F130" s="60">
        <v>37</v>
      </c>
      <c r="G130" s="60">
        <v>19</v>
      </c>
      <c r="H130" s="60">
        <v>29</v>
      </c>
      <c r="I130" s="60">
        <v>15</v>
      </c>
      <c r="J130" s="61"/>
      <c r="K130" s="61"/>
      <c r="L130" s="61"/>
    </row>
    <row r="131" spans="1:12">
      <c r="A131" s="74" t="s">
        <v>108</v>
      </c>
      <c r="B131" s="74"/>
      <c r="C131" s="74"/>
      <c r="D131" s="75">
        <f t="shared" ref="D131:I131" si="39">D17+D45+D68+D98+D109+D124</f>
        <v>569</v>
      </c>
      <c r="E131" s="75">
        <f t="shared" si="39"/>
        <v>311</v>
      </c>
      <c r="F131" s="75">
        <f t="shared" si="39"/>
        <v>388</v>
      </c>
      <c r="G131" s="75">
        <f t="shared" si="39"/>
        <v>213</v>
      </c>
      <c r="H131" s="75">
        <f t="shared" si="39"/>
        <v>301</v>
      </c>
      <c r="I131" s="75">
        <f t="shared" si="39"/>
        <v>168</v>
      </c>
      <c r="J131" s="52">
        <f>H131/$H$144*100</f>
        <v>15.767417496071243</v>
      </c>
      <c r="K131" s="52">
        <f>H131/$H$142*100</f>
        <v>10.53921568627451</v>
      </c>
      <c r="L131" s="52">
        <f>H131/$H$143*100</f>
        <v>45.537065052950076</v>
      </c>
    </row>
    <row r="132" spans="1:12">
      <c r="A132" s="76" t="s">
        <v>109</v>
      </c>
      <c r="B132" s="76"/>
      <c r="C132" s="76"/>
      <c r="D132" s="77">
        <f t="shared" ref="D132:I132" si="40">D30+D50+D83+D100+D113+D128</f>
        <v>101</v>
      </c>
      <c r="E132" s="77">
        <f t="shared" si="40"/>
        <v>46</v>
      </c>
      <c r="F132" s="77">
        <f t="shared" si="40"/>
        <v>63</v>
      </c>
      <c r="G132" s="77">
        <f t="shared" si="40"/>
        <v>30</v>
      </c>
      <c r="H132" s="77">
        <f t="shared" si="40"/>
        <v>49</v>
      </c>
      <c r="I132" s="77">
        <f t="shared" si="40"/>
        <v>22</v>
      </c>
      <c r="J132" s="54">
        <f>H132/$H$145*100</f>
        <v>5.4263565891472867</v>
      </c>
      <c r="K132" s="54">
        <f>H132/$H$142*100</f>
        <v>1.715686274509804</v>
      </c>
      <c r="L132" s="54">
        <f>H132/$H$143*100</f>
        <v>7.4130105900151291</v>
      </c>
    </row>
    <row r="133" spans="1:12">
      <c r="A133" s="78" t="s">
        <v>110</v>
      </c>
      <c r="B133" s="78"/>
      <c r="C133" s="78"/>
      <c r="D133" s="79">
        <f t="shared" ref="D133:I133" si="41">D34+D88+D114</f>
        <v>8</v>
      </c>
      <c r="E133" s="79">
        <f t="shared" si="41"/>
        <v>0</v>
      </c>
      <c r="F133" s="79">
        <f t="shared" si="41"/>
        <v>7</v>
      </c>
      <c r="G133" s="79">
        <f t="shared" si="41"/>
        <v>0</v>
      </c>
      <c r="H133" s="79">
        <f t="shared" si="41"/>
        <v>7</v>
      </c>
      <c r="I133" s="79">
        <f t="shared" si="41"/>
        <v>0</v>
      </c>
      <c r="J133" s="56">
        <f>H133/$H$146*100</f>
        <v>15.909090909090908</v>
      </c>
      <c r="K133" s="56">
        <f>H133/$H$142*100</f>
        <v>0.24509803921568626</v>
      </c>
      <c r="L133" s="56">
        <f>H133/$H$143*100</f>
        <v>1.059001512859304</v>
      </c>
    </row>
    <row r="134" spans="1:12">
      <c r="A134" s="80" t="s">
        <v>111</v>
      </c>
      <c r="B134" s="80"/>
      <c r="C134" s="80"/>
      <c r="D134" s="81">
        <f t="shared" ref="D134:I135" si="42">D35+D51+D89+D101+D116+D129</f>
        <v>678</v>
      </c>
      <c r="E134" s="81">
        <f t="shared" si="42"/>
        <v>357</v>
      </c>
      <c r="F134" s="81">
        <f t="shared" si="42"/>
        <v>458</v>
      </c>
      <c r="G134" s="81">
        <f t="shared" si="42"/>
        <v>243</v>
      </c>
      <c r="H134" s="81">
        <f t="shared" si="42"/>
        <v>357</v>
      </c>
      <c r="I134" s="81">
        <f t="shared" si="42"/>
        <v>190</v>
      </c>
      <c r="J134" s="82">
        <f>H134/H142*100</f>
        <v>12.5</v>
      </c>
      <c r="K134" s="82">
        <f>H134/$H$142*100</f>
        <v>12.5</v>
      </c>
      <c r="L134" s="82">
        <f>H134/$H$143*100</f>
        <v>54.0090771558245</v>
      </c>
    </row>
    <row r="135" spans="1:12">
      <c r="A135" s="682" t="s">
        <v>112</v>
      </c>
      <c r="B135" s="683"/>
      <c r="C135" s="684"/>
      <c r="D135" s="83">
        <f>D36+D52+D90+D102+D117+D130</f>
        <v>652</v>
      </c>
      <c r="E135" s="83">
        <f t="shared" si="42"/>
        <v>346</v>
      </c>
      <c r="F135" s="83">
        <f t="shared" si="42"/>
        <v>444</v>
      </c>
      <c r="G135" s="83">
        <f t="shared" si="42"/>
        <v>236</v>
      </c>
      <c r="H135" s="83">
        <f t="shared" si="42"/>
        <v>357</v>
      </c>
      <c r="I135" s="83">
        <f t="shared" si="42"/>
        <v>190</v>
      </c>
      <c r="J135" s="61"/>
      <c r="K135" s="61"/>
      <c r="L135" s="61"/>
    </row>
    <row r="136" spans="1:12">
      <c r="A136" s="688" t="s">
        <v>113</v>
      </c>
      <c r="B136" s="689"/>
      <c r="C136" s="689"/>
      <c r="D136" s="689"/>
      <c r="E136" s="689"/>
      <c r="F136" s="689"/>
      <c r="G136" s="690"/>
      <c r="H136" s="84">
        <v>766</v>
      </c>
      <c r="I136" s="85"/>
      <c r="J136" s="86"/>
      <c r="K136" s="86"/>
      <c r="L136" s="86"/>
    </row>
    <row r="137" spans="1:12">
      <c r="A137" s="695" t="s">
        <v>114</v>
      </c>
      <c r="B137" s="696"/>
      <c r="C137" s="696"/>
      <c r="D137" s="696"/>
      <c r="E137" s="696"/>
      <c r="F137" s="696"/>
      <c r="G137" s="697"/>
      <c r="H137" s="87">
        <v>646</v>
      </c>
      <c r="I137" s="85"/>
      <c r="J137" s="86"/>
      <c r="K137" s="86"/>
      <c r="L137" s="86"/>
    </row>
    <row r="138" spans="1:12">
      <c r="A138" s="695" t="s">
        <v>115</v>
      </c>
      <c r="B138" s="696"/>
      <c r="C138" s="696"/>
      <c r="D138" s="696"/>
      <c r="E138" s="696"/>
      <c r="F138" s="696"/>
      <c r="G138" s="697"/>
      <c r="H138" s="87">
        <v>283</v>
      </c>
      <c r="I138" s="85"/>
      <c r="J138" s="86"/>
      <c r="K138" s="86"/>
      <c r="L138" s="86"/>
    </row>
    <row r="139" spans="1:12">
      <c r="A139" s="695" t="s">
        <v>116</v>
      </c>
      <c r="B139" s="696"/>
      <c r="C139" s="696"/>
      <c r="D139" s="696"/>
      <c r="E139" s="696"/>
      <c r="F139" s="696"/>
      <c r="G139" s="697"/>
      <c r="H139" s="87">
        <v>284</v>
      </c>
      <c r="I139" s="85"/>
      <c r="J139" s="86"/>
      <c r="K139" s="86"/>
      <c r="L139" s="86"/>
    </row>
    <row r="140" spans="1:12">
      <c r="A140" s="695" t="s">
        <v>117</v>
      </c>
      <c r="B140" s="696"/>
      <c r="C140" s="696"/>
      <c r="D140" s="696"/>
      <c r="E140" s="696"/>
      <c r="F140" s="696"/>
      <c r="G140" s="697"/>
      <c r="H140" s="88">
        <v>431</v>
      </c>
      <c r="I140" s="89"/>
      <c r="J140" s="86"/>
      <c r="K140" s="86"/>
      <c r="L140" s="86"/>
    </row>
    <row r="141" spans="1:12">
      <c r="A141" s="695" t="s">
        <v>118</v>
      </c>
      <c r="B141" s="696"/>
      <c r="C141" s="696"/>
      <c r="D141" s="696"/>
      <c r="E141" s="696"/>
      <c r="F141" s="696"/>
      <c r="G141" s="697"/>
      <c r="H141" s="88">
        <v>446</v>
      </c>
      <c r="I141" s="89"/>
      <c r="J141" s="86"/>
      <c r="K141" s="86"/>
      <c r="L141" s="86"/>
    </row>
    <row r="142" spans="1:12">
      <c r="A142" s="692" t="s">
        <v>119</v>
      </c>
      <c r="B142" s="693"/>
      <c r="C142" s="693"/>
      <c r="D142" s="693"/>
      <c r="E142" s="693"/>
      <c r="F142" s="693"/>
      <c r="G142" s="694"/>
      <c r="H142" s="90">
        <v>2856</v>
      </c>
      <c r="I142" s="91"/>
      <c r="J142" s="86"/>
      <c r="K142" s="86"/>
      <c r="L142" s="86"/>
    </row>
    <row r="143" spans="1:12">
      <c r="A143" s="691" t="s">
        <v>120</v>
      </c>
      <c r="B143" s="691"/>
      <c r="C143" s="691"/>
      <c r="D143" s="691"/>
      <c r="E143" s="691"/>
      <c r="F143" s="691"/>
      <c r="G143" s="691"/>
      <c r="H143" s="90">
        <v>661</v>
      </c>
      <c r="I143" s="91"/>
      <c r="J143" s="86"/>
      <c r="K143" s="86"/>
      <c r="L143" s="86"/>
    </row>
    <row r="144" spans="1:12">
      <c r="A144" s="692" t="s">
        <v>121</v>
      </c>
      <c r="B144" s="693"/>
      <c r="C144" s="693"/>
      <c r="D144" s="693"/>
      <c r="E144" s="693"/>
      <c r="F144" s="693"/>
      <c r="G144" s="694"/>
      <c r="H144" s="90">
        <v>1909</v>
      </c>
      <c r="I144" s="92"/>
    </row>
    <row r="145" spans="1:9">
      <c r="A145" s="692" t="s">
        <v>122</v>
      </c>
      <c r="B145" s="693"/>
      <c r="C145" s="693"/>
      <c r="D145" s="693"/>
      <c r="E145" s="693"/>
      <c r="F145" s="693"/>
      <c r="G145" s="694"/>
      <c r="H145" s="90">
        <v>903</v>
      </c>
      <c r="I145" s="92"/>
    </row>
    <row r="146" spans="1:9">
      <c r="A146" s="692" t="s">
        <v>123</v>
      </c>
      <c r="B146" s="693"/>
      <c r="C146" s="693"/>
      <c r="D146" s="693"/>
      <c r="E146" s="693"/>
      <c r="F146" s="693"/>
      <c r="G146" s="694"/>
      <c r="H146" s="90">
        <v>44</v>
      </c>
      <c r="I146" s="92"/>
    </row>
  </sheetData>
  <mergeCells count="62">
    <mergeCell ref="A143:G143"/>
    <mergeCell ref="A144:G144"/>
    <mergeCell ref="A145:G145"/>
    <mergeCell ref="A146:G146"/>
    <mergeCell ref="A137:G137"/>
    <mergeCell ref="A138:G138"/>
    <mergeCell ref="A139:G139"/>
    <mergeCell ref="A140:G140"/>
    <mergeCell ref="A141:G141"/>
    <mergeCell ref="A142:G142"/>
    <mergeCell ref="A136:G136"/>
    <mergeCell ref="A113:C113"/>
    <mergeCell ref="A115:C115"/>
    <mergeCell ref="A117:C117"/>
    <mergeCell ref="A118:A123"/>
    <mergeCell ref="B118:B123"/>
    <mergeCell ref="A124:C124"/>
    <mergeCell ref="A125:A127"/>
    <mergeCell ref="B125:B127"/>
    <mergeCell ref="A128:C128"/>
    <mergeCell ref="A130:C130"/>
    <mergeCell ref="A135:C135"/>
    <mergeCell ref="A102:C102"/>
    <mergeCell ref="A103:A108"/>
    <mergeCell ref="B103:B108"/>
    <mergeCell ref="A109:C109"/>
    <mergeCell ref="A110:A112"/>
    <mergeCell ref="B110:B112"/>
    <mergeCell ref="A100:C100"/>
    <mergeCell ref="A68:C68"/>
    <mergeCell ref="A69:A82"/>
    <mergeCell ref="B69:B82"/>
    <mergeCell ref="A83:C83"/>
    <mergeCell ref="A84:A87"/>
    <mergeCell ref="B84:B87"/>
    <mergeCell ref="A88:C88"/>
    <mergeCell ref="A90:C90"/>
    <mergeCell ref="A91:A97"/>
    <mergeCell ref="B91:B97"/>
    <mergeCell ref="A98:C98"/>
    <mergeCell ref="A30:C30"/>
    <mergeCell ref="A31:A33"/>
    <mergeCell ref="B31:B33"/>
    <mergeCell ref="A53:A67"/>
    <mergeCell ref="B53:B67"/>
    <mergeCell ref="A34:C34"/>
    <mergeCell ref="A35:C35"/>
    <mergeCell ref="A36:C36"/>
    <mergeCell ref="A37:A44"/>
    <mergeCell ref="B37:B44"/>
    <mergeCell ref="A45:C45"/>
    <mergeCell ref="A46:A49"/>
    <mergeCell ref="B46:B49"/>
    <mergeCell ref="A50:C50"/>
    <mergeCell ref="A51:C51"/>
    <mergeCell ref="A52:C52"/>
    <mergeCell ref="A1:L1"/>
    <mergeCell ref="A4:A16"/>
    <mergeCell ref="B4:B16"/>
    <mergeCell ref="A17:C17"/>
    <mergeCell ref="A18:A29"/>
    <mergeCell ref="B18:B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sqref="A1:K1"/>
    </sheetView>
  </sheetViews>
  <sheetFormatPr defaultRowHeight="15"/>
  <cols>
    <col min="2" max="2" width="8.28515625" customWidth="1"/>
    <col min="3" max="3" width="7.140625" customWidth="1"/>
    <col min="5" max="5" width="6.140625" customWidth="1"/>
    <col min="7" max="7" width="6.5703125" customWidth="1"/>
    <col min="9" max="9" width="6.5703125" customWidth="1"/>
    <col min="11" max="11" width="6" customWidth="1"/>
    <col min="13" max="13" width="7.42578125" customWidth="1"/>
    <col min="15" max="15" width="7.5703125" customWidth="1"/>
    <col min="17" max="17" width="7.5703125" customWidth="1"/>
  </cols>
  <sheetData>
    <row r="1" spans="1:16" ht="31.5" customHeight="1">
      <c r="A1" s="638" t="s">
        <v>558</v>
      </c>
      <c r="B1" s="638"/>
      <c r="C1" s="638"/>
      <c r="D1" s="638"/>
      <c r="E1" s="638"/>
      <c r="F1" s="638"/>
      <c r="G1" s="638"/>
      <c r="H1" s="638"/>
      <c r="I1" s="638"/>
      <c r="J1" s="638"/>
      <c r="K1" s="638"/>
    </row>
    <row r="3" spans="1:16" ht="33" customHeight="1">
      <c r="A3" s="638" t="s">
        <v>557</v>
      </c>
      <c r="B3" s="638"/>
      <c r="C3" s="638"/>
      <c r="D3" s="638"/>
      <c r="E3" s="638"/>
      <c r="F3" s="638"/>
      <c r="G3" s="638"/>
      <c r="H3" s="638"/>
      <c r="I3" s="638"/>
      <c r="J3" s="638"/>
      <c r="K3" s="638"/>
    </row>
    <row r="5" spans="1:16" ht="79.5" customHeight="1">
      <c r="A5" s="700" t="s">
        <v>0</v>
      </c>
      <c r="B5" s="698" t="s">
        <v>124</v>
      </c>
      <c r="C5" s="698" t="s">
        <v>31</v>
      </c>
      <c r="D5" s="698" t="s">
        <v>125</v>
      </c>
      <c r="E5" s="698" t="s">
        <v>31</v>
      </c>
      <c r="F5" s="698" t="s">
        <v>126</v>
      </c>
      <c r="G5" s="698" t="s">
        <v>31</v>
      </c>
      <c r="H5" s="698" t="s">
        <v>127</v>
      </c>
      <c r="I5" s="698" t="s">
        <v>31</v>
      </c>
      <c r="J5" s="698" t="s">
        <v>128</v>
      </c>
      <c r="K5" s="698" t="s">
        <v>31</v>
      </c>
    </row>
    <row r="6" spans="1:16" ht="45.75" customHeight="1">
      <c r="A6" s="701"/>
      <c r="B6" s="699"/>
      <c r="C6" s="699"/>
      <c r="D6" s="699"/>
      <c r="E6" s="699"/>
      <c r="F6" s="699"/>
      <c r="G6" s="699"/>
      <c r="H6" s="699"/>
      <c r="I6" s="699"/>
      <c r="J6" s="699"/>
      <c r="K6" s="699"/>
      <c r="P6" s="102"/>
    </row>
    <row r="7" spans="1:16">
      <c r="A7" s="94" t="s">
        <v>9</v>
      </c>
      <c r="B7" s="26">
        <v>231</v>
      </c>
      <c r="C7" s="26">
        <v>169</v>
      </c>
      <c r="D7" s="95">
        <v>260</v>
      </c>
      <c r="E7" s="95">
        <v>185</v>
      </c>
      <c r="F7" s="95">
        <v>194</v>
      </c>
      <c r="G7" s="95">
        <v>146</v>
      </c>
      <c r="H7" s="95">
        <v>66</v>
      </c>
      <c r="I7" s="95">
        <v>39</v>
      </c>
      <c r="J7" s="95">
        <v>51</v>
      </c>
      <c r="K7" s="95">
        <v>30</v>
      </c>
    </row>
    <row r="8" spans="1:16">
      <c r="A8" s="94" t="s">
        <v>10</v>
      </c>
      <c r="B8" s="26">
        <v>216</v>
      </c>
      <c r="C8" s="26">
        <v>138</v>
      </c>
      <c r="D8" s="95">
        <v>165</v>
      </c>
      <c r="E8" s="95">
        <v>98</v>
      </c>
      <c r="F8" s="95">
        <v>148</v>
      </c>
      <c r="G8" s="95">
        <v>86</v>
      </c>
      <c r="H8" s="95">
        <v>17</v>
      </c>
      <c r="I8" s="95">
        <v>12</v>
      </c>
      <c r="J8" s="95">
        <v>13</v>
      </c>
      <c r="K8" s="95">
        <v>9</v>
      </c>
    </row>
    <row r="9" spans="1:16">
      <c r="A9" s="94" t="s">
        <v>11</v>
      </c>
      <c r="B9" s="26">
        <v>87</v>
      </c>
      <c r="C9" s="26">
        <v>55</v>
      </c>
      <c r="D9" s="95">
        <v>92</v>
      </c>
      <c r="E9" s="95">
        <v>56</v>
      </c>
      <c r="F9" s="95">
        <v>80</v>
      </c>
      <c r="G9" s="95">
        <v>48</v>
      </c>
      <c r="H9" s="95">
        <v>12</v>
      </c>
      <c r="I9" s="95">
        <v>8</v>
      </c>
      <c r="J9" s="95">
        <v>11</v>
      </c>
      <c r="K9" s="95">
        <v>5</v>
      </c>
    </row>
    <row r="10" spans="1:16">
      <c r="A10" s="94" t="s">
        <v>12</v>
      </c>
      <c r="B10" s="26">
        <v>94</v>
      </c>
      <c r="C10" s="26">
        <v>53</v>
      </c>
      <c r="D10" s="98">
        <v>56</v>
      </c>
      <c r="E10" s="98">
        <v>30</v>
      </c>
      <c r="F10" s="98">
        <v>50</v>
      </c>
      <c r="G10" s="98">
        <v>27</v>
      </c>
      <c r="H10" s="98">
        <v>6</v>
      </c>
      <c r="I10" s="98">
        <v>3</v>
      </c>
      <c r="J10" s="98">
        <v>5</v>
      </c>
      <c r="K10" s="98">
        <v>3</v>
      </c>
    </row>
    <row r="11" spans="1:16">
      <c r="A11" s="94" t="s">
        <v>13</v>
      </c>
      <c r="B11" s="26">
        <v>200</v>
      </c>
      <c r="C11" s="26">
        <v>175</v>
      </c>
      <c r="D11" s="95">
        <v>190</v>
      </c>
      <c r="E11" s="95">
        <v>170</v>
      </c>
      <c r="F11" s="95">
        <v>130</v>
      </c>
      <c r="G11" s="95">
        <v>118</v>
      </c>
      <c r="H11" s="95">
        <v>60</v>
      </c>
      <c r="I11" s="95">
        <v>52</v>
      </c>
      <c r="J11" s="95">
        <v>58</v>
      </c>
      <c r="K11" s="95">
        <v>50</v>
      </c>
    </row>
    <row r="12" spans="1:16">
      <c r="A12" s="94" t="s">
        <v>14</v>
      </c>
      <c r="B12" s="26">
        <v>130</v>
      </c>
      <c r="C12" s="26">
        <v>87</v>
      </c>
      <c r="D12" s="95">
        <v>140</v>
      </c>
      <c r="E12" s="95">
        <v>95</v>
      </c>
      <c r="F12" s="95">
        <v>123</v>
      </c>
      <c r="G12" s="95">
        <v>86</v>
      </c>
      <c r="H12" s="95">
        <v>17</v>
      </c>
      <c r="I12" s="95">
        <v>9</v>
      </c>
      <c r="J12" s="95">
        <v>17</v>
      </c>
      <c r="K12" s="95">
        <v>9</v>
      </c>
    </row>
    <row r="13" spans="1:16">
      <c r="A13" s="94" t="s">
        <v>5</v>
      </c>
      <c r="B13" s="99">
        <f>SUM(B7:B12)</f>
        <v>958</v>
      </c>
      <c r="C13" s="99">
        <f>SUM(C7:C12)</f>
        <v>677</v>
      </c>
      <c r="D13" s="99">
        <f>SUM(D7:D12)</f>
        <v>903</v>
      </c>
      <c r="E13" s="99">
        <f>SUM(E7:E12)</f>
        <v>634</v>
      </c>
      <c r="F13" s="99">
        <f>SUM(F7:F12)</f>
        <v>725</v>
      </c>
      <c r="G13" s="99">
        <f t="shared" ref="G13:K13" si="0">SUM(G7:G12)</f>
        <v>511</v>
      </c>
      <c r="H13" s="99">
        <f t="shared" si="0"/>
        <v>178</v>
      </c>
      <c r="I13" s="99">
        <f t="shared" si="0"/>
        <v>123</v>
      </c>
      <c r="J13" s="99">
        <f t="shared" si="0"/>
        <v>155</v>
      </c>
      <c r="K13" s="99">
        <f t="shared" si="0"/>
        <v>106</v>
      </c>
    </row>
    <row r="15" spans="1:16" ht="92.25" customHeight="1">
      <c r="A15" s="698" t="s">
        <v>129</v>
      </c>
      <c r="B15" s="698" t="s">
        <v>130</v>
      </c>
      <c r="C15" s="698" t="s">
        <v>131</v>
      </c>
      <c r="D15" s="698" t="s">
        <v>130</v>
      </c>
      <c r="E15" s="698" t="s">
        <v>132</v>
      </c>
      <c r="F15" s="698" t="s">
        <v>130</v>
      </c>
      <c r="G15" s="702" t="s">
        <v>133</v>
      </c>
      <c r="H15" s="702"/>
      <c r="I15" s="702"/>
    </row>
    <row r="16" spans="1:16" ht="51" customHeight="1">
      <c r="A16" s="699"/>
      <c r="B16" s="699"/>
      <c r="C16" s="699"/>
      <c r="D16" s="699"/>
      <c r="E16" s="699"/>
      <c r="F16" s="699"/>
      <c r="G16" s="93" t="s">
        <v>134</v>
      </c>
      <c r="H16" s="93" t="s">
        <v>135</v>
      </c>
      <c r="I16" s="93" t="s">
        <v>136</v>
      </c>
    </row>
    <row r="17" spans="1:11">
      <c r="A17" s="96">
        <f t="shared" ref="A17:B23" si="1">SUM(F7/D7*100)</f>
        <v>74.615384615384613</v>
      </c>
      <c r="B17" s="96">
        <f t="shared" si="1"/>
        <v>78.918918918918919</v>
      </c>
      <c r="C17" s="96">
        <f>SUM(H7/D7*100)</f>
        <v>25.384615384615383</v>
      </c>
      <c r="D17" s="96">
        <f>SUM(I7/E7*100)</f>
        <v>21.081081081081081</v>
      </c>
      <c r="E17" s="96">
        <f t="shared" ref="E17:F23" si="2">J7/D7*100</f>
        <v>19.615384615384617</v>
      </c>
      <c r="F17" s="96">
        <f t="shared" si="2"/>
        <v>16.216216216216218</v>
      </c>
      <c r="G17" s="96">
        <f t="shared" ref="G17:H23" si="3">F7/B7*100</f>
        <v>83.98268398268398</v>
      </c>
      <c r="H17" s="96">
        <f t="shared" si="3"/>
        <v>86.390532544378701</v>
      </c>
      <c r="I17" s="97">
        <v>82.78</v>
      </c>
    </row>
    <row r="18" spans="1:11">
      <c r="A18" s="96">
        <f t="shared" si="1"/>
        <v>89.696969696969703</v>
      </c>
      <c r="B18" s="96">
        <f t="shared" si="1"/>
        <v>87.755102040816325</v>
      </c>
      <c r="C18" s="96">
        <f t="shared" ref="C18:C23" si="4">SUM(H8/D8*100)</f>
        <v>10.303030303030303</v>
      </c>
      <c r="D18" s="96">
        <f t="shared" ref="D18:D23" si="5">I8/E8*100</f>
        <v>12.244897959183673</v>
      </c>
      <c r="E18" s="96">
        <f t="shared" si="2"/>
        <v>7.878787878787878</v>
      </c>
      <c r="F18" s="96">
        <f t="shared" si="2"/>
        <v>9.183673469387756</v>
      </c>
      <c r="G18" s="96">
        <f t="shared" si="3"/>
        <v>68.518518518518519</v>
      </c>
      <c r="H18" s="96">
        <f t="shared" si="3"/>
        <v>62.318840579710141</v>
      </c>
      <c r="I18" s="97">
        <v>86.96</v>
      </c>
    </row>
    <row r="19" spans="1:11">
      <c r="A19" s="96">
        <f t="shared" si="1"/>
        <v>86.956521739130437</v>
      </c>
      <c r="B19" s="96">
        <f t="shared" si="1"/>
        <v>85.714285714285708</v>
      </c>
      <c r="C19" s="96">
        <f t="shared" si="4"/>
        <v>13.043478260869565</v>
      </c>
      <c r="D19" s="96">
        <f t="shared" si="5"/>
        <v>14.285714285714285</v>
      </c>
      <c r="E19" s="96">
        <f t="shared" si="2"/>
        <v>11.956521739130435</v>
      </c>
      <c r="F19" s="96">
        <f t="shared" si="2"/>
        <v>8.9285714285714288</v>
      </c>
      <c r="G19" s="96">
        <f t="shared" si="3"/>
        <v>91.954022988505741</v>
      </c>
      <c r="H19" s="96">
        <f t="shared" si="3"/>
        <v>87.272727272727266</v>
      </c>
      <c r="I19" s="97">
        <v>83.87</v>
      </c>
    </row>
    <row r="20" spans="1:11">
      <c r="A20" s="96">
        <f t="shared" si="1"/>
        <v>89.285714285714292</v>
      </c>
      <c r="B20" s="96">
        <f t="shared" si="1"/>
        <v>90</v>
      </c>
      <c r="C20" s="96">
        <f t="shared" si="4"/>
        <v>10.714285714285714</v>
      </c>
      <c r="D20" s="96">
        <f t="shared" si="5"/>
        <v>10</v>
      </c>
      <c r="E20" s="96">
        <f t="shared" si="2"/>
        <v>8.9285714285714288</v>
      </c>
      <c r="F20" s="96">
        <f t="shared" si="2"/>
        <v>10</v>
      </c>
      <c r="G20" s="96">
        <f t="shared" si="3"/>
        <v>53.191489361702125</v>
      </c>
      <c r="H20" s="96">
        <f t="shared" si="3"/>
        <v>50.943396226415096</v>
      </c>
      <c r="I20" s="97">
        <v>87.36</v>
      </c>
    </row>
    <row r="21" spans="1:11">
      <c r="A21" s="96">
        <f t="shared" si="1"/>
        <v>68.421052631578945</v>
      </c>
      <c r="B21" s="96">
        <f t="shared" si="1"/>
        <v>69.411764705882348</v>
      </c>
      <c r="C21" s="96">
        <f t="shared" si="4"/>
        <v>31.578947368421051</v>
      </c>
      <c r="D21" s="96">
        <f t="shared" si="5"/>
        <v>30.588235294117649</v>
      </c>
      <c r="E21" s="96">
        <f t="shared" si="2"/>
        <v>30.526315789473685</v>
      </c>
      <c r="F21" s="96">
        <f t="shared" si="2"/>
        <v>29.411764705882355</v>
      </c>
      <c r="G21" s="96">
        <f t="shared" si="3"/>
        <v>65</v>
      </c>
      <c r="H21" s="96">
        <f t="shared" si="3"/>
        <v>67.428571428571431</v>
      </c>
      <c r="I21" s="97">
        <v>84.62</v>
      </c>
    </row>
    <row r="22" spans="1:11">
      <c r="A22" s="96">
        <f t="shared" si="1"/>
        <v>87.857142857142861</v>
      </c>
      <c r="B22" s="96">
        <f t="shared" si="1"/>
        <v>90.526315789473685</v>
      </c>
      <c r="C22" s="96">
        <f t="shared" si="4"/>
        <v>12.142857142857142</v>
      </c>
      <c r="D22" s="96">
        <f t="shared" si="5"/>
        <v>9.4736842105263168</v>
      </c>
      <c r="E22" s="96">
        <f t="shared" si="2"/>
        <v>12.142857142857142</v>
      </c>
      <c r="F22" s="96">
        <f t="shared" si="2"/>
        <v>9.4736842105263168</v>
      </c>
      <c r="G22" s="96">
        <f t="shared" si="3"/>
        <v>94.615384615384613</v>
      </c>
      <c r="H22" s="96">
        <f t="shared" si="3"/>
        <v>98.850574712643677</v>
      </c>
      <c r="I22" s="97">
        <v>89.38</v>
      </c>
    </row>
    <row r="23" spans="1:11">
      <c r="A23" s="100">
        <f t="shared" si="1"/>
        <v>80.287929125138419</v>
      </c>
      <c r="B23" s="100">
        <f t="shared" si="1"/>
        <v>80.599369085173507</v>
      </c>
      <c r="C23" s="100">
        <f t="shared" si="4"/>
        <v>19.712070874861574</v>
      </c>
      <c r="D23" s="100">
        <f t="shared" si="5"/>
        <v>19.400630914826497</v>
      </c>
      <c r="E23" s="100">
        <f t="shared" si="2"/>
        <v>17.165005537098558</v>
      </c>
      <c r="F23" s="100">
        <f t="shared" si="2"/>
        <v>16.719242902208201</v>
      </c>
      <c r="G23" s="100">
        <f t="shared" si="3"/>
        <v>75.678496868475989</v>
      </c>
      <c r="H23" s="100">
        <f t="shared" si="3"/>
        <v>75.480059084194977</v>
      </c>
      <c r="I23" s="100">
        <v>85.54</v>
      </c>
    </row>
    <row r="24" spans="1:11" ht="30" customHeight="1">
      <c r="A24" s="703" t="s">
        <v>145</v>
      </c>
      <c r="B24" s="703"/>
      <c r="C24" s="703"/>
      <c r="D24" s="703"/>
      <c r="E24" s="703"/>
      <c r="F24" s="703"/>
      <c r="G24" s="703"/>
      <c r="H24" s="703"/>
      <c r="I24" s="703"/>
      <c r="J24" s="703"/>
      <c r="K24" s="703"/>
    </row>
    <row r="34" spans="1:11" ht="30.75" customHeight="1">
      <c r="A34" s="704" t="s">
        <v>556</v>
      </c>
      <c r="B34" s="704"/>
      <c r="C34" s="704"/>
      <c r="D34" s="704"/>
      <c r="E34" s="704"/>
      <c r="F34" s="704"/>
      <c r="G34" s="704"/>
      <c r="H34" s="704"/>
      <c r="I34" s="704"/>
      <c r="J34" s="704"/>
      <c r="K34" s="704"/>
    </row>
    <row r="35" spans="1:11">
      <c r="A35" s="103"/>
    </row>
    <row r="36" spans="1:11" ht="81" customHeight="1">
      <c r="A36" s="700" t="s">
        <v>0</v>
      </c>
      <c r="B36" s="698" t="s">
        <v>137</v>
      </c>
      <c r="C36" s="698" t="s">
        <v>31</v>
      </c>
      <c r="D36" s="698" t="s">
        <v>138</v>
      </c>
      <c r="E36" s="698" t="s">
        <v>31</v>
      </c>
      <c r="F36" s="698" t="s">
        <v>139</v>
      </c>
      <c r="G36" s="698" t="s">
        <v>31</v>
      </c>
      <c r="H36" s="698" t="s">
        <v>140</v>
      </c>
      <c r="I36" s="698" t="s">
        <v>31</v>
      </c>
      <c r="J36" s="698" t="s">
        <v>141</v>
      </c>
      <c r="K36" s="698" t="s">
        <v>31</v>
      </c>
    </row>
    <row r="37" spans="1:11" ht="64.5" customHeight="1">
      <c r="A37" s="701"/>
      <c r="B37" s="699"/>
      <c r="C37" s="699"/>
      <c r="D37" s="699"/>
      <c r="E37" s="699"/>
      <c r="F37" s="699"/>
      <c r="G37" s="699"/>
      <c r="H37" s="699"/>
      <c r="I37" s="699"/>
      <c r="J37" s="699"/>
      <c r="K37" s="699"/>
    </row>
    <row r="38" spans="1:11">
      <c r="A38" s="94" t="s">
        <v>9</v>
      </c>
      <c r="B38" s="26">
        <v>225</v>
      </c>
      <c r="C38" s="26">
        <v>174</v>
      </c>
      <c r="D38" s="95">
        <v>9</v>
      </c>
      <c r="E38" s="95">
        <v>4</v>
      </c>
      <c r="F38" s="95">
        <v>5</v>
      </c>
      <c r="G38" s="95">
        <v>3</v>
      </c>
      <c r="H38" s="95">
        <v>4</v>
      </c>
      <c r="I38" s="95">
        <v>1</v>
      </c>
      <c r="J38" s="95">
        <v>4</v>
      </c>
      <c r="K38" s="95">
        <v>1</v>
      </c>
    </row>
    <row r="39" spans="1:11">
      <c r="A39" s="94" t="s">
        <v>10</v>
      </c>
      <c r="B39" s="26">
        <v>203</v>
      </c>
      <c r="C39" s="26">
        <v>122</v>
      </c>
      <c r="D39" s="95">
        <v>7</v>
      </c>
      <c r="E39" s="95">
        <v>3</v>
      </c>
      <c r="F39" s="95">
        <v>4</v>
      </c>
      <c r="G39" s="95">
        <v>0</v>
      </c>
      <c r="H39" s="95">
        <v>3</v>
      </c>
      <c r="I39" s="95">
        <v>3</v>
      </c>
      <c r="J39" s="95">
        <v>3</v>
      </c>
      <c r="K39" s="95">
        <v>3</v>
      </c>
    </row>
    <row r="40" spans="1:11">
      <c r="A40" s="94" t="s">
        <v>11</v>
      </c>
      <c r="B40" s="26">
        <v>75</v>
      </c>
      <c r="C40" s="26">
        <v>47</v>
      </c>
      <c r="D40" s="95">
        <v>9</v>
      </c>
      <c r="E40" s="95">
        <v>2</v>
      </c>
      <c r="F40" s="95">
        <v>2</v>
      </c>
      <c r="G40" s="95">
        <v>0</v>
      </c>
      <c r="H40" s="95">
        <v>7</v>
      </c>
      <c r="I40" s="95">
        <v>2</v>
      </c>
      <c r="J40" s="95">
        <v>6</v>
      </c>
      <c r="K40" s="95">
        <v>2</v>
      </c>
    </row>
    <row r="41" spans="1:11">
      <c r="A41" s="94" t="s">
        <v>12</v>
      </c>
      <c r="B41" s="26">
        <v>81</v>
      </c>
      <c r="C41" s="26">
        <v>47</v>
      </c>
      <c r="D41" s="95">
        <v>2</v>
      </c>
      <c r="E41" s="95">
        <v>1</v>
      </c>
      <c r="F41" s="95">
        <v>2</v>
      </c>
      <c r="G41" s="95">
        <v>1</v>
      </c>
      <c r="H41" s="95">
        <v>0</v>
      </c>
      <c r="I41" s="95">
        <v>0</v>
      </c>
      <c r="J41" s="95">
        <v>0</v>
      </c>
      <c r="K41" s="95">
        <v>0</v>
      </c>
    </row>
    <row r="42" spans="1:11">
      <c r="A42" s="94" t="s">
        <v>13</v>
      </c>
      <c r="B42" s="26">
        <v>158</v>
      </c>
      <c r="C42" s="26">
        <v>137</v>
      </c>
      <c r="D42" s="95">
        <v>4</v>
      </c>
      <c r="E42" s="95">
        <v>3</v>
      </c>
      <c r="F42" s="95">
        <v>2</v>
      </c>
      <c r="G42" s="95">
        <v>2</v>
      </c>
      <c r="H42" s="95">
        <v>2</v>
      </c>
      <c r="I42" s="95">
        <v>1</v>
      </c>
      <c r="J42" s="95">
        <v>1</v>
      </c>
      <c r="K42" s="95">
        <v>0</v>
      </c>
    </row>
    <row r="43" spans="1:11">
      <c r="A43" s="94" t="s">
        <v>14</v>
      </c>
      <c r="B43" s="26">
        <v>104</v>
      </c>
      <c r="C43" s="26">
        <v>52</v>
      </c>
      <c r="D43" s="95">
        <v>13</v>
      </c>
      <c r="E43" s="95">
        <v>8</v>
      </c>
      <c r="F43" s="95">
        <v>6</v>
      </c>
      <c r="G43" s="95">
        <v>3</v>
      </c>
      <c r="H43" s="95">
        <v>7</v>
      </c>
      <c r="I43" s="95">
        <v>5</v>
      </c>
      <c r="J43" s="95">
        <v>7</v>
      </c>
      <c r="K43" s="95">
        <v>5</v>
      </c>
    </row>
    <row r="44" spans="1:11">
      <c r="A44" s="94" t="s">
        <v>5</v>
      </c>
      <c r="B44" s="99">
        <f>SUM(B38:B43)</f>
        <v>846</v>
      </c>
      <c r="C44" s="99">
        <f>SUM(C38:C43)</f>
        <v>579</v>
      </c>
      <c r="D44" s="99">
        <f>SUM(D38:D43)</f>
        <v>44</v>
      </c>
      <c r="E44" s="99">
        <f>SUM(E38:E43)</f>
        <v>21</v>
      </c>
      <c r="F44" s="99">
        <f>SUM(F38:F43)</f>
        <v>21</v>
      </c>
      <c r="G44" s="99">
        <f t="shared" ref="G44:K44" si="6">SUM(G38:G43)</f>
        <v>9</v>
      </c>
      <c r="H44" s="99">
        <f t="shared" si="6"/>
        <v>23</v>
      </c>
      <c r="I44" s="99">
        <f t="shared" si="6"/>
        <v>12</v>
      </c>
      <c r="J44" s="99">
        <f t="shared" si="6"/>
        <v>21</v>
      </c>
      <c r="K44" s="99">
        <f t="shared" si="6"/>
        <v>11</v>
      </c>
    </row>
    <row r="46" spans="1:11" ht="89.25" customHeight="1">
      <c r="A46" s="698" t="s">
        <v>129</v>
      </c>
      <c r="B46" s="698" t="s">
        <v>130</v>
      </c>
      <c r="C46" s="698" t="s">
        <v>142</v>
      </c>
      <c r="D46" s="698" t="s">
        <v>130</v>
      </c>
      <c r="E46" s="698" t="s">
        <v>132</v>
      </c>
      <c r="F46" s="698" t="s">
        <v>130</v>
      </c>
      <c r="G46" s="702" t="s">
        <v>143</v>
      </c>
      <c r="H46" s="702"/>
      <c r="I46" s="702"/>
    </row>
    <row r="47" spans="1:11" ht="51.75">
      <c r="A47" s="699"/>
      <c r="B47" s="699"/>
      <c r="C47" s="699"/>
      <c r="D47" s="699"/>
      <c r="E47" s="699"/>
      <c r="F47" s="699"/>
      <c r="G47" s="93" t="s">
        <v>134</v>
      </c>
      <c r="H47" s="93" t="s">
        <v>135</v>
      </c>
      <c r="I47" s="93" t="s">
        <v>144</v>
      </c>
    </row>
    <row r="48" spans="1:11">
      <c r="A48" s="96">
        <f t="shared" ref="A48:B54" si="7">SUM(F38/D38*100)</f>
        <v>55.555555555555557</v>
      </c>
      <c r="B48" s="96">
        <f t="shared" si="7"/>
        <v>75</v>
      </c>
      <c r="C48" s="96">
        <f t="shared" ref="C48:D54" si="8">H38/D38*100</f>
        <v>44.444444444444443</v>
      </c>
      <c r="D48" s="96">
        <f t="shared" si="8"/>
        <v>25</v>
      </c>
      <c r="E48" s="96">
        <f t="shared" ref="E48:F54" si="9">J38/D38*100</f>
        <v>44.444444444444443</v>
      </c>
      <c r="F48" s="96">
        <f t="shared" si="9"/>
        <v>25</v>
      </c>
      <c r="G48" s="96">
        <f t="shared" ref="G48:H54" si="10">F38/B38*100</f>
        <v>2.2222222222222223</v>
      </c>
      <c r="H48" s="96">
        <f t="shared" si="10"/>
        <v>1.7241379310344827</v>
      </c>
      <c r="I48" s="96">
        <v>1.8315018315018317</v>
      </c>
    </row>
    <row r="49" spans="1:11">
      <c r="A49" s="96">
        <f t="shared" si="7"/>
        <v>57.142857142857139</v>
      </c>
      <c r="B49" s="96">
        <f t="shared" si="7"/>
        <v>0</v>
      </c>
      <c r="C49" s="96">
        <f t="shared" si="8"/>
        <v>42.857142857142854</v>
      </c>
      <c r="D49" s="96">
        <f t="shared" si="8"/>
        <v>100</v>
      </c>
      <c r="E49" s="96">
        <f t="shared" si="9"/>
        <v>42.857142857142854</v>
      </c>
      <c r="F49" s="96">
        <f t="shared" si="9"/>
        <v>100</v>
      </c>
      <c r="G49" s="96">
        <f t="shared" si="10"/>
        <v>1.9704433497536946</v>
      </c>
      <c r="H49" s="96">
        <f t="shared" si="10"/>
        <v>0</v>
      </c>
      <c r="I49" s="96">
        <v>1.6759776536312849</v>
      </c>
    </row>
    <row r="50" spans="1:11">
      <c r="A50" s="96">
        <f t="shared" si="7"/>
        <v>22.222222222222221</v>
      </c>
      <c r="B50" s="96">
        <f t="shared" si="7"/>
        <v>0</v>
      </c>
      <c r="C50" s="96">
        <f t="shared" si="8"/>
        <v>77.777777777777786</v>
      </c>
      <c r="D50" s="96">
        <f t="shared" si="8"/>
        <v>100</v>
      </c>
      <c r="E50" s="96">
        <f t="shared" si="9"/>
        <v>66.666666666666657</v>
      </c>
      <c r="F50" s="96">
        <f t="shared" si="9"/>
        <v>100</v>
      </c>
      <c r="G50" s="96">
        <f t="shared" si="10"/>
        <v>2.666666666666667</v>
      </c>
      <c r="H50" s="96">
        <f t="shared" si="10"/>
        <v>0</v>
      </c>
      <c r="I50" s="96">
        <v>5.7692307692307692</v>
      </c>
    </row>
    <row r="51" spans="1:11">
      <c r="A51" s="96">
        <f t="shared" si="7"/>
        <v>100</v>
      </c>
      <c r="B51" s="96">
        <f t="shared" si="7"/>
        <v>100</v>
      </c>
      <c r="C51" s="96">
        <f t="shared" si="8"/>
        <v>0</v>
      </c>
      <c r="D51" s="96">
        <f t="shared" si="8"/>
        <v>0</v>
      </c>
      <c r="E51" s="96">
        <f t="shared" si="9"/>
        <v>0</v>
      </c>
      <c r="F51" s="96">
        <f t="shared" si="9"/>
        <v>0</v>
      </c>
      <c r="G51" s="96">
        <f t="shared" si="10"/>
        <v>2.4691358024691357</v>
      </c>
      <c r="H51" s="96">
        <f t="shared" si="10"/>
        <v>2.1276595744680851</v>
      </c>
      <c r="I51" s="96">
        <v>2.8037383177570092</v>
      </c>
    </row>
    <row r="52" spans="1:11">
      <c r="A52" s="96">
        <f t="shared" si="7"/>
        <v>50</v>
      </c>
      <c r="B52" s="96">
        <f t="shared" si="7"/>
        <v>66.666666666666657</v>
      </c>
      <c r="C52" s="96">
        <f t="shared" si="8"/>
        <v>50</v>
      </c>
      <c r="D52" s="96">
        <f t="shared" si="8"/>
        <v>33.333333333333329</v>
      </c>
      <c r="E52" s="96">
        <f t="shared" si="9"/>
        <v>25</v>
      </c>
      <c r="F52" s="96">
        <f t="shared" si="9"/>
        <v>0</v>
      </c>
      <c r="G52" s="96">
        <f t="shared" si="10"/>
        <v>1.2658227848101267</v>
      </c>
      <c r="H52" s="96">
        <f t="shared" si="10"/>
        <v>1.4598540145985401</v>
      </c>
      <c r="I52" s="96">
        <v>2.2727272727272729</v>
      </c>
    </row>
    <row r="53" spans="1:11">
      <c r="A53" s="96">
        <f t="shared" si="7"/>
        <v>46.153846153846153</v>
      </c>
      <c r="B53" s="96">
        <f t="shared" si="7"/>
        <v>37.5</v>
      </c>
      <c r="C53" s="96">
        <f t="shared" si="8"/>
        <v>53.846153846153847</v>
      </c>
      <c r="D53" s="96">
        <f t="shared" si="8"/>
        <v>62.5</v>
      </c>
      <c r="E53" s="96">
        <f t="shared" si="9"/>
        <v>53.846153846153847</v>
      </c>
      <c r="F53" s="96">
        <f t="shared" si="9"/>
        <v>62.5</v>
      </c>
      <c r="G53" s="96">
        <f t="shared" si="10"/>
        <v>5.7692307692307692</v>
      </c>
      <c r="H53" s="96">
        <f t="shared" si="10"/>
        <v>5.7692307692307692</v>
      </c>
      <c r="I53" s="96">
        <v>6.25</v>
      </c>
    </row>
    <row r="54" spans="1:11">
      <c r="A54" s="100">
        <f t="shared" si="7"/>
        <v>47.727272727272727</v>
      </c>
      <c r="B54" s="100">
        <f t="shared" si="7"/>
        <v>42.857142857142854</v>
      </c>
      <c r="C54" s="100">
        <f t="shared" si="8"/>
        <v>52.272727272727273</v>
      </c>
      <c r="D54" s="100">
        <f t="shared" si="8"/>
        <v>57.142857142857139</v>
      </c>
      <c r="E54" s="100">
        <f t="shared" si="9"/>
        <v>47.727272727272727</v>
      </c>
      <c r="F54" s="100">
        <f t="shared" si="9"/>
        <v>52.380952380952387</v>
      </c>
      <c r="G54" s="100">
        <f t="shared" si="10"/>
        <v>2.4822695035460995</v>
      </c>
      <c r="H54" s="100">
        <f t="shared" si="10"/>
        <v>1.5544041450777202</v>
      </c>
      <c r="I54" s="100">
        <v>3.0680728667305845</v>
      </c>
    </row>
    <row r="55" spans="1:11" ht="29.25" customHeight="1">
      <c r="A55" s="705" t="s">
        <v>145</v>
      </c>
      <c r="B55" s="637"/>
      <c r="C55" s="637"/>
      <c r="D55" s="637"/>
      <c r="E55" s="637"/>
      <c r="F55" s="637"/>
      <c r="G55" s="637"/>
      <c r="H55" s="637"/>
      <c r="I55" s="637"/>
      <c r="J55" s="637"/>
      <c r="K55" s="637"/>
    </row>
  </sheetData>
  <mergeCells count="41">
    <mergeCell ref="C15:C16"/>
    <mergeCell ref="D15:D16"/>
    <mergeCell ref="E15:E16"/>
    <mergeCell ref="F15:F16"/>
    <mergeCell ref="A55:K55"/>
    <mergeCell ref="J36:J37"/>
    <mergeCell ref="K36:K37"/>
    <mergeCell ref="A46:A47"/>
    <mergeCell ref="B46:B47"/>
    <mergeCell ref="C46:C47"/>
    <mergeCell ref="D46:D47"/>
    <mergeCell ref="E46:E47"/>
    <mergeCell ref="F46:F47"/>
    <mergeCell ref="G46:I46"/>
    <mergeCell ref="F36:F37"/>
    <mergeCell ref="G36:G37"/>
    <mergeCell ref="A24:K24"/>
    <mergeCell ref="A34:K34"/>
    <mergeCell ref="A36:A37"/>
    <mergeCell ref="B36:B37"/>
    <mergeCell ref="C36:C37"/>
    <mergeCell ref="D36:D37"/>
    <mergeCell ref="E36:E37"/>
    <mergeCell ref="H36:H37"/>
    <mergeCell ref="I36:I37"/>
    <mergeCell ref="E5:E6"/>
    <mergeCell ref="F5:F6"/>
    <mergeCell ref="A1:K1"/>
    <mergeCell ref="A15:A16"/>
    <mergeCell ref="A5:A6"/>
    <mergeCell ref="B5:B6"/>
    <mergeCell ref="C5:C6"/>
    <mergeCell ref="D5:D6"/>
    <mergeCell ref="G5:G6"/>
    <mergeCell ref="H5:H6"/>
    <mergeCell ref="I5:I6"/>
    <mergeCell ref="J5:J6"/>
    <mergeCell ref="K5:K6"/>
    <mergeCell ref="A3:K3"/>
    <mergeCell ref="G15:I15"/>
    <mergeCell ref="B15: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A3" sqref="A3:H3"/>
    </sheetView>
  </sheetViews>
  <sheetFormatPr defaultRowHeight="15"/>
  <cols>
    <col min="1" max="1" width="11.140625" customWidth="1"/>
    <col min="3" max="3" width="10.140625" customWidth="1"/>
    <col min="4" max="4" width="10.28515625" customWidth="1"/>
    <col min="5" max="5" width="10.85546875" customWidth="1"/>
    <col min="6" max="6" width="11" customWidth="1"/>
    <col min="7" max="7" width="11.140625" customWidth="1"/>
    <col min="8" max="8" width="10.5703125" customWidth="1"/>
  </cols>
  <sheetData>
    <row r="1" spans="1:8" ht="19.5" customHeight="1">
      <c r="A1" s="708" t="s">
        <v>563</v>
      </c>
      <c r="B1" s="708"/>
      <c r="C1" s="708"/>
      <c r="D1" s="708"/>
      <c r="E1" s="708"/>
      <c r="F1" s="708"/>
      <c r="G1" s="708"/>
      <c r="H1" s="708"/>
    </row>
    <row r="2" spans="1:8" ht="16.5" customHeight="1">
      <c r="A2" s="322"/>
      <c r="B2" s="322"/>
      <c r="C2" s="322"/>
      <c r="D2" s="322"/>
      <c r="E2" s="322"/>
      <c r="F2" s="322"/>
      <c r="G2" s="322"/>
      <c r="H2" s="322"/>
    </row>
    <row r="3" spans="1:8" ht="18" customHeight="1">
      <c r="A3" s="707" t="s">
        <v>564</v>
      </c>
      <c r="B3" s="707"/>
      <c r="C3" s="707"/>
      <c r="D3" s="707"/>
      <c r="E3" s="707"/>
      <c r="F3" s="707"/>
      <c r="G3" s="707"/>
      <c r="H3" s="707"/>
    </row>
    <row r="4" spans="1:8" ht="33">
      <c r="A4" s="281" t="s">
        <v>0</v>
      </c>
      <c r="B4" s="281" t="s">
        <v>146</v>
      </c>
      <c r="C4" s="281" t="s">
        <v>514</v>
      </c>
      <c r="D4" s="282" t="s">
        <v>31</v>
      </c>
      <c r="E4" s="281" t="s">
        <v>515</v>
      </c>
      <c r="F4" s="282" t="s">
        <v>31</v>
      </c>
      <c r="G4" s="281" t="s">
        <v>5</v>
      </c>
      <c r="H4" s="282" t="s">
        <v>31</v>
      </c>
    </row>
    <row r="5" spans="1:8" ht="16.5">
      <c r="A5" s="706" t="s">
        <v>9</v>
      </c>
      <c r="B5" s="283" t="s">
        <v>45</v>
      </c>
      <c r="C5" s="284">
        <v>1024</v>
      </c>
      <c r="D5" s="284">
        <v>697</v>
      </c>
      <c r="E5" s="284">
        <v>157</v>
      </c>
      <c r="F5" s="284">
        <v>110</v>
      </c>
      <c r="G5" s="285">
        <f xml:space="preserve"> C5+E5</f>
        <v>1181</v>
      </c>
      <c r="H5" s="285">
        <f>D5+F5</f>
        <v>807</v>
      </c>
    </row>
    <row r="6" spans="1:8" ht="16.5">
      <c r="A6" s="706"/>
      <c r="B6" s="283" t="s">
        <v>60</v>
      </c>
      <c r="C6" s="284">
        <v>424</v>
      </c>
      <c r="D6" s="284">
        <v>310</v>
      </c>
      <c r="E6" s="284">
        <v>104</v>
      </c>
      <c r="F6" s="284">
        <v>72</v>
      </c>
      <c r="G6" s="285">
        <f xml:space="preserve"> C6+E6</f>
        <v>528</v>
      </c>
      <c r="H6" s="285">
        <f>D6+F6</f>
        <v>382</v>
      </c>
    </row>
    <row r="7" spans="1:8" ht="16.5">
      <c r="A7" s="706"/>
      <c r="B7" s="283" t="s">
        <v>67</v>
      </c>
      <c r="C7" s="284">
        <v>15</v>
      </c>
      <c r="D7" s="284">
        <v>11</v>
      </c>
      <c r="E7" s="284">
        <v>10</v>
      </c>
      <c r="F7" s="284">
        <v>1</v>
      </c>
      <c r="G7" s="285">
        <f xml:space="preserve"> C7+E7</f>
        <v>25</v>
      </c>
      <c r="H7" s="285">
        <f>D7+F7</f>
        <v>12</v>
      </c>
    </row>
    <row r="8" spans="1:8" ht="16.5">
      <c r="A8" s="709" t="s">
        <v>5</v>
      </c>
      <c r="B8" s="710"/>
      <c r="C8" s="286">
        <f>SUM(C5:C7)</f>
        <v>1463</v>
      </c>
      <c r="D8" s="286">
        <f>SUM(D5:D7)</f>
        <v>1018</v>
      </c>
      <c r="E8" s="286">
        <f>SUM(E5:E7)</f>
        <v>271</v>
      </c>
      <c r="F8" s="286">
        <f>SUM(F5:F7)</f>
        <v>183</v>
      </c>
      <c r="G8" s="286">
        <f>SUM(G5:G7)</f>
        <v>1734</v>
      </c>
      <c r="H8" s="286">
        <f>H5+H6+H7</f>
        <v>1201</v>
      </c>
    </row>
    <row r="9" spans="1:8" ht="16.5">
      <c r="A9" s="706" t="s">
        <v>10</v>
      </c>
      <c r="B9" s="283" t="s">
        <v>45</v>
      </c>
      <c r="C9" s="284">
        <v>989</v>
      </c>
      <c r="D9" s="284">
        <v>564</v>
      </c>
      <c r="E9" s="284">
        <v>126</v>
      </c>
      <c r="F9" s="284">
        <v>50</v>
      </c>
      <c r="G9" s="285">
        <f xml:space="preserve"> C9+E9</f>
        <v>1115</v>
      </c>
      <c r="H9" s="285">
        <f>D9+F9</f>
        <v>614</v>
      </c>
    </row>
    <row r="10" spans="1:8" ht="16.5">
      <c r="A10" s="706"/>
      <c r="B10" s="283" t="s">
        <v>60</v>
      </c>
      <c r="C10" s="284">
        <v>310</v>
      </c>
      <c r="D10" s="284">
        <v>197</v>
      </c>
      <c r="E10" s="284">
        <v>76</v>
      </c>
      <c r="F10" s="284">
        <v>37</v>
      </c>
      <c r="G10" s="285">
        <f xml:space="preserve"> C10+E10</f>
        <v>386</v>
      </c>
      <c r="H10" s="285">
        <f>D10+F10</f>
        <v>234</v>
      </c>
    </row>
    <row r="11" spans="1:8" ht="16.5">
      <c r="A11" s="706"/>
      <c r="B11" s="283" t="s">
        <v>67</v>
      </c>
      <c r="C11" s="284">
        <v>10</v>
      </c>
      <c r="D11" s="284">
        <v>3</v>
      </c>
      <c r="E11" s="284">
        <v>12</v>
      </c>
      <c r="F11" s="284">
        <v>6</v>
      </c>
      <c r="G11" s="285">
        <f xml:space="preserve"> C11+E11</f>
        <v>22</v>
      </c>
      <c r="H11" s="285">
        <f>D11+F11</f>
        <v>9</v>
      </c>
    </row>
    <row r="12" spans="1:8" ht="16.5">
      <c r="A12" s="709" t="s">
        <v>5</v>
      </c>
      <c r="B12" s="710"/>
      <c r="C12" s="286">
        <f>SUM(C9:C11)</f>
        <v>1309</v>
      </c>
      <c r="D12" s="286">
        <f>SUM(D9:D11)</f>
        <v>764</v>
      </c>
      <c r="E12" s="286">
        <f>SUM(E9:E11)</f>
        <v>214</v>
      </c>
      <c r="F12" s="286">
        <f>SUM(F9:F11)</f>
        <v>93</v>
      </c>
      <c r="G12" s="286">
        <f>SUM(G9:G11)</f>
        <v>1523</v>
      </c>
      <c r="H12" s="286">
        <f>H9+H10+H11</f>
        <v>857</v>
      </c>
    </row>
    <row r="13" spans="1:8" ht="16.5">
      <c r="A13" s="706" t="s">
        <v>11</v>
      </c>
      <c r="B13" s="283" t="s">
        <v>45</v>
      </c>
      <c r="C13" s="284">
        <v>410</v>
      </c>
      <c r="D13" s="284">
        <v>250</v>
      </c>
      <c r="E13" s="284">
        <v>24</v>
      </c>
      <c r="F13" s="284">
        <v>14</v>
      </c>
      <c r="G13" s="285">
        <f xml:space="preserve"> C13+E13</f>
        <v>434</v>
      </c>
      <c r="H13" s="285">
        <f>D13+F13</f>
        <v>264</v>
      </c>
    </row>
    <row r="14" spans="1:8" ht="16.5">
      <c r="A14" s="706"/>
      <c r="B14" s="283" t="s">
        <v>60</v>
      </c>
      <c r="C14" s="284">
        <v>189</v>
      </c>
      <c r="D14" s="284">
        <v>108</v>
      </c>
      <c r="E14" s="284">
        <v>22</v>
      </c>
      <c r="F14" s="284">
        <v>12</v>
      </c>
      <c r="G14" s="285">
        <f xml:space="preserve"> C14+E14</f>
        <v>211</v>
      </c>
      <c r="H14" s="285">
        <f>D14+F14</f>
        <v>120</v>
      </c>
    </row>
    <row r="15" spans="1:8" ht="16.5">
      <c r="A15" s="706"/>
      <c r="B15" s="283" t="s">
        <v>67</v>
      </c>
      <c r="C15" s="284">
        <v>10</v>
      </c>
      <c r="D15" s="284">
        <v>3</v>
      </c>
      <c r="E15" s="284">
        <v>25</v>
      </c>
      <c r="F15" s="284">
        <v>11</v>
      </c>
      <c r="G15" s="285">
        <f xml:space="preserve"> C15+E15</f>
        <v>35</v>
      </c>
      <c r="H15" s="285">
        <f>D15+F15</f>
        <v>14</v>
      </c>
    </row>
    <row r="16" spans="1:8" ht="16.5">
      <c r="A16" s="709" t="s">
        <v>5</v>
      </c>
      <c r="B16" s="710"/>
      <c r="C16" s="287">
        <f>SUM(C13:C15)</f>
        <v>609</v>
      </c>
      <c r="D16" s="287">
        <f>SUM(D13:D15)</f>
        <v>361</v>
      </c>
      <c r="E16" s="287">
        <f>SUM(E13:E15)</f>
        <v>71</v>
      </c>
      <c r="F16" s="287">
        <f>SUM(F13:F15)</f>
        <v>37</v>
      </c>
      <c r="G16" s="287">
        <f>SUM(G13:G15)</f>
        <v>680</v>
      </c>
      <c r="H16" s="286">
        <f>H13+H14+H15</f>
        <v>398</v>
      </c>
    </row>
    <row r="17" spans="1:15" ht="16.5">
      <c r="A17" s="706" t="s">
        <v>12</v>
      </c>
      <c r="B17" s="283" t="s">
        <v>45</v>
      </c>
      <c r="C17" s="284">
        <v>536</v>
      </c>
      <c r="D17" s="284">
        <v>326</v>
      </c>
      <c r="E17" s="284">
        <v>27</v>
      </c>
      <c r="F17" s="284">
        <v>10</v>
      </c>
      <c r="G17" s="285">
        <f xml:space="preserve"> C17+E17</f>
        <v>563</v>
      </c>
      <c r="H17" s="285">
        <f>D17+F17</f>
        <v>336</v>
      </c>
    </row>
    <row r="18" spans="1:15" ht="16.5">
      <c r="A18" s="706"/>
      <c r="B18" s="283" t="s">
        <v>60</v>
      </c>
      <c r="C18" s="284">
        <v>143</v>
      </c>
      <c r="D18" s="284">
        <v>79</v>
      </c>
      <c r="E18" s="284">
        <v>10</v>
      </c>
      <c r="F18" s="284">
        <v>4</v>
      </c>
      <c r="G18" s="285">
        <f xml:space="preserve"> C18+E18</f>
        <v>153</v>
      </c>
      <c r="H18" s="285">
        <f>D18+F18</f>
        <v>83</v>
      </c>
      <c r="O18" s="102"/>
    </row>
    <row r="19" spans="1:15" ht="16.5">
      <c r="A19" s="706"/>
      <c r="B19" s="283" t="s">
        <v>67</v>
      </c>
      <c r="C19" s="288">
        <v>12</v>
      </c>
      <c r="D19" s="288">
        <v>7</v>
      </c>
      <c r="E19" s="288">
        <v>1</v>
      </c>
      <c r="F19" s="288">
        <v>1</v>
      </c>
      <c r="G19" s="285">
        <f xml:space="preserve"> C19+E19</f>
        <v>13</v>
      </c>
      <c r="H19" s="285">
        <f>D19+F19</f>
        <v>8</v>
      </c>
    </row>
    <row r="20" spans="1:15" ht="16.5">
      <c r="A20" s="709" t="s">
        <v>5</v>
      </c>
      <c r="B20" s="710"/>
      <c r="C20" s="286">
        <f>SUM(C17:C19)</f>
        <v>691</v>
      </c>
      <c r="D20" s="286">
        <f>SUM(D17:D19)</f>
        <v>412</v>
      </c>
      <c r="E20" s="286">
        <f>SUM(E17:E19)</f>
        <v>38</v>
      </c>
      <c r="F20" s="286">
        <f>SUM(F17:F19)</f>
        <v>15</v>
      </c>
      <c r="G20" s="286">
        <f>SUM(G17:G19)</f>
        <v>729</v>
      </c>
      <c r="H20" s="286">
        <f>H17+H18+H19</f>
        <v>427</v>
      </c>
    </row>
    <row r="21" spans="1:15" ht="16.5">
      <c r="A21" s="706" t="s">
        <v>13</v>
      </c>
      <c r="B21" s="283" t="s">
        <v>45</v>
      </c>
      <c r="C21" s="284">
        <v>570</v>
      </c>
      <c r="D21" s="284">
        <v>506</v>
      </c>
      <c r="E21" s="284">
        <v>181</v>
      </c>
      <c r="F21" s="284">
        <v>171</v>
      </c>
      <c r="G21" s="285">
        <f xml:space="preserve"> C21+E21</f>
        <v>751</v>
      </c>
      <c r="H21" s="285">
        <f>D21+F21</f>
        <v>677</v>
      </c>
    </row>
    <row r="22" spans="1:15" ht="16.5">
      <c r="A22" s="706"/>
      <c r="B22" s="283" t="s">
        <v>60</v>
      </c>
      <c r="C22" s="284">
        <v>248</v>
      </c>
      <c r="D22" s="284">
        <v>218</v>
      </c>
      <c r="E22" s="284">
        <v>125</v>
      </c>
      <c r="F22" s="284">
        <v>116</v>
      </c>
      <c r="G22" s="285">
        <f xml:space="preserve"> C22+E22</f>
        <v>373</v>
      </c>
      <c r="H22" s="285">
        <f>D22+F22</f>
        <v>334</v>
      </c>
    </row>
    <row r="23" spans="1:15" ht="16.5">
      <c r="A23" s="706"/>
      <c r="B23" s="283" t="s">
        <v>67</v>
      </c>
      <c r="C23" s="288">
        <v>13</v>
      </c>
      <c r="D23" s="288">
        <v>11</v>
      </c>
      <c r="E23" s="288">
        <v>14</v>
      </c>
      <c r="F23" s="288">
        <v>7</v>
      </c>
      <c r="G23" s="285">
        <f xml:space="preserve"> C23+E23</f>
        <v>27</v>
      </c>
      <c r="H23" s="285">
        <f>D23+F23</f>
        <v>18</v>
      </c>
    </row>
    <row r="24" spans="1:15" ht="16.5">
      <c r="A24" s="709" t="s">
        <v>5</v>
      </c>
      <c r="B24" s="710"/>
      <c r="C24" s="286">
        <f>SUM(C21:C23)</f>
        <v>831</v>
      </c>
      <c r="D24" s="286">
        <f>SUM(D21:D23)</f>
        <v>735</v>
      </c>
      <c r="E24" s="286">
        <f>SUM(E21:E23)</f>
        <v>320</v>
      </c>
      <c r="F24" s="286">
        <f>SUM(F21:F23)</f>
        <v>294</v>
      </c>
      <c r="G24" s="286">
        <f>SUM(G21:G23)</f>
        <v>1151</v>
      </c>
      <c r="H24" s="286">
        <f>H21+H22+H23</f>
        <v>1029</v>
      </c>
    </row>
    <row r="25" spans="1:15" ht="16.5">
      <c r="A25" s="706" t="s">
        <v>14</v>
      </c>
      <c r="B25" s="283" t="s">
        <v>45</v>
      </c>
      <c r="C25" s="284">
        <v>459</v>
      </c>
      <c r="D25" s="284">
        <v>291</v>
      </c>
      <c r="E25" s="284">
        <v>241</v>
      </c>
      <c r="F25" s="284">
        <v>147</v>
      </c>
      <c r="G25" s="285">
        <f xml:space="preserve"> C25+E25</f>
        <v>700</v>
      </c>
      <c r="H25" s="285">
        <f>D25+F25</f>
        <v>438</v>
      </c>
    </row>
    <row r="26" spans="1:15" ht="16.5">
      <c r="A26" s="706"/>
      <c r="B26" s="283" t="s">
        <v>60</v>
      </c>
      <c r="C26" s="284">
        <v>175</v>
      </c>
      <c r="D26" s="284">
        <v>129</v>
      </c>
      <c r="E26" s="284">
        <v>99</v>
      </c>
      <c r="F26" s="284">
        <v>57</v>
      </c>
      <c r="G26" s="285">
        <f xml:space="preserve"> C26+E26</f>
        <v>274</v>
      </c>
      <c r="H26" s="285">
        <f>D26+F26</f>
        <v>186</v>
      </c>
    </row>
    <row r="27" spans="1:15" ht="16.5">
      <c r="A27" s="706"/>
      <c r="B27" s="283" t="s">
        <v>67</v>
      </c>
      <c r="C27" s="288">
        <v>7</v>
      </c>
      <c r="D27" s="288">
        <v>5</v>
      </c>
      <c r="E27" s="288">
        <v>36</v>
      </c>
      <c r="F27" s="288">
        <v>22</v>
      </c>
      <c r="G27" s="285">
        <f xml:space="preserve"> C27+E27</f>
        <v>43</v>
      </c>
      <c r="H27" s="285">
        <f>D27+F27</f>
        <v>27</v>
      </c>
    </row>
    <row r="28" spans="1:15" ht="16.5">
      <c r="A28" s="709" t="s">
        <v>5</v>
      </c>
      <c r="B28" s="710"/>
      <c r="C28" s="287">
        <f>SUM(C25:C27)</f>
        <v>641</v>
      </c>
      <c r="D28" s="287">
        <f>SUM(D25:D27)</f>
        <v>425</v>
      </c>
      <c r="E28" s="287">
        <f>SUM(E25:E27)</f>
        <v>376</v>
      </c>
      <c r="F28" s="287">
        <f>SUM(F25:F27)</f>
        <v>226</v>
      </c>
      <c r="G28" s="287">
        <f>SUM(G25:G27)</f>
        <v>1017</v>
      </c>
      <c r="H28" s="286">
        <f>H25+H26+H27</f>
        <v>651</v>
      </c>
    </row>
    <row r="29" spans="1:15" ht="33">
      <c r="A29" s="713" t="s">
        <v>37</v>
      </c>
      <c r="B29" s="714"/>
      <c r="C29" s="289" t="s">
        <v>514</v>
      </c>
      <c r="D29" s="290" t="s">
        <v>31</v>
      </c>
      <c r="E29" s="289" t="s">
        <v>515</v>
      </c>
      <c r="F29" s="290" t="s">
        <v>31</v>
      </c>
      <c r="G29" s="291" t="s">
        <v>5</v>
      </c>
      <c r="H29" s="290" t="s">
        <v>31</v>
      </c>
    </row>
    <row r="30" spans="1:15" ht="16.5">
      <c r="A30" s="715" t="s">
        <v>516</v>
      </c>
      <c r="B30" s="716"/>
      <c r="C30" s="292">
        <f>C5+C9+C13+C17+C21+C25</f>
        <v>3988</v>
      </c>
      <c r="D30" s="292">
        <f>D5+D9+D13+D17+D21+D25</f>
        <v>2634</v>
      </c>
      <c r="E30" s="292">
        <f>E5+E9+E13+E17+E21+E25</f>
        <v>756</v>
      </c>
      <c r="F30" s="292">
        <f>F5+F9+F13+F17+F21+F25</f>
        <v>502</v>
      </c>
      <c r="G30" s="293">
        <f t="shared" ref="G30:H32" si="0">C30+E30</f>
        <v>4744</v>
      </c>
      <c r="H30" s="285">
        <f t="shared" si="0"/>
        <v>3136</v>
      </c>
    </row>
    <row r="31" spans="1:15" ht="16.5">
      <c r="A31" s="715" t="s">
        <v>517</v>
      </c>
      <c r="B31" s="716"/>
      <c r="C31" s="292">
        <f>C6+C10+C14+C18+C22+C26</f>
        <v>1489</v>
      </c>
      <c r="D31" s="292">
        <f t="shared" ref="D31:F33" si="1">D6+D10+D14+D18+D22+D26</f>
        <v>1041</v>
      </c>
      <c r="E31" s="292">
        <f t="shared" si="1"/>
        <v>436</v>
      </c>
      <c r="F31" s="292">
        <f t="shared" si="1"/>
        <v>298</v>
      </c>
      <c r="G31" s="293">
        <f t="shared" si="0"/>
        <v>1925</v>
      </c>
      <c r="H31" s="285">
        <f t="shared" si="0"/>
        <v>1339</v>
      </c>
    </row>
    <row r="32" spans="1:15" ht="16.5">
      <c r="A32" s="715" t="s">
        <v>518</v>
      </c>
      <c r="B32" s="716"/>
      <c r="C32" s="292">
        <f>C7+C11+C15+C19+C23+C27</f>
        <v>67</v>
      </c>
      <c r="D32" s="292">
        <f t="shared" si="1"/>
        <v>40</v>
      </c>
      <c r="E32" s="292">
        <f t="shared" si="1"/>
        <v>98</v>
      </c>
      <c r="F32" s="292">
        <f t="shared" si="1"/>
        <v>48</v>
      </c>
      <c r="G32" s="293">
        <f t="shared" si="0"/>
        <v>165</v>
      </c>
      <c r="H32" s="285">
        <f t="shared" si="0"/>
        <v>88</v>
      </c>
    </row>
    <row r="33" spans="1:8" ht="16.5">
      <c r="A33" s="711" t="s">
        <v>5</v>
      </c>
      <c r="B33" s="712"/>
      <c r="C33" s="294">
        <f>SUM(C30:C32)</f>
        <v>5544</v>
      </c>
      <c r="D33" s="294">
        <f t="shared" si="1"/>
        <v>3715</v>
      </c>
      <c r="E33" s="294">
        <f>SUM(E30:E32)</f>
        <v>1290</v>
      </c>
      <c r="F33" s="294">
        <f>SUM(F30:F32)</f>
        <v>848</v>
      </c>
      <c r="G33" s="295">
        <f>SUM(G30:G32)</f>
        <v>6834</v>
      </c>
      <c r="H33" s="295">
        <f>H30+H31+H32</f>
        <v>4563</v>
      </c>
    </row>
  </sheetData>
  <mergeCells count="19">
    <mergeCell ref="A33:B33"/>
    <mergeCell ref="A16:B16"/>
    <mergeCell ref="A17:A19"/>
    <mergeCell ref="A20:B20"/>
    <mergeCell ref="A21:A23"/>
    <mergeCell ref="A24:B24"/>
    <mergeCell ref="A25:A27"/>
    <mergeCell ref="A28:B28"/>
    <mergeCell ref="A29:B29"/>
    <mergeCell ref="A30:B30"/>
    <mergeCell ref="A31:B31"/>
    <mergeCell ref="A32:B32"/>
    <mergeCell ref="A13:A15"/>
    <mergeCell ref="A3:H3"/>
    <mergeCell ref="A1:H1"/>
    <mergeCell ref="A5:A7"/>
    <mergeCell ref="A8:B8"/>
    <mergeCell ref="A9:A11"/>
    <mergeCell ref="A12:B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workbookViewId="0">
      <selection sqref="A1:V2"/>
    </sheetView>
  </sheetViews>
  <sheetFormatPr defaultRowHeight="12.75"/>
  <cols>
    <col min="1" max="1" width="2.85546875" style="106" customWidth="1"/>
    <col min="2" max="2" width="2.42578125" style="106" customWidth="1"/>
    <col min="3" max="3" width="6.42578125" style="106" customWidth="1"/>
    <col min="4" max="4" width="26.7109375" style="106" customWidth="1"/>
    <col min="5" max="5" width="5.140625" style="106" customWidth="1"/>
    <col min="6" max="6" width="4.85546875" style="106" customWidth="1"/>
    <col min="7" max="8" width="5" style="106" customWidth="1"/>
    <col min="9" max="9" width="5.140625" style="106" customWidth="1"/>
    <col min="10" max="10" width="4.85546875" style="106" customWidth="1"/>
    <col min="11" max="11" width="5.140625" style="106" customWidth="1"/>
    <col min="12" max="12" width="5.28515625" style="106" customWidth="1"/>
    <col min="13" max="13" width="4.7109375" style="106" customWidth="1"/>
    <col min="14" max="14" width="5" style="106" customWidth="1"/>
    <col min="15" max="15" width="4.28515625" style="106" customWidth="1"/>
    <col min="16" max="17" width="5.5703125" style="106" customWidth="1"/>
    <col min="18" max="18" width="4.85546875" style="106" customWidth="1"/>
    <col min="19" max="19" width="5.5703125" style="106" customWidth="1"/>
    <col min="20" max="20" width="6.28515625" style="106" customWidth="1"/>
    <col min="21" max="21" width="6.85546875" style="106" customWidth="1"/>
    <col min="22" max="22" width="7.140625" style="106" customWidth="1"/>
    <col min="23" max="256" width="9.140625" style="106"/>
    <col min="257" max="257" width="2.85546875" style="106" customWidth="1"/>
    <col min="258" max="258" width="2.42578125" style="106" customWidth="1"/>
    <col min="259" max="259" width="5.42578125" style="106" customWidth="1"/>
    <col min="260" max="260" width="26.7109375" style="106" customWidth="1"/>
    <col min="261" max="261" width="5.140625" style="106" customWidth="1"/>
    <col min="262" max="262" width="4.85546875" style="106" customWidth="1"/>
    <col min="263" max="264" width="5" style="106" customWidth="1"/>
    <col min="265" max="265" width="5.140625" style="106" customWidth="1"/>
    <col min="266" max="266" width="4.85546875" style="106" customWidth="1"/>
    <col min="267" max="267" width="5.140625" style="106" customWidth="1"/>
    <col min="268" max="268" width="5.28515625" style="106" customWidth="1"/>
    <col min="269" max="269" width="4.7109375" style="106" customWidth="1"/>
    <col min="270" max="270" width="5" style="106" customWidth="1"/>
    <col min="271" max="271" width="4.28515625" style="106" customWidth="1"/>
    <col min="272" max="273" width="5.5703125" style="106" customWidth="1"/>
    <col min="274" max="274" width="4.85546875" style="106" customWidth="1"/>
    <col min="275" max="275" width="5.5703125" style="106" customWidth="1"/>
    <col min="276" max="276" width="6.28515625" style="106" customWidth="1"/>
    <col min="277" max="277" width="6.85546875" style="106" customWidth="1"/>
    <col min="278" max="278" width="7.140625" style="106" customWidth="1"/>
    <col min="279" max="512" width="9.140625" style="106"/>
    <col min="513" max="513" width="2.85546875" style="106" customWidth="1"/>
    <col min="514" max="514" width="2.42578125" style="106" customWidth="1"/>
    <col min="515" max="515" width="5.42578125" style="106" customWidth="1"/>
    <col min="516" max="516" width="26.7109375" style="106" customWidth="1"/>
    <col min="517" max="517" width="5.140625" style="106" customWidth="1"/>
    <col min="518" max="518" width="4.85546875" style="106" customWidth="1"/>
    <col min="519" max="520" width="5" style="106" customWidth="1"/>
    <col min="521" max="521" width="5.140625" style="106" customWidth="1"/>
    <col min="522" max="522" width="4.85546875" style="106" customWidth="1"/>
    <col min="523" max="523" width="5.140625" style="106" customWidth="1"/>
    <col min="524" max="524" width="5.28515625" style="106" customWidth="1"/>
    <col min="525" max="525" width="4.7109375" style="106" customWidth="1"/>
    <col min="526" max="526" width="5" style="106" customWidth="1"/>
    <col min="527" max="527" width="4.28515625" style="106" customWidth="1"/>
    <col min="528" max="529" width="5.5703125" style="106" customWidth="1"/>
    <col min="530" max="530" width="4.85546875" style="106" customWidth="1"/>
    <col min="531" max="531" width="5.5703125" style="106" customWidth="1"/>
    <col min="532" max="532" width="6.28515625" style="106" customWidth="1"/>
    <col min="533" max="533" width="6.85546875" style="106" customWidth="1"/>
    <col min="534" max="534" width="7.140625" style="106" customWidth="1"/>
    <col min="535" max="768" width="9.140625" style="106"/>
    <col min="769" max="769" width="2.85546875" style="106" customWidth="1"/>
    <col min="770" max="770" width="2.42578125" style="106" customWidth="1"/>
    <col min="771" max="771" width="5.42578125" style="106" customWidth="1"/>
    <col min="772" max="772" width="26.7109375" style="106" customWidth="1"/>
    <col min="773" max="773" width="5.140625" style="106" customWidth="1"/>
    <col min="774" max="774" width="4.85546875" style="106" customWidth="1"/>
    <col min="775" max="776" width="5" style="106" customWidth="1"/>
    <col min="777" max="777" width="5.140625" style="106" customWidth="1"/>
    <col min="778" max="778" width="4.85546875" style="106" customWidth="1"/>
    <col min="779" max="779" width="5.140625" style="106" customWidth="1"/>
    <col min="780" max="780" width="5.28515625" style="106" customWidth="1"/>
    <col min="781" max="781" width="4.7109375" style="106" customWidth="1"/>
    <col min="782" max="782" width="5" style="106" customWidth="1"/>
    <col min="783" max="783" width="4.28515625" style="106" customWidth="1"/>
    <col min="784" max="785" width="5.5703125" style="106" customWidth="1"/>
    <col min="786" max="786" width="4.85546875" style="106" customWidth="1"/>
    <col min="787" max="787" width="5.5703125" style="106" customWidth="1"/>
    <col min="788" max="788" width="6.28515625" style="106" customWidth="1"/>
    <col min="789" max="789" width="6.85546875" style="106" customWidth="1"/>
    <col min="790" max="790" width="7.140625" style="106" customWidth="1"/>
    <col min="791" max="1024" width="9.140625" style="106"/>
    <col min="1025" max="1025" width="2.85546875" style="106" customWidth="1"/>
    <col min="1026" max="1026" width="2.42578125" style="106" customWidth="1"/>
    <col min="1027" max="1027" width="5.42578125" style="106" customWidth="1"/>
    <col min="1028" max="1028" width="26.7109375" style="106" customWidth="1"/>
    <col min="1029" max="1029" width="5.140625" style="106" customWidth="1"/>
    <col min="1030" max="1030" width="4.85546875" style="106" customWidth="1"/>
    <col min="1031" max="1032" width="5" style="106" customWidth="1"/>
    <col min="1033" max="1033" width="5.140625" style="106" customWidth="1"/>
    <col min="1034" max="1034" width="4.85546875" style="106" customWidth="1"/>
    <col min="1035" max="1035" width="5.140625" style="106" customWidth="1"/>
    <col min="1036" max="1036" width="5.28515625" style="106" customWidth="1"/>
    <col min="1037" max="1037" width="4.7109375" style="106" customWidth="1"/>
    <col min="1038" max="1038" width="5" style="106" customWidth="1"/>
    <col min="1039" max="1039" width="4.28515625" style="106" customWidth="1"/>
    <col min="1040" max="1041" width="5.5703125" style="106" customWidth="1"/>
    <col min="1042" max="1042" width="4.85546875" style="106" customWidth="1"/>
    <col min="1043" max="1043" width="5.5703125" style="106" customWidth="1"/>
    <col min="1044" max="1044" width="6.28515625" style="106" customWidth="1"/>
    <col min="1045" max="1045" width="6.85546875" style="106" customWidth="1"/>
    <col min="1046" max="1046" width="7.140625" style="106" customWidth="1"/>
    <col min="1047" max="1280" width="9.140625" style="106"/>
    <col min="1281" max="1281" width="2.85546875" style="106" customWidth="1"/>
    <col min="1282" max="1282" width="2.42578125" style="106" customWidth="1"/>
    <col min="1283" max="1283" width="5.42578125" style="106" customWidth="1"/>
    <col min="1284" max="1284" width="26.7109375" style="106" customWidth="1"/>
    <col min="1285" max="1285" width="5.140625" style="106" customWidth="1"/>
    <col min="1286" max="1286" width="4.85546875" style="106" customWidth="1"/>
    <col min="1287" max="1288" width="5" style="106" customWidth="1"/>
    <col min="1289" max="1289" width="5.140625" style="106" customWidth="1"/>
    <col min="1290" max="1290" width="4.85546875" style="106" customWidth="1"/>
    <col min="1291" max="1291" width="5.140625" style="106" customWidth="1"/>
    <col min="1292" max="1292" width="5.28515625" style="106" customWidth="1"/>
    <col min="1293" max="1293" width="4.7109375" style="106" customWidth="1"/>
    <col min="1294" max="1294" width="5" style="106" customWidth="1"/>
    <col min="1295" max="1295" width="4.28515625" style="106" customWidth="1"/>
    <col min="1296" max="1297" width="5.5703125" style="106" customWidth="1"/>
    <col min="1298" max="1298" width="4.85546875" style="106" customWidth="1"/>
    <col min="1299" max="1299" width="5.5703125" style="106" customWidth="1"/>
    <col min="1300" max="1300" width="6.28515625" style="106" customWidth="1"/>
    <col min="1301" max="1301" width="6.85546875" style="106" customWidth="1"/>
    <col min="1302" max="1302" width="7.140625" style="106" customWidth="1"/>
    <col min="1303" max="1536" width="9.140625" style="106"/>
    <col min="1537" max="1537" width="2.85546875" style="106" customWidth="1"/>
    <col min="1538" max="1538" width="2.42578125" style="106" customWidth="1"/>
    <col min="1539" max="1539" width="5.42578125" style="106" customWidth="1"/>
    <col min="1540" max="1540" width="26.7109375" style="106" customWidth="1"/>
    <col min="1541" max="1541" width="5.140625" style="106" customWidth="1"/>
    <col min="1542" max="1542" width="4.85546875" style="106" customWidth="1"/>
    <col min="1543" max="1544" width="5" style="106" customWidth="1"/>
    <col min="1545" max="1545" width="5.140625" style="106" customWidth="1"/>
    <col min="1546" max="1546" width="4.85546875" style="106" customWidth="1"/>
    <col min="1547" max="1547" width="5.140625" style="106" customWidth="1"/>
    <col min="1548" max="1548" width="5.28515625" style="106" customWidth="1"/>
    <col min="1549" max="1549" width="4.7109375" style="106" customWidth="1"/>
    <col min="1550" max="1550" width="5" style="106" customWidth="1"/>
    <col min="1551" max="1551" width="4.28515625" style="106" customWidth="1"/>
    <col min="1552" max="1553" width="5.5703125" style="106" customWidth="1"/>
    <col min="1554" max="1554" width="4.85546875" style="106" customWidth="1"/>
    <col min="1555" max="1555" width="5.5703125" style="106" customWidth="1"/>
    <col min="1556" max="1556" width="6.28515625" style="106" customWidth="1"/>
    <col min="1557" max="1557" width="6.85546875" style="106" customWidth="1"/>
    <col min="1558" max="1558" width="7.140625" style="106" customWidth="1"/>
    <col min="1559" max="1792" width="9.140625" style="106"/>
    <col min="1793" max="1793" width="2.85546875" style="106" customWidth="1"/>
    <col min="1794" max="1794" width="2.42578125" style="106" customWidth="1"/>
    <col min="1795" max="1795" width="5.42578125" style="106" customWidth="1"/>
    <col min="1796" max="1796" width="26.7109375" style="106" customWidth="1"/>
    <col min="1797" max="1797" width="5.140625" style="106" customWidth="1"/>
    <col min="1798" max="1798" width="4.85546875" style="106" customWidth="1"/>
    <col min="1799" max="1800" width="5" style="106" customWidth="1"/>
    <col min="1801" max="1801" width="5.140625" style="106" customWidth="1"/>
    <col min="1802" max="1802" width="4.85546875" style="106" customWidth="1"/>
    <col min="1803" max="1803" width="5.140625" style="106" customWidth="1"/>
    <col min="1804" max="1804" width="5.28515625" style="106" customWidth="1"/>
    <col min="1805" max="1805" width="4.7109375" style="106" customWidth="1"/>
    <col min="1806" max="1806" width="5" style="106" customWidth="1"/>
    <col min="1807" max="1807" width="4.28515625" style="106" customWidth="1"/>
    <col min="1808" max="1809" width="5.5703125" style="106" customWidth="1"/>
    <col min="1810" max="1810" width="4.85546875" style="106" customWidth="1"/>
    <col min="1811" max="1811" width="5.5703125" style="106" customWidth="1"/>
    <col min="1812" max="1812" width="6.28515625" style="106" customWidth="1"/>
    <col min="1813" max="1813" width="6.85546875" style="106" customWidth="1"/>
    <col min="1814" max="1814" width="7.140625" style="106" customWidth="1"/>
    <col min="1815" max="2048" width="9.140625" style="106"/>
    <col min="2049" max="2049" width="2.85546875" style="106" customWidth="1"/>
    <col min="2050" max="2050" width="2.42578125" style="106" customWidth="1"/>
    <col min="2051" max="2051" width="5.42578125" style="106" customWidth="1"/>
    <col min="2052" max="2052" width="26.7109375" style="106" customWidth="1"/>
    <col min="2053" max="2053" width="5.140625" style="106" customWidth="1"/>
    <col min="2054" max="2054" width="4.85546875" style="106" customWidth="1"/>
    <col min="2055" max="2056" width="5" style="106" customWidth="1"/>
    <col min="2057" max="2057" width="5.140625" style="106" customWidth="1"/>
    <col min="2058" max="2058" width="4.85546875" style="106" customWidth="1"/>
    <col min="2059" max="2059" width="5.140625" style="106" customWidth="1"/>
    <col min="2060" max="2060" width="5.28515625" style="106" customWidth="1"/>
    <col min="2061" max="2061" width="4.7109375" style="106" customWidth="1"/>
    <col min="2062" max="2062" width="5" style="106" customWidth="1"/>
    <col min="2063" max="2063" width="4.28515625" style="106" customWidth="1"/>
    <col min="2064" max="2065" width="5.5703125" style="106" customWidth="1"/>
    <col min="2066" max="2066" width="4.85546875" style="106" customWidth="1"/>
    <col min="2067" max="2067" width="5.5703125" style="106" customWidth="1"/>
    <col min="2068" max="2068" width="6.28515625" style="106" customWidth="1"/>
    <col min="2069" max="2069" width="6.85546875" style="106" customWidth="1"/>
    <col min="2070" max="2070" width="7.140625" style="106" customWidth="1"/>
    <col min="2071" max="2304" width="9.140625" style="106"/>
    <col min="2305" max="2305" width="2.85546875" style="106" customWidth="1"/>
    <col min="2306" max="2306" width="2.42578125" style="106" customWidth="1"/>
    <col min="2307" max="2307" width="5.42578125" style="106" customWidth="1"/>
    <col min="2308" max="2308" width="26.7109375" style="106" customWidth="1"/>
    <col min="2309" max="2309" width="5.140625" style="106" customWidth="1"/>
    <col min="2310" max="2310" width="4.85546875" style="106" customWidth="1"/>
    <col min="2311" max="2312" width="5" style="106" customWidth="1"/>
    <col min="2313" max="2313" width="5.140625" style="106" customWidth="1"/>
    <col min="2314" max="2314" width="4.85546875" style="106" customWidth="1"/>
    <col min="2315" max="2315" width="5.140625" style="106" customWidth="1"/>
    <col min="2316" max="2316" width="5.28515625" style="106" customWidth="1"/>
    <col min="2317" max="2317" width="4.7109375" style="106" customWidth="1"/>
    <col min="2318" max="2318" width="5" style="106" customWidth="1"/>
    <col min="2319" max="2319" width="4.28515625" style="106" customWidth="1"/>
    <col min="2320" max="2321" width="5.5703125" style="106" customWidth="1"/>
    <col min="2322" max="2322" width="4.85546875" style="106" customWidth="1"/>
    <col min="2323" max="2323" width="5.5703125" style="106" customWidth="1"/>
    <col min="2324" max="2324" width="6.28515625" style="106" customWidth="1"/>
    <col min="2325" max="2325" width="6.85546875" style="106" customWidth="1"/>
    <col min="2326" max="2326" width="7.140625" style="106" customWidth="1"/>
    <col min="2327" max="2560" width="9.140625" style="106"/>
    <col min="2561" max="2561" width="2.85546875" style="106" customWidth="1"/>
    <col min="2562" max="2562" width="2.42578125" style="106" customWidth="1"/>
    <col min="2563" max="2563" width="5.42578125" style="106" customWidth="1"/>
    <col min="2564" max="2564" width="26.7109375" style="106" customWidth="1"/>
    <col min="2565" max="2565" width="5.140625" style="106" customWidth="1"/>
    <col min="2566" max="2566" width="4.85546875" style="106" customWidth="1"/>
    <col min="2567" max="2568" width="5" style="106" customWidth="1"/>
    <col min="2569" max="2569" width="5.140625" style="106" customWidth="1"/>
    <col min="2570" max="2570" width="4.85546875" style="106" customWidth="1"/>
    <col min="2571" max="2571" width="5.140625" style="106" customWidth="1"/>
    <col min="2572" max="2572" width="5.28515625" style="106" customWidth="1"/>
    <col min="2573" max="2573" width="4.7109375" style="106" customWidth="1"/>
    <col min="2574" max="2574" width="5" style="106" customWidth="1"/>
    <col min="2575" max="2575" width="4.28515625" style="106" customWidth="1"/>
    <col min="2576" max="2577" width="5.5703125" style="106" customWidth="1"/>
    <col min="2578" max="2578" width="4.85546875" style="106" customWidth="1"/>
    <col min="2579" max="2579" width="5.5703125" style="106" customWidth="1"/>
    <col min="2580" max="2580" width="6.28515625" style="106" customWidth="1"/>
    <col min="2581" max="2581" width="6.85546875" style="106" customWidth="1"/>
    <col min="2582" max="2582" width="7.140625" style="106" customWidth="1"/>
    <col min="2583" max="2816" width="9.140625" style="106"/>
    <col min="2817" max="2817" width="2.85546875" style="106" customWidth="1"/>
    <col min="2818" max="2818" width="2.42578125" style="106" customWidth="1"/>
    <col min="2819" max="2819" width="5.42578125" style="106" customWidth="1"/>
    <col min="2820" max="2820" width="26.7109375" style="106" customWidth="1"/>
    <col min="2821" max="2821" width="5.140625" style="106" customWidth="1"/>
    <col min="2822" max="2822" width="4.85546875" style="106" customWidth="1"/>
    <col min="2823" max="2824" width="5" style="106" customWidth="1"/>
    <col min="2825" max="2825" width="5.140625" style="106" customWidth="1"/>
    <col min="2826" max="2826" width="4.85546875" style="106" customWidth="1"/>
    <col min="2827" max="2827" width="5.140625" style="106" customWidth="1"/>
    <col min="2828" max="2828" width="5.28515625" style="106" customWidth="1"/>
    <col min="2829" max="2829" width="4.7109375" style="106" customWidth="1"/>
    <col min="2830" max="2830" width="5" style="106" customWidth="1"/>
    <col min="2831" max="2831" width="4.28515625" style="106" customWidth="1"/>
    <col min="2832" max="2833" width="5.5703125" style="106" customWidth="1"/>
    <col min="2834" max="2834" width="4.85546875" style="106" customWidth="1"/>
    <col min="2835" max="2835" width="5.5703125" style="106" customWidth="1"/>
    <col min="2836" max="2836" width="6.28515625" style="106" customWidth="1"/>
    <col min="2837" max="2837" width="6.85546875" style="106" customWidth="1"/>
    <col min="2838" max="2838" width="7.140625" style="106" customWidth="1"/>
    <col min="2839" max="3072" width="9.140625" style="106"/>
    <col min="3073" max="3073" width="2.85546875" style="106" customWidth="1"/>
    <col min="3074" max="3074" width="2.42578125" style="106" customWidth="1"/>
    <col min="3075" max="3075" width="5.42578125" style="106" customWidth="1"/>
    <col min="3076" max="3076" width="26.7109375" style="106" customWidth="1"/>
    <col min="3077" max="3077" width="5.140625" style="106" customWidth="1"/>
    <col min="3078" max="3078" width="4.85546875" style="106" customWidth="1"/>
    <col min="3079" max="3080" width="5" style="106" customWidth="1"/>
    <col min="3081" max="3081" width="5.140625" style="106" customWidth="1"/>
    <col min="3082" max="3082" width="4.85546875" style="106" customWidth="1"/>
    <col min="3083" max="3083" width="5.140625" style="106" customWidth="1"/>
    <col min="3084" max="3084" width="5.28515625" style="106" customWidth="1"/>
    <col min="3085" max="3085" width="4.7109375" style="106" customWidth="1"/>
    <col min="3086" max="3086" width="5" style="106" customWidth="1"/>
    <col min="3087" max="3087" width="4.28515625" style="106" customWidth="1"/>
    <col min="3088" max="3089" width="5.5703125" style="106" customWidth="1"/>
    <col min="3090" max="3090" width="4.85546875" style="106" customWidth="1"/>
    <col min="3091" max="3091" width="5.5703125" style="106" customWidth="1"/>
    <col min="3092" max="3092" width="6.28515625" style="106" customWidth="1"/>
    <col min="3093" max="3093" width="6.85546875" style="106" customWidth="1"/>
    <col min="3094" max="3094" width="7.140625" style="106" customWidth="1"/>
    <col min="3095" max="3328" width="9.140625" style="106"/>
    <col min="3329" max="3329" width="2.85546875" style="106" customWidth="1"/>
    <col min="3330" max="3330" width="2.42578125" style="106" customWidth="1"/>
    <col min="3331" max="3331" width="5.42578125" style="106" customWidth="1"/>
    <col min="3332" max="3332" width="26.7109375" style="106" customWidth="1"/>
    <col min="3333" max="3333" width="5.140625" style="106" customWidth="1"/>
    <col min="3334" max="3334" width="4.85546875" style="106" customWidth="1"/>
    <col min="3335" max="3336" width="5" style="106" customWidth="1"/>
    <col min="3337" max="3337" width="5.140625" style="106" customWidth="1"/>
    <col min="3338" max="3338" width="4.85546875" style="106" customWidth="1"/>
    <col min="3339" max="3339" width="5.140625" style="106" customWidth="1"/>
    <col min="3340" max="3340" width="5.28515625" style="106" customWidth="1"/>
    <col min="3341" max="3341" width="4.7109375" style="106" customWidth="1"/>
    <col min="3342" max="3342" width="5" style="106" customWidth="1"/>
    <col min="3343" max="3343" width="4.28515625" style="106" customWidth="1"/>
    <col min="3344" max="3345" width="5.5703125" style="106" customWidth="1"/>
    <col min="3346" max="3346" width="4.85546875" style="106" customWidth="1"/>
    <col min="3347" max="3347" width="5.5703125" style="106" customWidth="1"/>
    <col min="3348" max="3348" width="6.28515625" style="106" customWidth="1"/>
    <col min="3349" max="3349" width="6.85546875" style="106" customWidth="1"/>
    <col min="3350" max="3350" width="7.140625" style="106" customWidth="1"/>
    <col min="3351" max="3584" width="9.140625" style="106"/>
    <col min="3585" max="3585" width="2.85546875" style="106" customWidth="1"/>
    <col min="3586" max="3586" width="2.42578125" style="106" customWidth="1"/>
    <col min="3587" max="3587" width="5.42578125" style="106" customWidth="1"/>
    <col min="3588" max="3588" width="26.7109375" style="106" customWidth="1"/>
    <col min="3589" max="3589" width="5.140625" style="106" customWidth="1"/>
    <col min="3590" max="3590" width="4.85546875" style="106" customWidth="1"/>
    <col min="3591" max="3592" width="5" style="106" customWidth="1"/>
    <col min="3593" max="3593" width="5.140625" style="106" customWidth="1"/>
    <col min="3594" max="3594" width="4.85546875" style="106" customWidth="1"/>
    <col min="3595" max="3595" width="5.140625" style="106" customWidth="1"/>
    <col min="3596" max="3596" width="5.28515625" style="106" customWidth="1"/>
    <col min="3597" max="3597" width="4.7109375" style="106" customWidth="1"/>
    <col min="3598" max="3598" width="5" style="106" customWidth="1"/>
    <col min="3599" max="3599" width="4.28515625" style="106" customWidth="1"/>
    <col min="3600" max="3601" width="5.5703125" style="106" customWidth="1"/>
    <col min="3602" max="3602" width="4.85546875" style="106" customWidth="1"/>
    <col min="3603" max="3603" width="5.5703125" style="106" customWidth="1"/>
    <col min="3604" max="3604" width="6.28515625" style="106" customWidth="1"/>
    <col min="3605" max="3605" width="6.85546875" style="106" customWidth="1"/>
    <col min="3606" max="3606" width="7.140625" style="106" customWidth="1"/>
    <col min="3607" max="3840" width="9.140625" style="106"/>
    <col min="3841" max="3841" width="2.85546875" style="106" customWidth="1"/>
    <col min="3842" max="3842" width="2.42578125" style="106" customWidth="1"/>
    <col min="3843" max="3843" width="5.42578125" style="106" customWidth="1"/>
    <col min="3844" max="3844" width="26.7109375" style="106" customWidth="1"/>
    <col min="3845" max="3845" width="5.140625" style="106" customWidth="1"/>
    <col min="3846" max="3846" width="4.85546875" style="106" customWidth="1"/>
    <col min="3847" max="3848" width="5" style="106" customWidth="1"/>
    <col min="3849" max="3849" width="5.140625" style="106" customWidth="1"/>
    <col min="3850" max="3850" width="4.85546875" style="106" customWidth="1"/>
    <col min="3851" max="3851" width="5.140625" style="106" customWidth="1"/>
    <col min="3852" max="3852" width="5.28515625" style="106" customWidth="1"/>
    <col min="3853" max="3853" width="4.7109375" style="106" customWidth="1"/>
    <col min="3854" max="3854" width="5" style="106" customWidth="1"/>
    <col min="3855" max="3855" width="4.28515625" style="106" customWidth="1"/>
    <col min="3856" max="3857" width="5.5703125" style="106" customWidth="1"/>
    <col min="3858" max="3858" width="4.85546875" style="106" customWidth="1"/>
    <col min="3859" max="3859" width="5.5703125" style="106" customWidth="1"/>
    <col min="3860" max="3860" width="6.28515625" style="106" customWidth="1"/>
    <col min="3861" max="3861" width="6.85546875" style="106" customWidth="1"/>
    <col min="3862" max="3862" width="7.140625" style="106" customWidth="1"/>
    <col min="3863" max="4096" width="9.140625" style="106"/>
    <col min="4097" max="4097" width="2.85546875" style="106" customWidth="1"/>
    <col min="4098" max="4098" width="2.42578125" style="106" customWidth="1"/>
    <col min="4099" max="4099" width="5.42578125" style="106" customWidth="1"/>
    <col min="4100" max="4100" width="26.7109375" style="106" customWidth="1"/>
    <col min="4101" max="4101" width="5.140625" style="106" customWidth="1"/>
    <col min="4102" max="4102" width="4.85546875" style="106" customWidth="1"/>
    <col min="4103" max="4104" width="5" style="106" customWidth="1"/>
    <col min="4105" max="4105" width="5.140625" style="106" customWidth="1"/>
    <col min="4106" max="4106" width="4.85546875" style="106" customWidth="1"/>
    <col min="4107" max="4107" width="5.140625" style="106" customWidth="1"/>
    <col min="4108" max="4108" width="5.28515625" style="106" customWidth="1"/>
    <col min="4109" max="4109" width="4.7109375" style="106" customWidth="1"/>
    <col min="4110" max="4110" width="5" style="106" customWidth="1"/>
    <col min="4111" max="4111" width="4.28515625" style="106" customWidth="1"/>
    <col min="4112" max="4113" width="5.5703125" style="106" customWidth="1"/>
    <col min="4114" max="4114" width="4.85546875" style="106" customWidth="1"/>
    <col min="4115" max="4115" width="5.5703125" style="106" customWidth="1"/>
    <col min="4116" max="4116" width="6.28515625" style="106" customWidth="1"/>
    <col min="4117" max="4117" width="6.85546875" style="106" customWidth="1"/>
    <col min="4118" max="4118" width="7.140625" style="106" customWidth="1"/>
    <col min="4119" max="4352" width="9.140625" style="106"/>
    <col min="4353" max="4353" width="2.85546875" style="106" customWidth="1"/>
    <col min="4354" max="4354" width="2.42578125" style="106" customWidth="1"/>
    <col min="4355" max="4355" width="5.42578125" style="106" customWidth="1"/>
    <col min="4356" max="4356" width="26.7109375" style="106" customWidth="1"/>
    <col min="4357" max="4357" width="5.140625" style="106" customWidth="1"/>
    <col min="4358" max="4358" width="4.85546875" style="106" customWidth="1"/>
    <col min="4359" max="4360" width="5" style="106" customWidth="1"/>
    <col min="4361" max="4361" width="5.140625" style="106" customWidth="1"/>
    <col min="4362" max="4362" width="4.85546875" style="106" customWidth="1"/>
    <col min="4363" max="4363" width="5.140625" style="106" customWidth="1"/>
    <col min="4364" max="4364" width="5.28515625" style="106" customWidth="1"/>
    <col min="4365" max="4365" width="4.7109375" style="106" customWidth="1"/>
    <col min="4366" max="4366" width="5" style="106" customWidth="1"/>
    <col min="4367" max="4367" width="4.28515625" style="106" customWidth="1"/>
    <col min="4368" max="4369" width="5.5703125" style="106" customWidth="1"/>
    <col min="4370" max="4370" width="4.85546875" style="106" customWidth="1"/>
    <col min="4371" max="4371" width="5.5703125" style="106" customWidth="1"/>
    <col min="4372" max="4372" width="6.28515625" style="106" customWidth="1"/>
    <col min="4373" max="4373" width="6.85546875" style="106" customWidth="1"/>
    <col min="4374" max="4374" width="7.140625" style="106" customWidth="1"/>
    <col min="4375" max="4608" width="9.140625" style="106"/>
    <col min="4609" max="4609" width="2.85546875" style="106" customWidth="1"/>
    <col min="4610" max="4610" width="2.42578125" style="106" customWidth="1"/>
    <col min="4611" max="4611" width="5.42578125" style="106" customWidth="1"/>
    <col min="4612" max="4612" width="26.7109375" style="106" customWidth="1"/>
    <col min="4613" max="4613" width="5.140625" style="106" customWidth="1"/>
    <col min="4614" max="4614" width="4.85546875" style="106" customWidth="1"/>
    <col min="4615" max="4616" width="5" style="106" customWidth="1"/>
    <col min="4617" max="4617" width="5.140625" style="106" customWidth="1"/>
    <col min="4618" max="4618" width="4.85546875" style="106" customWidth="1"/>
    <col min="4619" max="4619" width="5.140625" style="106" customWidth="1"/>
    <col min="4620" max="4620" width="5.28515625" style="106" customWidth="1"/>
    <col min="4621" max="4621" width="4.7109375" style="106" customWidth="1"/>
    <col min="4622" max="4622" width="5" style="106" customWidth="1"/>
    <col min="4623" max="4623" width="4.28515625" style="106" customWidth="1"/>
    <col min="4624" max="4625" width="5.5703125" style="106" customWidth="1"/>
    <col min="4626" max="4626" width="4.85546875" style="106" customWidth="1"/>
    <col min="4627" max="4627" width="5.5703125" style="106" customWidth="1"/>
    <col min="4628" max="4628" width="6.28515625" style="106" customWidth="1"/>
    <col min="4629" max="4629" width="6.85546875" style="106" customWidth="1"/>
    <col min="4630" max="4630" width="7.140625" style="106" customWidth="1"/>
    <col min="4631" max="4864" width="9.140625" style="106"/>
    <col min="4865" max="4865" width="2.85546875" style="106" customWidth="1"/>
    <col min="4866" max="4866" width="2.42578125" style="106" customWidth="1"/>
    <col min="4867" max="4867" width="5.42578125" style="106" customWidth="1"/>
    <col min="4868" max="4868" width="26.7109375" style="106" customWidth="1"/>
    <col min="4869" max="4869" width="5.140625" style="106" customWidth="1"/>
    <col min="4870" max="4870" width="4.85546875" style="106" customWidth="1"/>
    <col min="4871" max="4872" width="5" style="106" customWidth="1"/>
    <col min="4873" max="4873" width="5.140625" style="106" customWidth="1"/>
    <col min="4874" max="4874" width="4.85546875" style="106" customWidth="1"/>
    <col min="4875" max="4875" width="5.140625" style="106" customWidth="1"/>
    <col min="4876" max="4876" width="5.28515625" style="106" customWidth="1"/>
    <col min="4877" max="4877" width="4.7109375" style="106" customWidth="1"/>
    <col min="4878" max="4878" width="5" style="106" customWidth="1"/>
    <col min="4879" max="4879" width="4.28515625" style="106" customWidth="1"/>
    <col min="4880" max="4881" width="5.5703125" style="106" customWidth="1"/>
    <col min="4882" max="4882" width="4.85546875" style="106" customWidth="1"/>
    <col min="4883" max="4883" width="5.5703125" style="106" customWidth="1"/>
    <col min="4884" max="4884" width="6.28515625" style="106" customWidth="1"/>
    <col min="4885" max="4885" width="6.85546875" style="106" customWidth="1"/>
    <col min="4886" max="4886" width="7.140625" style="106" customWidth="1"/>
    <col min="4887" max="5120" width="9.140625" style="106"/>
    <col min="5121" max="5121" width="2.85546875" style="106" customWidth="1"/>
    <col min="5122" max="5122" width="2.42578125" style="106" customWidth="1"/>
    <col min="5123" max="5123" width="5.42578125" style="106" customWidth="1"/>
    <col min="5124" max="5124" width="26.7109375" style="106" customWidth="1"/>
    <col min="5125" max="5125" width="5.140625" style="106" customWidth="1"/>
    <col min="5126" max="5126" width="4.85546875" style="106" customWidth="1"/>
    <col min="5127" max="5128" width="5" style="106" customWidth="1"/>
    <col min="5129" max="5129" width="5.140625" style="106" customWidth="1"/>
    <col min="5130" max="5130" width="4.85546875" style="106" customWidth="1"/>
    <col min="5131" max="5131" width="5.140625" style="106" customWidth="1"/>
    <col min="5132" max="5132" width="5.28515625" style="106" customWidth="1"/>
    <col min="5133" max="5133" width="4.7109375" style="106" customWidth="1"/>
    <col min="5134" max="5134" width="5" style="106" customWidth="1"/>
    <col min="5135" max="5135" width="4.28515625" style="106" customWidth="1"/>
    <col min="5136" max="5137" width="5.5703125" style="106" customWidth="1"/>
    <col min="5138" max="5138" width="4.85546875" style="106" customWidth="1"/>
    <col min="5139" max="5139" width="5.5703125" style="106" customWidth="1"/>
    <col min="5140" max="5140" width="6.28515625" style="106" customWidth="1"/>
    <col min="5141" max="5141" width="6.85546875" style="106" customWidth="1"/>
    <col min="5142" max="5142" width="7.140625" style="106" customWidth="1"/>
    <col min="5143" max="5376" width="9.140625" style="106"/>
    <col min="5377" max="5377" width="2.85546875" style="106" customWidth="1"/>
    <col min="5378" max="5378" width="2.42578125" style="106" customWidth="1"/>
    <col min="5379" max="5379" width="5.42578125" style="106" customWidth="1"/>
    <col min="5380" max="5380" width="26.7109375" style="106" customWidth="1"/>
    <col min="5381" max="5381" width="5.140625" style="106" customWidth="1"/>
    <col min="5382" max="5382" width="4.85546875" style="106" customWidth="1"/>
    <col min="5383" max="5384" width="5" style="106" customWidth="1"/>
    <col min="5385" max="5385" width="5.140625" style="106" customWidth="1"/>
    <col min="5386" max="5386" width="4.85546875" style="106" customWidth="1"/>
    <col min="5387" max="5387" width="5.140625" style="106" customWidth="1"/>
    <col min="5388" max="5388" width="5.28515625" style="106" customWidth="1"/>
    <col min="5389" max="5389" width="4.7109375" style="106" customWidth="1"/>
    <col min="5390" max="5390" width="5" style="106" customWidth="1"/>
    <col min="5391" max="5391" width="4.28515625" style="106" customWidth="1"/>
    <col min="5392" max="5393" width="5.5703125" style="106" customWidth="1"/>
    <col min="5394" max="5394" width="4.85546875" style="106" customWidth="1"/>
    <col min="5395" max="5395" width="5.5703125" style="106" customWidth="1"/>
    <col min="5396" max="5396" width="6.28515625" style="106" customWidth="1"/>
    <col min="5397" max="5397" width="6.85546875" style="106" customWidth="1"/>
    <col min="5398" max="5398" width="7.140625" style="106" customWidth="1"/>
    <col min="5399" max="5632" width="9.140625" style="106"/>
    <col min="5633" max="5633" width="2.85546875" style="106" customWidth="1"/>
    <col min="5634" max="5634" width="2.42578125" style="106" customWidth="1"/>
    <col min="5635" max="5635" width="5.42578125" style="106" customWidth="1"/>
    <col min="5636" max="5636" width="26.7109375" style="106" customWidth="1"/>
    <col min="5637" max="5637" width="5.140625" style="106" customWidth="1"/>
    <col min="5638" max="5638" width="4.85546875" style="106" customWidth="1"/>
    <col min="5639" max="5640" width="5" style="106" customWidth="1"/>
    <col min="5641" max="5641" width="5.140625" style="106" customWidth="1"/>
    <col min="5642" max="5642" width="4.85546875" style="106" customWidth="1"/>
    <col min="5643" max="5643" width="5.140625" style="106" customWidth="1"/>
    <col min="5644" max="5644" width="5.28515625" style="106" customWidth="1"/>
    <col min="5645" max="5645" width="4.7109375" style="106" customWidth="1"/>
    <col min="5646" max="5646" width="5" style="106" customWidth="1"/>
    <col min="5647" max="5647" width="4.28515625" style="106" customWidth="1"/>
    <col min="5648" max="5649" width="5.5703125" style="106" customWidth="1"/>
    <col min="5650" max="5650" width="4.85546875" style="106" customWidth="1"/>
    <col min="5651" max="5651" width="5.5703125" style="106" customWidth="1"/>
    <col min="5652" max="5652" width="6.28515625" style="106" customWidth="1"/>
    <col min="5653" max="5653" width="6.85546875" style="106" customWidth="1"/>
    <col min="5654" max="5654" width="7.140625" style="106" customWidth="1"/>
    <col min="5655" max="5888" width="9.140625" style="106"/>
    <col min="5889" max="5889" width="2.85546875" style="106" customWidth="1"/>
    <col min="5890" max="5890" width="2.42578125" style="106" customWidth="1"/>
    <col min="5891" max="5891" width="5.42578125" style="106" customWidth="1"/>
    <col min="5892" max="5892" width="26.7109375" style="106" customWidth="1"/>
    <col min="5893" max="5893" width="5.140625" style="106" customWidth="1"/>
    <col min="5894" max="5894" width="4.85546875" style="106" customWidth="1"/>
    <col min="5895" max="5896" width="5" style="106" customWidth="1"/>
    <col min="5897" max="5897" width="5.140625" style="106" customWidth="1"/>
    <col min="5898" max="5898" width="4.85546875" style="106" customWidth="1"/>
    <col min="5899" max="5899" width="5.140625" style="106" customWidth="1"/>
    <col min="5900" max="5900" width="5.28515625" style="106" customWidth="1"/>
    <col min="5901" max="5901" width="4.7109375" style="106" customWidth="1"/>
    <col min="5902" max="5902" width="5" style="106" customWidth="1"/>
    <col min="5903" max="5903" width="4.28515625" style="106" customWidth="1"/>
    <col min="5904" max="5905" width="5.5703125" style="106" customWidth="1"/>
    <col min="5906" max="5906" width="4.85546875" style="106" customWidth="1"/>
    <col min="5907" max="5907" width="5.5703125" style="106" customWidth="1"/>
    <col min="5908" max="5908" width="6.28515625" style="106" customWidth="1"/>
    <col min="5909" max="5909" width="6.85546875" style="106" customWidth="1"/>
    <col min="5910" max="5910" width="7.140625" style="106" customWidth="1"/>
    <col min="5911" max="6144" width="9.140625" style="106"/>
    <col min="6145" max="6145" width="2.85546875" style="106" customWidth="1"/>
    <col min="6146" max="6146" width="2.42578125" style="106" customWidth="1"/>
    <col min="6147" max="6147" width="5.42578125" style="106" customWidth="1"/>
    <col min="6148" max="6148" width="26.7109375" style="106" customWidth="1"/>
    <col min="6149" max="6149" width="5.140625" style="106" customWidth="1"/>
    <col min="6150" max="6150" width="4.85546875" style="106" customWidth="1"/>
    <col min="6151" max="6152" width="5" style="106" customWidth="1"/>
    <col min="6153" max="6153" width="5.140625" style="106" customWidth="1"/>
    <col min="6154" max="6154" width="4.85546875" style="106" customWidth="1"/>
    <col min="6155" max="6155" width="5.140625" style="106" customWidth="1"/>
    <col min="6156" max="6156" width="5.28515625" style="106" customWidth="1"/>
    <col min="6157" max="6157" width="4.7109375" style="106" customWidth="1"/>
    <col min="6158" max="6158" width="5" style="106" customWidth="1"/>
    <col min="6159" max="6159" width="4.28515625" style="106" customWidth="1"/>
    <col min="6160" max="6161" width="5.5703125" style="106" customWidth="1"/>
    <col min="6162" max="6162" width="4.85546875" style="106" customWidth="1"/>
    <col min="6163" max="6163" width="5.5703125" style="106" customWidth="1"/>
    <col min="6164" max="6164" width="6.28515625" style="106" customWidth="1"/>
    <col min="6165" max="6165" width="6.85546875" style="106" customWidth="1"/>
    <col min="6166" max="6166" width="7.140625" style="106" customWidth="1"/>
    <col min="6167" max="6400" width="9.140625" style="106"/>
    <col min="6401" max="6401" width="2.85546875" style="106" customWidth="1"/>
    <col min="6402" max="6402" width="2.42578125" style="106" customWidth="1"/>
    <col min="6403" max="6403" width="5.42578125" style="106" customWidth="1"/>
    <col min="6404" max="6404" width="26.7109375" style="106" customWidth="1"/>
    <col min="6405" max="6405" width="5.140625" style="106" customWidth="1"/>
    <col min="6406" max="6406" width="4.85546875" style="106" customWidth="1"/>
    <col min="6407" max="6408" width="5" style="106" customWidth="1"/>
    <col min="6409" max="6409" width="5.140625" style="106" customWidth="1"/>
    <col min="6410" max="6410" width="4.85546875" style="106" customWidth="1"/>
    <col min="6411" max="6411" width="5.140625" style="106" customWidth="1"/>
    <col min="6412" max="6412" width="5.28515625" style="106" customWidth="1"/>
    <col min="6413" max="6413" width="4.7109375" style="106" customWidth="1"/>
    <col min="6414" max="6414" width="5" style="106" customWidth="1"/>
    <col min="6415" max="6415" width="4.28515625" style="106" customWidth="1"/>
    <col min="6416" max="6417" width="5.5703125" style="106" customWidth="1"/>
    <col min="6418" max="6418" width="4.85546875" style="106" customWidth="1"/>
    <col min="6419" max="6419" width="5.5703125" style="106" customWidth="1"/>
    <col min="6420" max="6420" width="6.28515625" style="106" customWidth="1"/>
    <col min="6421" max="6421" width="6.85546875" style="106" customWidth="1"/>
    <col min="6422" max="6422" width="7.140625" style="106" customWidth="1"/>
    <col min="6423" max="6656" width="9.140625" style="106"/>
    <col min="6657" max="6657" width="2.85546875" style="106" customWidth="1"/>
    <col min="6658" max="6658" width="2.42578125" style="106" customWidth="1"/>
    <col min="6659" max="6659" width="5.42578125" style="106" customWidth="1"/>
    <col min="6660" max="6660" width="26.7109375" style="106" customWidth="1"/>
    <col min="6661" max="6661" width="5.140625" style="106" customWidth="1"/>
    <col min="6662" max="6662" width="4.85546875" style="106" customWidth="1"/>
    <col min="6663" max="6664" width="5" style="106" customWidth="1"/>
    <col min="6665" max="6665" width="5.140625" style="106" customWidth="1"/>
    <col min="6666" max="6666" width="4.85546875" style="106" customWidth="1"/>
    <col min="6667" max="6667" width="5.140625" style="106" customWidth="1"/>
    <col min="6668" max="6668" width="5.28515625" style="106" customWidth="1"/>
    <col min="6669" max="6669" width="4.7109375" style="106" customWidth="1"/>
    <col min="6670" max="6670" width="5" style="106" customWidth="1"/>
    <col min="6671" max="6671" width="4.28515625" style="106" customWidth="1"/>
    <col min="6672" max="6673" width="5.5703125" style="106" customWidth="1"/>
    <col min="6674" max="6674" width="4.85546875" style="106" customWidth="1"/>
    <col min="6675" max="6675" width="5.5703125" style="106" customWidth="1"/>
    <col min="6676" max="6676" width="6.28515625" style="106" customWidth="1"/>
    <col min="6677" max="6677" width="6.85546875" style="106" customWidth="1"/>
    <col min="6678" max="6678" width="7.140625" style="106" customWidth="1"/>
    <col min="6679" max="6912" width="9.140625" style="106"/>
    <col min="6913" max="6913" width="2.85546875" style="106" customWidth="1"/>
    <col min="6914" max="6914" width="2.42578125" style="106" customWidth="1"/>
    <col min="6915" max="6915" width="5.42578125" style="106" customWidth="1"/>
    <col min="6916" max="6916" width="26.7109375" style="106" customWidth="1"/>
    <col min="6917" max="6917" width="5.140625" style="106" customWidth="1"/>
    <col min="6918" max="6918" width="4.85546875" style="106" customWidth="1"/>
    <col min="6919" max="6920" width="5" style="106" customWidth="1"/>
    <col min="6921" max="6921" width="5.140625" style="106" customWidth="1"/>
    <col min="6922" max="6922" width="4.85546875" style="106" customWidth="1"/>
    <col min="6923" max="6923" width="5.140625" style="106" customWidth="1"/>
    <col min="6924" max="6924" width="5.28515625" style="106" customWidth="1"/>
    <col min="6925" max="6925" width="4.7109375" style="106" customWidth="1"/>
    <col min="6926" max="6926" width="5" style="106" customWidth="1"/>
    <col min="6927" max="6927" width="4.28515625" style="106" customWidth="1"/>
    <col min="6928" max="6929" width="5.5703125" style="106" customWidth="1"/>
    <col min="6930" max="6930" width="4.85546875" style="106" customWidth="1"/>
    <col min="6931" max="6931" width="5.5703125" style="106" customWidth="1"/>
    <col min="6932" max="6932" width="6.28515625" style="106" customWidth="1"/>
    <col min="6933" max="6933" width="6.85546875" style="106" customWidth="1"/>
    <col min="6934" max="6934" width="7.140625" style="106" customWidth="1"/>
    <col min="6935" max="7168" width="9.140625" style="106"/>
    <col min="7169" max="7169" width="2.85546875" style="106" customWidth="1"/>
    <col min="7170" max="7170" width="2.42578125" style="106" customWidth="1"/>
    <col min="7171" max="7171" width="5.42578125" style="106" customWidth="1"/>
    <col min="7172" max="7172" width="26.7109375" style="106" customWidth="1"/>
    <col min="7173" max="7173" width="5.140625" style="106" customWidth="1"/>
    <col min="7174" max="7174" width="4.85546875" style="106" customWidth="1"/>
    <col min="7175" max="7176" width="5" style="106" customWidth="1"/>
    <col min="7177" max="7177" width="5.140625" style="106" customWidth="1"/>
    <col min="7178" max="7178" width="4.85546875" style="106" customWidth="1"/>
    <col min="7179" max="7179" width="5.140625" style="106" customWidth="1"/>
    <col min="7180" max="7180" width="5.28515625" style="106" customWidth="1"/>
    <col min="7181" max="7181" width="4.7109375" style="106" customWidth="1"/>
    <col min="7182" max="7182" width="5" style="106" customWidth="1"/>
    <col min="7183" max="7183" width="4.28515625" style="106" customWidth="1"/>
    <col min="7184" max="7185" width="5.5703125" style="106" customWidth="1"/>
    <col min="7186" max="7186" width="4.85546875" style="106" customWidth="1"/>
    <col min="7187" max="7187" width="5.5703125" style="106" customWidth="1"/>
    <col min="7188" max="7188" width="6.28515625" style="106" customWidth="1"/>
    <col min="7189" max="7189" width="6.85546875" style="106" customWidth="1"/>
    <col min="7190" max="7190" width="7.140625" style="106" customWidth="1"/>
    <col min="7191" max="7424" width="9.140625" style="106"/>
    <col min="7425" max="7425" width="2.85546875" style="106" customWidth="1"/>
    <col min="7426" max="7426" width="2.42578125" style="106" customWidth="1"/>
    <col min="7427" max="7427" width="5.42578125" style="106" customWidth="1"/>
    <col min="7428" max="7428" width="26.7109375" style="106" customWidth="1"/>
    <col min="7429" max="7429" width="5.140625" style="106" customWidth="1"/>
    <col min="7430" max="7430" width="4.85546875" style="106" customWidth="1"/>
    <col min="7431" max="7432" width="5" style="106" customWidth="1"/>
    <col min="7433" max="7433" width="5.140625" style="106" customWidth="1"/>
    <col min="7434" max="7434" width="4.85546875" style="106" customWidth="1"/>
    <col min="7435" max="7435" width="5.140625" style="106" customWidth="1"/>
    <col min="7436" max="7436" width="5.28515625" style="106" customWidth="1"/>
    <col min="7437" max="7437" width="4.7109375" style="106" customWidth="1"/>
    <col min="7438" max="7438" width="5" style="106" customWidth="1"/>
    <col min="7439" max="7439" width="4.28515625" style="106" customWidth="1"/>
    <col min="7440" max="7441" width="5.5703125" style="106" customWidth="1"/>
    <col min="7442" max="7442" width="4.85546875" style="106" customWidth="1"/>
    <col min="7443" max="7443" width="5.5703125" style="106" customWidth="1"/>
    <col min="7444" max="7444" width="6.28515625" style="106" customWidth="1"/>
    <col min="7445" max="7445" width="6.85546875" style="106" customWidth="1"/>
    <col min="7446" max="7446" width="7.140625" style="106" customWidth="1"/>
    <col min="7447" max="7680" width="9.140625" style="106"/>
    <col min="7681" max="7681" width="2.85546875" style="106" customWidth="1"/>
    <col min="7682" max="7682" width="2.42578125" style="106" customWidth="1"/>
    <col min="7683" max="7683" width="5.42578125" style="106" customWidth="1"/>
    <col min="7684" max="7684" width="26.7109375" style="106" customWidth="1"/>
    <col min="7685" max="7685" width="5.140625" style="106" customWidth="1"/>
    <col min="7686" max="7686" width="4.85546875" style="106" customWidth="1"/>
    <col min="7687" max="7688" width="5" style="106" customWidth="1"/>
    <col min="7689" max="7689" width="5.140625" style="106" customWidth="1"/>
    <col min="7690" max="7690" width="4.85546875" style="106" customWidth="1"/>
    <col min="7691" max="7691" width="5.140625" style="106" customWidth="1"/>
    <col min="7692" max="7692" width="5.28515625" style="106" customWidth="1"/>
    <col min="7693" max="7693" width="4.7109375" style="106" customWidth="1"/>
    <col min="7694" max="7694" width="5" style="106" customWidth="1"/>
    <col min="7695" max="7695" width="4.28515625" style="106" customWidth="1"/>
    <col min="7696" max="7697" width="5.5703125" style="106" customWidth="1"/>
    <col min="7698" max="7698" width="4.85546875" style="106" customWidth="1"/>
    <col min="7699" max="7699" width="5.5703125" style="106" customWidth="1"/>
    <col min="7700" max="7700" width="6.28515625" style="106" customWidth="1"/>
    <col min="7701" max="7701" width="6.85546875" style="106" customWidth="1"/>
    <col min="7702" max="7702" width="7.140625" style="106" customWidth="1"/>
    <col min="7703" max="7936" width="9.140625" style="106"/>
    <col min="7937" max="7937" width="2.85546875" style="106" customWidth="1"/>
    <col min="7938" max="7938" width="2.42578125" style="106" customWidth="1"/>
    <col min="7939" max="7939" width="5.42578125" style="106" customWidth="1"/>
    <col min="7940" max="7940" width="26.7109375" style="106" customWidth="1"/>
    <col min="7941" max="7941" width="5.140625" style="106" customWidth="1"/>
    <col min="7942" max="7942" width="4.85546875" style="106" customWidth="1"/>
    <col min="7943" max="7944" width="5" style="106" customWidth="1"/>
    <col min="7945" max="7945" width="5.140625" style="106" customWidth="1"/>
    <col min="7946" max="7946" width="4.85546875" style="106" customWidth="1"/>
    <col min="7947" max="7947" width="5.140625" style="106" customWidth="1"/>
    <col min="7948" max="7948" width="5.28515625" style="106" customWidth="1"/>
    <col min="7949" max="7949" width="4.7109375" style="106" customWidth="1"/>
    <col min="7950" max="7950" width="5" style="106" customWidth="1"/>
    <col min="7951" max="7951" width="4.28515625" style="106" customWidth="1"/>
    <col min="7952" max="7953" width="5.5703125" style="106" customWidth="1"/>
    <col min="7954" max="7954" width="4.85546875" style="106" customWidth="1"/>
    <col min="7955" max="7955" width="5.5703125" style="106" customWidth="1"/>
    <col min="7956" max="7956" width="6.28515625" style="106" customWidth="1"/>
    <col min="7957" max="7957" width="6.85546875" style="106" customWidth="1"/>
    <col min="7958" max="7958" width="7.140625" style="106" customWidth="1"/>
    <col min="7959" max="8192" width="9.140625" style="106"/>
    <col min="8193" max="8193" width="2.85546875" style="106" customWidth="1"/>
    <col min="8194" max="8194" width="2.42578125" style="106" customWidth="1"/>
    <col min="8195" max="8195" width="5.42578125" style="106" customWidth="1"/>
    <col min="8196" max="8196" width="26.7109375" style="106" customWidth="1"/>
    <col min="8197" max="8197" width="5.140625" style="106" customWidth="1"/>
    <col min="8198" max="8198" width="4.85546875" style="106" customWidth="1"/>
    <col min="8199" max="8200" width="5" style="106" customWidth="1"/>
    <col min="8201" max="8201" width="5.140625" style="106" customWidth="1"/>
    <col min="8202" max="8202" width="4.85546875" style="106" customWidth="1"/>
    <col min="8203" max="8203" width="5.140625" style="106" customWidth="1"/>
    <col min="8204" max="8204" width="5.28515625" style="106" customWidth="1"/>
    <col min="8205" max="8205" width="4.7109375" style="106" customWidth="1"/>
    <col min="8206" max="8206" width="5" style="106" customWidth="1"/>
    <col min="8207" max="8207" width="4.28515625" style="106" customWidth="1"/>
    <col min="8208" max="8209" width="5.5703125" style="106" customWidth="1"/>
    <col min="8210" max="8210" width="4.85546875" style="106" customWidth="1"/>
    <col min="8211" max="8211" width="5.5703125" style="106" customWidth="1"/>
    <col min="8212" max="8212" width="6.28515625" style="106" customWidth="1"/>
    <col min="8213" max="8213" width="6.85546875" style="106" customWidth="1"/>
    <col min="8214" max="8214" width="7.140625" style="106" customWidth="1"/>
    <col min="8215" max="8448" width="9.140625" style="106"/>
    <col min="8449" max="8449" width="2.85546875" style="106" customWidth="1"/>
    <col min="8450" max="8450" width="2.42578125" style="106" customWidth="1"/>
    <col min="8451" max="8451" width="5.42578125" style="106" customWidth="1"/>
    <col min="8452" max="8452" width="26.7109375" style="106" customWidth="1"/>
    <col min="8453" max="8453" width="5.140625" style="106" customWidth="1"/>
    <col min="8454" max="8454" width="4.85546875" style="106" customWidth="1"/>
    <col min="8455" max="8456" width="5" style="106" customWidth="1"/>
    <col min="8457" max="8457" width="5.140625" style="106" customWidth="1"/>
    <col min="8458" max="8458" width="4.85546875" style="106" customWidth="1"/>
    <col min="8459" max="8459" width="5.140625" style="106" customWidth="1"/>
    <col min="8460" max="8460" width="5.28515625" style="106" customWidth="1"/>
    <col min="8461" max="8461" width="4.7109375" style="106" customWidth="1"/>
    <col min="8462" max="8462" width="5" style="106" customWidth="1"/>
    <col min="8463" max="8463" width="4.28515625" style="106" customWidth="1"/>
    <col min="8464" max="8465" width="5.5703125" style="106" customWidth="1"/>
    <col min="8466" max="8466" width="4.85546875" style="106" customWidth="1"/>
    <col min="8467" max="8467" width="5.5703125" style="106" customWidth="1"/>
    <col min="8468" max="8468" width="6.28515625" style="106" customWidth="1"/>
    <col min="8469" max="8469" width="6.85546875" style="106" customWidth="1"/>
    <col min="8470" max="8470" width="7.140625" style="106" customWidth="1"/>
    <col min="8471" max="8704" width="9.140625" style="106"/>
    <col min="8705" max="8705" width="2.85546875" style="106" customWidth="1"/>
    <col min="8706" max="8706" width="2.42578125" style="106" customWidth="1"/>
    <col min="8707" max="8707" width="5.42578125" style="106" customWidth="1"/>
    <col min="8708" max="8708" width="26.7109375" style="106" customWidth="1"/>
    <col min="8709" max="8709" width="5.140625" style="106" customWidth="1"/>
    <col min="8710" max="8710" width="4.85546875" style="106" customWidth="1"/>
    <col min="8711" max="8712" width="5" style="106" customWidth="1"/>
    <col min="8713" max="8713" width="5.140625" style="106" customWidth="1"/>
    <col min="8714" max="8714" width="4.85546875" style="106" customWidth="1"/>
    <col min="8715" max="8715" width="5.140625" style="106" customWidth="1"/>
    <col min="8716" max="8716" width="5.28515625" style="106" customWidth="1"/>
    <col min="8717" max="8717" width="4.7109375" style="106" customWidth="1"/>
    <col min="8718" max="8718" width="5" style="106" customWidth="1"/>
    <col min="8719" max="8719" width="4.28515625" style="106" customWidth="1"/>
    <col min="8720" max="8721" width="5.5703125" style="106" customWidth="1"/>
    <col min="8722" max="8722" width="4.85546875" style="106" customWidth="1"/>
    <col min="8723" max="8723" width="5.5703125" style="106" customWidth="1"/>
    <col min="8724" max="8724" width="6.28515625" style="106" customWidth="1"/>
    <col min="8725" max="8725" width="6.85546875" style="106" customWidth="1"/>
    <col min="8726" max="8726" width="7.140625" style="106" customWidth="1"/>
    <col min="8727" max="8960" width="9.140625" style="106"/>
    <col min="8961" max="8961" width="2.85546875" style="106" customWidth="1"/>
    <col min="8962" max="8962" width="2.42578125" style="106" customWidth="1"/>
    <col min="8963" max="8963" width="5.42578125" style="106" customWidth="1"/>
    <col min="8964" max="8964" width="26.7109375" style="106" customWidth="1"/>
    <col min="8965" max="8965" width="5.140625" style="106" customWidth="1"/>
    <col min="8966" max="8966" width="4.85546875" style="106" customWidth="1"/>
    <col min="8967" max="8968" width="5" style="106" customWidth="1"/>
    <col min="8969" max="8969" width="5.140625" style="106" customWidth="1"/>
    <col min="8970" max="8970" width="4.85546875" style="106" customWidth="1"/>
    <col min="8971" max="8971" width="5.140625" style="106" customWidth="1"/>
    <col min="8972" max="8972" width="5.28515625" style="106" customWidth="1"/>
    <col min="8973" max="8973" width="4.7109375" style="106" customWidth="1"/>
    <col min="8974" max="8974" width="5" style="106" customWidth="1"/>
    <col min="8975" max="8975" width="4.28515625" style="106" customWidth="1"/>
    <col min="8976" max="8977" width="5.5703125" style="106" customWidth="1"/>
    <col min="8978" max="8978" width="4.85546875" style="106" customWidth="1"/>
    <col min="8979" max="8979" width="5.5703125" style="106" customWidth="1"/>
    <col min="8980" max="8980" width="6.28515625" style="106" customWidth="1"/>
    <col min="8981" max="8981" width="6.85546875" style="106" customWidth="1"/>
    <col min="8982" max="8982" width="7.140625" style="106" customWidth="1"/>
    <col min="8983" max="9216" width="9.140625" style="106"/>
    <col min="9217" max="9217" width="2.85546875" style="106" customWidth="1"/>
    <col min="9218" max="9218" width="2.42578125" style="106" customWidth="1"/>
    <col min="9219" max="9219" width="5.42578125" style="106" customWidth="1"/>
    <col min="9220" max="9220" width="26.7109375" style="106" customWidth="1"/>
    <col min="9221" max="9221" width="5.140625" style="106" customWidth="1"/>
    <col min="9222" max="9222" width="4.85546875" style="106" customWidth="1"/>
    <col min="9223" max="9224" width="5" style="106" customWidth="1"/>
    <col min="9225" max="9225" width="5.140625" style="106" customWidth="1"/>
    <col min="9226" max="9226" width="4.85546875" style="106" customWidth="1"/>
    <col min="9227" max="9227" width="5.140625" style="106" customWidth="1"/>
    <col min="9228" max="9228" width="5.28515625" style="106" customWidth="1"/>
    <col min="9229" max="9229" width="4.7109375" style="106" customWidth="1"/>
    <col min="9230" max="9230" width="5" style="106" customWidth="1"/>
    <col min="9231" max="9231" width="4.28515625" style="106" customWidth="1"/>
    <col min="9232" max="9233" width="5.5703125" style="106" customWidth="1"/>
    <col min="9234" max="9234" width="4.85546875" style="106" customWidth="1"/>
    <col min="9235" max="9235" width="5.5703125" style="106" customWidth="1"/>
    <col min="9236" max="9236" width="6.28515625" style="106" customWidth="1"/>
    <col min="9237" max="9237" width="6.85546875" style="106" customWidth="1"/>
    <col min="9238" max="9238" width="7.140625" style="106" customWidth="1"/>
    <col min="9239" max="9472" width="9.140625" style="106"/>
    <col min="9473" max="9473" width="2.85546875" style="106" customWidth="1"/>
    <col min="9474" max="9474" width="2.42578125" style="106" customWidth="1"/>
    <col min="9475" max="9475" width="5.42578125" style="106" customWidth="1"/>
    <col min="9476" max="9476" width="26.7109375" style="106" customWidth="1"/>
    <col min="9477" max="9477" width="5.140625" style="106" customWidth="1"/>
    <col min="9478" max="9478" width="4.85546875" style="106" customWidth="1"/>
    <col min="9479" max="9480" width="5" style="106" customWidth="1"/>
    <col min="9481" max="9481" width="5.140625" style="106" customWidth="1"/>
    <col min="9482" max="9482" width="4.85546875" style="106" customWidth="1"/>
    <col min="9483" max="9483" width="5.140625" style="106" customWidth="1"/>
    <col min="9484" max="9484" width="5.28515625" style="106" customWidth="1"/>
    <col min="9485" max="9485" width="4.7109375" style="106" customWidth="1"/>
    <col min="9486" max="9486" width="5" style="106" customWidth="1"/>
    <col min="9487" max="9487" width="4.28515625" style="106" customWidth="1"/>
    <col min="9488" max="9489" width="5.5703125" style="106" customWidth="1"/>
    <col min="9490" max="9490" width="4.85546875" style="106" customWidth="1"/>
    <col min="9491" max="9491" width="5.5703125" style="106" customWidth="1"/>
    <col min="9492" max="9492" width="6.28515625" style="106" customWidth="1"/>
    <col min="9493" max="9493" width="6.85546875" style="106" customWidth="1"/>
    <col min="9494" max="9494" width="7.140625" style="106" customWidth="1"/>
    <col min="9495" max="9728" width="9.140625" style="106"/>
    <col min="9729" max="9729" width="2.85546875" style="106" customWidth="1"/>
    <col min="9730" max="9730" width="2.42578125" style="106" customWidth="1"/>
    <col min="9731" max="9731" width="5.42578125" style="106" customWidth="1"/>
    <col min="9732" max="9732" width="26.7109375" style="106" customWidth="1"/>
    <col min="9733" max="9733" width="5.140625" style="106" customWidth="1"/>
    <col min="9734" max="9734" width="4.85546875" style="106" customWidth="1"/>
    <col min="9735" max="9736" width="5" style="106" customWidth="1"/>
    <col min="9737" max="9737" width="5.140625" style="106" customWidth="1"/>
    <col min="9738" max="9738" width="4.85546875" style="106" customWidth="1"/>
    <col min="9739" max="9739" width="5.140625" style="106" customWidth="1"/>
    <col min="9740" max="9740" width="5.28515625" style="106" customWidth="1"/>
    <col min="9741" max="9741" width="4.7109375" style="106" customWidth="1"/>
    <col min="9742" max="9742" width="5" style="106" customWidth="1"/>
    <col min="9743" max="9743" width="4.28515625" style="106" customWidth="1"/>
    <col min="9744" max="9745" width="5.5703125" style="106" customWidth="1"/>
    <col min="9746" max="9746" width="4.85546875" style="106" customWidth="1"/>
    <col min="9747" max="9747" width="5.5703125" style="106" customWidth="1"/>
    <col min="9748" max="9748" width="6.28515625" style="106" customWidth="1"/>
    <col min="9749" max="9749" width="6.85546875" style="106" customWidth="1"/>
    <col min="9750" max="9750" width="7.140625" style="106" customWidth="1"/>
    <col min="9751" max="9984" width="9.140625" style="106"/>
    <col min="9985" max="9985" width="2.85546875" style="106" customWidth="1"/>
    <col min="9986" max="9986" width="2.42578125" style="106" customWidth="1"/>
    <col min="9987" max="9987" width="5.42578125" style="106" customWidth="1"/>
    <col min="9988" max="9988" width="26.7109375" style="106" customWidth="1"/>
    <col min="9989" max="9989" width="5.140625" style="106" customWidth="1"/>
    <col min="9990" max="9990" width="4.85546875" style="106" customWidth="1"/>
    <col min="9991" max="9992" width="5" style="106" customWidth="1"/>
    <col min="9993" max="9993" width="5.140625" style="106" customWidth="1"/>
    <col min="9994" max="9994" width="4.85546875" style="106" customWidth="1"/>
    <col min="9995" max="9995" width="5.140625" style="106" customWidth="1"/>
    <col min="9996" max="9996" width="5.28515625" style="106" customWidth="1"/>
    <col min="9997" max="9997" width="4.7109375" style="106" customWidth="1"/>
    <col min="9998" max="9998" width="5" style="106" customWidth="1"/>
    <col min="9999" max="9999" width="4.28515625" style="106" customWidth="1"/>
    <col min="10000" max="10001" width="5.5703125" style="106" customWidth="1"/>
    <col min="10002" max="10002" width="4.85546875" style="106" customWidth="1"/>
    <col min="10003" max="10003" width="5.5703125" style="106" customWidth="1"/>
    <col min="10004" max="10004" width="6.28515625" style="106" customWidth="1"/>
    <col min="10005" max="10005" width="6.85546875" style="106" customWidth="1"/>
    <col min="10006" max="10006" width="7.140625" style="106" customWidth="1"/>
    <col min="10007" max="10240" width="9.140625" style="106"/>
    <col min="10241" max="10241" width="2.85546875" style="106" customWidth="1"/>
    <col min="10242" max="10242" width="2.42578125" style="106" customWidth="1"/>
    <col min="10243" max="10243" width="5.42578125" style="106" customWidth="1"/>
    <col min="10244" max="10244" width="26.7109375" style="106" customWidth="1"/>
    <col min="10245" max="10245" width="5.140625" style="106" customWidth="1"/>
    <col min="10246" max="10246" width="4.85546875" style="106" customWidth="1"/>
    <col min="10247" max="10248" width="5" style="106" customWidth="1"/>
    <col min="10249" max="10249" width="5.140625" style="106" customWidth="1"/>
    <col min="10250" max="10250" width="4.85546875" style="106" customWidth="1"/>
    <col min="10251" max="10251" width="5.140625" style="106" customWidth="1"/>
    <col min="10252" max="10252" width="5.28515625" style="106" customWidth="1"/>
    <col min="10253" max="10253" width="4.7109375" style="106" customWidth="1"/>
    <col min="10254" max="10254" width="5" style="106" customWidth="1"/>
    <col min="10255" max="10255" width="4.28515625" style="106" customWidth="1"/>
    <col min="10256" max="10257" width="5.5703125" style="106" customWidth="1"/>
    <col min="10258" max="10258" width="4.85546875" style="106" customWidth="1"/>
    <col min="10259" max="10259" width="5.5703125" style="106" customWidth="1"/>
    <col min="10260" max="10260" width="6.28515625" style="106" customWidth="1"/>
    <col min="10261" max="10261" width="6.85546875" style="106" customWidth="1"/>
    <col min="10262" max="10262" width="7.140625" style="106" customWidth="1"/>
    <col min="10263" max="10496" width="9.140625" style="106"/>
    <col min="10497" max="10497" width="2.85546875" style="106" customWidth="1"/>
    <col min="10498" max="10498" width="2.42578125" style="106" customWidth="1"/>
    <col min="10499" max="10499" width="5.42578125" style="106" customWidth="1"/>
    <col min="10500" max="10500" width="26.7109375" style="106" customWidth="1"/>
    <col min="10501" max="10501" width="5.140625" style="106" customWidth="1"/>
    <col min="10502" max="10502" width="4.85546875" style="106" customWidth="1"/>
    <col min="10503" max="10504" width="5" style="106" customWidth="1"/>
    <col min="10505" max="10505" width="5.140625" style="106" customWidth="1"/>
    <col min="10506" max="10506" width="4.85546875" style="106" customWidth="1"/>
    <col min="10507" max="10507" width="5.140625" style="106" customWidth="1"/>
    <col min="10508" max="10508" width="5.28515625" style="106" customWidth="1"/>
    <col min="10509" max="10509" width="4.7109375" style="106" customWidth="1"/>
    <col min="10510" max="10510" width="5" style="106" customWidth="1"/>
    <col min="10511" max="10511" width="4.28515625" style="106" customWidth="1"/>
    <col min="10512" max="10513" width="5.5703125" style="106" customWidth="1"/>
    <col min="10514" max="10514" width="4.85546875" style="106" customWidth="1"/>
    <col min="10515" max="10515" width="5.5703125" style="106" customWidth="1"/>
    <col min="10516" max="10516" width="6.28515625" style="106" customWidth="1"/>
    <col min="10517" max="10517" width="6.85546875" style="106" customWidth="1"/>
    <col min="10518" max="10518" width="7.140625" style="106" customWidth="1"/>
    <col min="10519" max="10752" width="9.140625" style="106"/>
    <col min="10753" max="10753" width="2.85546875" style="106" customWidth="1"/>
    <col min="10754" max="10754" width="2.42578125" style="106" customWidth="1"/>
    <col min="10755" max="10755" width="5.42578125" style="106" customWidth="1"/>
    <col min="10756" max="10756" width="26.7109375" style="106" customWidth="1"/>
    <col min="10757" max="10757" width="5.140625" style="106" customWidth="1"/>
    <col min="10758" max="10758" width="4.85546875" style="106" customWidth="1"/>
    <col min="10759" max="10760" width="5" style="106" customWidth="1"/>
    <col min="10761" max="10761" width="5.140625" style="106" customWidth="1"/>
    <col min="10762" max="10762" width="4.85546875" style="106" customWidth="1"/>
    <col min="10763" max="10763" width="5.140625" style="106" customWidth="1"/>
    <col min="10764" max="10764" width="5.28515625" style="106" customWidth="1"/>
    <col min="10765" max="10765" width="4.7109375" style="106" customWidth="1"/>
    <col min="10766" max="10766" width="5" style="106" customWidth="1"/>
    <col min="10767" max="10767" width="4.28515625" style="106" customWidth="1"/>
    <col min="10768" max="10769" width="5.5703125" style="106" customWidth="1"/>
    <col min="10770" max="10770" width="4.85546875" style="106" customWidth="1"/>
    <col min="10771" max="10771" width="5.5703125" style="106" customWidth="1"/>
    <col min="10772" max="10772" width="6.28515625" style="106" customWidth="1"/>
    <col min="10773" max="10773" width="6.85546875" style="106" customWidth="1"/>
    <col min="10774" max="10774" width="7.140625" style="106" customWidth="1"/>
    <col min="10775" max="11008" width="9.140625" style="106"/>
    <col min="11009" max="11009" width="2.85546875" style="106" customWidth="1"/>
    <col min="11010" max="11010" width="2.42578125" style="106" customWidth="1"/>
    <col min="11011" max="11011" width="5.42578125" style="106" customWidth="1"/>
    <col min="11012" max="11012" width="26.7109375" style="106" customWidth="1"/>
    <col min="11013" max="11013" width="5.140625" style="106" customWidth="1"/>
    <col min="11014" max="11014" width="4.85546875" style="106" customWidth="1"/>
    <col min="11015" max="11016" width="5" style="106" customWidth="1"/>
    <col min="11017" max="11017" width="5.140625" style="106" customWidth="1"/>
    <col min="11018" max="11018" width="4.85546875" style="106" customWidth="1"/>
    <col min="11019" max="11019" width="5.140625" style="106" customWidth="1"/>
    <col min="11020" max="11020" width="5.28515625" style="106" customWidth="1"/>
    <col min="11021" max="11021" width="4.7109375" style="106" customWidth="1"/>
    <col min="11022" max="11022" width="5" style="106" customWidth="1"/>
    <col min="11023" max="11023" width="4.28515625" style="106" customWidth="1"/>
    <col min="11024" max="11025" width="5.5703125" style="106" customWidth="1"/>
    <col min="11026" max="11026" width="4.85546875" style="106" customWidth="1"/>
    <col min="11027" max="11027" width="5.5703125" style="106" customWidth="1"/>
    <col min="11028" max="11028" width="6.28515625" style="106" customWidth="1"/>
    <col min="11029" max="11029" width="6.85546875" style="106" customWidth="1"/>
    <col min="11030" max="11030" width="7.140625" style="106" customWidth="1"/>
    <col min="11031" max="11264" width="9.140625" style="106"/>
    <col min="11265" max="11265" width="2.85546875" style="106" customWidth="1"/>
    <col min="11266" max="11266" width="2.42578125" style="106" customWidth="1"/>
    <col min="11267" max="11267" width="5.42578125" style="106" customWidth="1"/>
    <col min="11268" max="11268" width="26.7109375" style="106" customWidth="1"/>
    <col min="11269" max="11269" width="5.140625" style="106" customWidth="1"/>
    <col min="11270" max="11270" width="4.85546875" style="106" customWidth="1"/>
    <col min="11271" max="11272" width="5" style="106" customWidth="1"/>
    <col min="11273" max="11273" width="5.140625" style="106" customWidth="1"/>
    <col min="11274" max="11274" width="4.85546875" style="106" customWidth="1"/>
    <col min="11275" max="11275" width="5.140625" style="106" customWidth="1"/>
    <col min="11276" max="11276" width="5.28515625" style="106" customWidth="1"/>
    <col min="11277" max="11277" width="4.7109375" style="106" customWidth="1"/>
    <col min="11278" max="11278" width="5" style="106" customWidth="1"/>
    <col min="11279" max="11279" width="4.28515625" style="106" customWidth="1"/>
    <col min="11280" max="11281" width="5.5703125" style="106" customWidth="1"/>
    <col min="11282" max="11282" width="4.85546875" style="106" customWidth="1"/>
    <col min="11283" max="11283" width="5.5703125" style="106" customWidth="1"/>
    <col min="11284" max="11284" width="6.28515625" style="106" customWidth="1"/>
    <col min="11285" max="11285" width="6.85546875" style="106" customWidth="1"/>
    <col min="11286" max="11286" width="7.140625" style="106" customWidth="1"/>
    <col min="11287" max="11520" width="9.140625" style="106"/>
    <col min="11521" max="11521" width="2.85546875" style="106" customWidth="1"/>
    <col min="11522" max="11522" width="2.42578125" style="106" customWidth="1"/>
    <col min="11523" max="11523" width="5.42578125" style="106" customWidth="1"/>
    <col min="11524" max="11524" width="26.7109375" style="106" customWidth="1"/>
    <col min="11525" max="11525" width="5.140625" style="106" customWidth="1"/>
    <col min="11526" max="11526" width="4.85546875" style="106" customWidth="1"/>
    <col min="11527" max="11528" width="5" style="106" customWidth="1"/>
    <col min="11529" max="11529" width="5.140625" style="106" customWidth="1"/>
    <col min="11530" max="11530" width="4.85546875" style="106" customWidth="1"/>
    <col min="11531" max="11531" width="5.140625" style="106" customWidth="1"/>
    <col min="11532" max="11532" width="5.28515625" style="106" customWidth="1"/>
    <col min="11533" max="11533" width="4.7109375" style="106" customWidth="1"/>
    <col min="11534" max="11534" width="5" style="106" customWidth="1"/>
    <col min="11535" max="11535" width="4.28515625" style="106" customWidth="1"/>
    <col min="11536" max="11537" width="5.5703125" style="106" customWidth="1"/>
    <col min="11538" max="11538" width="4.85546875" style="106" customWidth="1"/>
    <col min="11539" max="11539" width="5.5703125" style="106" customWidth="1"/>
    <col min="11540" max="11540" width="6.28515625" style="106" customWidth="1"/>
    <col min="11541" max="11541" width="6.85546875" style="106" customWidth="1"/>
    <col min="11542" max="11542" width="7.140625" style="106" customWidth="1"/>
    <col min="11543" max="11776" width="9.140625" style="106"/>
    <col min="11777" max="11777" width="2.85546875" style="106" customWidth="1"/>
    <col min="11778" max="11778" width="2.42578125" style="106" customWidth="1"/>
    <col min="11779" max="11779" width="5.42578125" style="106" customWidth="1"/>
    <col min="11780" max="11780" width="26.7109375" style="106" customWidth="1"/>
    <col min="11781" max="11781" width="5.140625" style="106" customWidth="1"/>
    <col min="11782" max="11782" width="4.85546875" style="106" customWidth="1"/>
    <col min="11783" max="11784" width="5" style="106" customWidth="1"/>
    <col min="11785" max="11785" width="5.140625" style="106" customWidth="1"/>
    <col min="11786" max="11786" width="4.85546875" style="106" customWidth="1"/>
    <col min="11787" max="11787" width="5.140625" style="106" customWidth="1"/>
    <col min="11788" max="11788" width="5.28515625" style="106" customWidth="1"/>
    <col min="11789" max="11789" width="4.7109375" style="106" customWidth="1"/>
    <col min="11790" max="11790" width="5" style="106" customWidth="1"/>
    <col min="11791" max="11791" width="4.28515625" style="106" customWidth="1"/>
    <col min="11792" max="11793" width="5.5703125" style="106" customWidth="1"/>
    <col min="11794" max="11794" width="4.85546875" style="106" customWidth="1"/>
    <col min="11795" max="11795" width="5.5703125" style="106" customWidth="1"/>
    <col min="11796" max="11796" width="6.28515625" style="106" customWidth="1"/>
    <col min="11797" max="11797" width="6.85546875" style="106" customWidth="1"/>
    <col min="11798" max="11798" width="7.140625" style="106" customWidth="1"/>
    <col min="11799" max="12032" width="9.140625" style="106"/>
    <col min="12033" max="12033" width="2.85546875" style="106" customWidth="1"/>
    <col min="12034" max="12034" width="2.42578125" style="106" customWidth="1"/>
    <col min="12035" max="12035" width="5.42578125" style="106" customWidth="1"/>
    <col min="12036" max="12036" width="26.7109375" style="106" customWidth="1"/>
    <col min="12037" max="12037" width="5.140625" style="106" customWidth="1"/>
    <col min="12038" max="12038" width="4.85546875" style="106" customWidth="1"/>
    <col min="12039" max="12040" width="5" style="106" customWidth="1"/>
    <col min="12041" max="12041" width="5.140625" style="106" customWidth="1"/>
    <col min="12042" max="12042" width="4.85546875" style="106" customWidth="1"/>
    <col min="12043" max="12043" width="5.140625" style="106" customWidth="1"/>
    <col min="12044" max="12044" width="5.28515625" style="106" customWidth="1"/>
    <col min="12045" max="12045" width="4.7109375" style="106" customWidth="1"/>
    <col min="12046" max="12046" width="5" style="106" customWidth="1"/>
    <col min="12047" max="12047" width="4.28515625" style="106" customWidth="1"/>
    <col min="12048" max="12049" width="5.5703125" style="106" customWidth="1"/>
    <col min="12050" max="12050" width="4.85546875" style="106" customWidth="1"/>
    <col min="12051" max="12051" width="5.5703125" style="106" customWidth="1"/>
    <col min="12052" max="12052" width="6.28515625" style="106" customWidth="1"/>
    <col min="12053" max="12053" width="6.85546875" style="106" customWidth="1"/>
    <col min="12054" max="12054" width="7.140625" style="106" customWidth="1"/>
    <col min="12055" max="12288" width="9.140625" style="106"/>
    <col min="12289" max="12289" width="2.85546875" style="106" customWidth="1"/>
    <col min="12290" max="12290" width="2.42578125" style="106" customWidth="1"/>
    <col min="12291" max="12291" width="5.42578125" style="106" customWidth="1"/>
    <col min="12292" max="12292" width="26.7109375" style="106" customWidth="1"/>
    <col min="12293" max="12293" width="5.140625" style="106" customWidth="1"/>
    <col min="12294" max="12294" width="4.85546875" style="106" customWidth="1"/>
    <col min="12295" max="12296" width="5" style="106" customWidth="1"/>
    <col min="12297" max="12297" width="5.140625" style="106" customWidth="1"/>
    <col min="12298" max="12298" width="4.85546875" style="106" customWidth="1"/>
    <col min="12299" max="12299" width="5.140625" style="106" customWidth="1"/>
    <col min="12300" max="12300" width="5.28515625" style="106" customWidth="1"/>
    <col min="12301" max="12301" width="4.7109375" style="106" customWidth="1"/>
    <col min="12302" max="12302" width="5" style="106" customWidth="1"/>
    <col min="12303" max="12303" width="4.28515625" style="106" customWidth="1"/>
    <col min="12304" max="12305" width="5.5703125" style="106" customWidth="1"/>
    <col min="12306" max="12306" width="4.85546875" style="106" customWidth="1"/>
    <col min="12307" max="12307" width="5.5703125" style="106" customWidth="1"/>
    <col min="12308" max="12308" width="6.28515625" style="106" customWidth="1"/>
    <col min="12309" max="12309" width="6.85546875" style="106" customWidth="1"/>
    <col min="12310" max="12310" width="7.140625" style="106" customWidth="1"/>
    <col min="12311" max="12544" width="9.140625" style="106"/>
    <col min="12545" max="12545" width="2.85546875" style="106" customWidth="1"/>
    <col min="12546" max="12546" width="2.42578125" style="106" customWidth="1"/>
    <col min="12547" max="12547" width="5.42578125" style="106" customWidth="1"/>
    <col min="12548" max="12548" width="26.7109375" style="106" customWidth="1"/>
    <col min="12549" max="12549" width="5.140625" style="106" customWidth="1"/>
    <col min="12550" max="12550" width="4.85546875" style="106" customWidth="1"/>
    <col min="12551" max="12552" width="5" style="106" customWidth="1"/>
    <col min="12553" max="12553" width="5.140625" style="106" customWidth="1"/>
    <col min="12554" max="12554" width="4.85546875" style="106" customWidth="1"/>
    <col min="12555" max="12555" width="5.140625" style="106" customWidth="1"/>
    <col min="12556" max="12556" width="5.28515625" style="106" customWidth="1"/>
    <col min="12557" max="12557" width="4.7109375" style="106" customWidth="1"/>
    <col min="12558" max="12558" width="5" style="106" customWidth="1"/>
    <col min="12559" max="12559" width="4.28515625" style="106" customWidth="1"/>
    <col min="12560" max="12561" width="5.5703125" style="106" customWidth="1"/>
    <col min="12562" max="12562" width="4.85546875" style="106" customWidth="1"/>
    <col min="12563" max="12563" width="5.5703125" style="106" customWidth="1"/>
    <col min="12564" max="12564" width="6.28515625" style="106" customWidth="1"/>
    <col min="12565" max="12565" width="6.85546875" style="106" customWidth="1"/>
    <col min="12566" max="12566" width="7.140625" style="106" customWidth="1"/>
    <col min="12567" max="12800" width="9.140625" style="106"/>
    <col min="12801" max="12801" width="2.85546875" style="106" customWidth="1"/>
    <col min="12802" max="12802" width="2.42578125" style="106" customWidth="1"/>
    <col min="12803" max="12803" width="5.42578125" style="106" customWidth="1"/>
    <col min="12804" max="12804" width="26.7109375" style="106" customWidth="1"/>
    <col min="12805" max="12805" width="5.140625" style="106" customWidth="1"/>
    <col min="12806" max="12806" width="4.85546875" style="106" customWidth="1"/>
    <col min="12807" max="12808" width="5" style="106" customWidth="1"/>
    <col min="12809" max="12809" width="5.140625" style="106" customWidth="1"/>
    <col min="12810" max="12810" width="4.85546875" style="106" customWidth="1"/>
    <col min="12811" max="12811" width="5.140625" style="106" customWidth="1"/>
    <col min="12812" max="12812" width="5.28515625" style="106" customWidth="1"/>
    <col min="12813" max="12813" width="4.7109375" style="106" customWidth="1"/>
    <col min="12814" max="12814" width="5" style="106" customWidth="1"/>
    <col min="12815" max="12815" width="4.28515625" style="106" customWidth="1"/>
    <col min="12816" max="12817" width="5.5703125" style="106" customWidth="1"/>
    <col min="12818" max="12818" width="4.85546875" style="106" customWidth="1"/>
    <col min="12819" max="12819" width="5.5703125" style="106" customWidth="1"/>
    <col min="12820" max="12820" width="6.28515625" style="106" customWidth="1"/>
    <col min="12821" max="12821" width="6.85546875" style="106" customWidth="1"/>
    <col min="12822" max="12822" width="7.140625" style="106" customWidth="1"/>
    <col min="12823" max="13056" width="9.140625" style="106"/>
    <col min="13057" max="13057" width="2.85546875" style="106" customWidth="1"/>
    <col min="13058" max="13058" width="2.42578125" style="106" customWidth="1"/>
    <col min="13059" max="13059" width="5.42578125" style="106" customWidth="1"/>
    <col min="13060" max="13060" width="26.7109375" style="106" customWidth="1"/>
    <col min="13061" max="13061" width="5.140625" style="106" customWidth="1"/>
    <col min="13062" max="13062" width="4.85546875" style="106" customWidth="1"/>
    <col min="13063" max="13064" width="5" style="106" customWidth="1"/>
    <col min="13065" max="13065" width="5.140625" style="106" customWidth="1"/>
    <col min="13066" max="13066" width="4.85546875" style="106" customWidth="1"/>
    <col min="13067" max="13067" width="5.140625" style="106" customWidth="1"/>
    <col min="13068" max="13068" width="5.28515625" style="106" customWidth="1"/>
    <col min="13069" max="13069" width="4.7109375" style="106" customWidth="1"/>
    <col min="13070" max="13070" width="5" style="106" customWidth="1"/>
    <col min="13071" max="13071" width="4.28515625" style="106" customWidth="1"/>
    <col min="13072" max="13073" width="5.5703125" style="106" customWidth="1"/>
    <col min="13074" max="13074" width="4.85546875" style="106" customWidth="1"/>
    <col min="13075" max="13075" width="5.5703125" style="106" customWidth="1"/>
    <col min="13076" max="13076" width="6.28515625" style="106" customWidth="1"/>
    <col min="13077" max="13077" width="6.85546875" style="106" customWidth="1"/>
    <col min="13078" max="13078" width="7.140625" style="106" customWidth="1"/>
    <col min="13079" max="13312" width="9.140625" style="106"/>
    <col min="13313" max="13313" width="2.85546875" style="106" customWidth="1"/>
    <col min="13314" max="13314" width="2.42578125" style="106" customWidth="1"/>
    <col min="13315" max="13315" width="5.42578125" style="106" customWidth="1"/>
    <col min="13316" max="13316" width="26.7109375" style="106" customWidth="1"/>
    <col min="13317" max="13317" width="5.140625" style="106" customWidth="1"/>
    <col min="13318" max="13318" width="4.85546875" style="106" customWidth="1"/>
    <col min="13319" max="13320" width="5" style="106" customWidth="1"/>
    <col min="13321" max="13321" width="5.140625" style="106" customWidth="1"/>
    <col min="13322" max="13322" width="4.85546875" style="106" customWidth="1"/>
    <col min="13323" max="13323" width="5.140625" style="106" customWidth="1"/>
    <col min="13324" max="13324" width="5.28515625" style="106" customWidth="1"/>
    <col min="13325" max="13325" width="4.7109375" style="106" customWidth="1"/>
    <col min="13326" max="13326" width="5" style="106" customWidth="1"/>
    <col min="13327" max="13327" width="4.28515625" style="106" customWidth="1"/>
    <col min="13328" max="13329" width="5.5703125" style="106" customWidth="1"/>
    <col min="13330" max="13330" width="4.85546875" style="106" customWidth="1"/>
    <col min="13331" max="13331" width="5.5703125" style="106" customWidth="1"/>
    <col min="13332" max="13332" width="6.28515625" style="106" customWidth="1"/>
    <col min="13333" max="13333" width="6.85546875" style="106" customWidth="1"/>
    <col min="13334" max="13334" width="7.140625" style="106" customWidth="1"/>
    <col min="13335" max="13568" width="9.140625" style="106"/>
    <col min="13569" max="13569" width="2.85546875" style="106" customWidth="1"/>
    <col min="13570" max="13570" width="2.42578125" style="106" customWidth="1"/>
    <col min="13571" max="13571" width="5.42578125" style="106" customWidth="1"/>
    <col min="13572" max="13572" width="26.7109375" style="106" customWidth="1"/>
    <col min="13573" max="13573" width="5.140625" style="106" customWidth="1"/>
    <col min="13574" max="13574" width="4.85546875" style="106" customWidth="1"/>
    <col min="13575" max="13576" width="5" style="106" customWidth="1"/>
    <col min="13577" max="13577" width="5.140625" style="106" customWidth="1"/>
    <col min="13578" max="13578" width="4.85546875" style="106" customWidth="1"/>
    <col min="13579" max="13579" width="5.140625" style="106" customWidth="1"/>
    <col min="13580" max="13580" width="5.28515625" style="106" customWidth="1"/>
    <col min="13581" max="13581" width="4.7109375" style="106" customWidth="1"/>
    <col min="13582" max="13582" width="5" style="106" customWidth="1"/>
    <col min="13583" max="13583" width="4.28515625" style="106" customWidth="1"/>
    <col min="13584" max="13585" width="5.5703125" style="106" customWidth="1"/>
    <col min="13586" max="13586" width="4.85546875" style="106" customWidth="1"/>
    <col min="13587" max="13587" width="5.5703125" style="106" customWidth="1"/>
    <col min="13588" max="13588" width="6.28515625" style="106" customWidth="1"/>
    <col min="13589" max="13589" width="6.85546875" style="106" customWidth="1"/>
    <col min="13590" max="13590" width="7.140625" style="106" customWidth="1"/>
    <col min="13591" max="13824" width="9.140625" style="106"/>
    <col min="13825" max="13825" width="2.85546875" style="106" customWidth="1"/>
    <col min="13826" max="13826" width="2.42578125" style="106" customWidth="1"/>
    <col min="13827" max="13827" width="5.42578125" style="106" customWidth="1"/>
    <col min="13828" max="13828" width="26.7109375" style="106" customWidth="1"/>
    <col min="13829" max="13829" width="5.140625" style="106" customWidth="1"/>
    <col min="13830" max="13830" width="4.85546875" style="106" customWidth="1"/>
    <col min="13831" max="13832" width="5" style="106" customWidth="1"/>
    <col min="13833" max="13833" width="5.140625" style="106" customWidth="1"/>
    <col min="13834" max="13834" width="4.85546875" style="106" customWidth="1"/>
    <col min="13835" max="13835" width="5.140625" style="106" customWidth="1"/>
    <col min="13836" max="13836" width="5.28515625" style="106" customWidth="1"/>
    <col min="13837" max="13837" width="4.7109375" style="106" customWidth="1"/>
    <col min="13838" max="13838" width="5" style="106" customWidth="1"/>
    <col min="13839" max="13839" width="4.28515625" style="106" customWidth="1"/>
    <col min="13840" max="13841" width="5.5703125" style="106" customWidth="1"/>
    <col min="13842" max="13842" width="4.85546875" style="106" customWidth="1"/>
    <col min="13843" max="13843" width="5.5703125" style="106" customWidth="1"/>
    <col min="13844" max="13844" width="6.28515625" style="106" customWidth="1"/>
    <col min="13845" max="13845" width="6.85546875" style="106" customWidth="1"/>
    <col min="13846" max="13846" width="7.140625" style="106" customWidth="1"/>
    <col min="13847" max="14080" width="9.140625" style="106"/>
    <col min="14081" max="14081" width="2.85546875" style="106" customWidth="1"/>
    <col min="14082" max="14082" width="2.42578125" style="106" customWidth="1"/>
    <col min="14083" max="14083" width="5.42578125" style="106" customWidth="1"/>
    <col min="14084" max="14084" width="26.7109375" style="106" customWidth="1"/>
    <col min="14085" max="14085" width="5.140625" style="106" customWidth="1"/>
    <col min="14086" max="14086" width="4.85546875" style="106" customWidth="1"/>
    <col min="14087" max="14088" width="5" style="106" customWidth="1"/>
    <col min="14089" max="14089" width="5.140625" style="106" customWidth="1"/>
    <col min="14090" max="14090" width="4.85546875" style="106" customWidth="1"/>
    <col min="14091" max="14091" width="5.140625" style="106" customWidth="1"/>
    <col min="14092" max="14092" width="5.28515625" style="106" customWidth="1"/>
    <col min="14093" max="14093" width="4.7109375" style="106" customWidth="1"/>
    <col min="14094" max="14094" width="5" style="106" customWidth="1"/>
    <col min="14095" max="14095" width="4.28515625" style="106" customWidth="1"/>
    <col min="14096" max="14097" width="5.5703125" style="106" customWidth="1"/>
    <col min="14098" max="14098" width="4.85546875" style="106" customWidth="1"/>
    <col min="14099" max="14099" width="5.5703125" style="106" customWidth="1"/>
    <col min="14100" max="14100" width="6.28515625" style="106" customWidth="1"/>
    <col min="14101" max="14101" width="6.85546875" style="106" customWidth="1"/>
    <col min="14102" max="14102" width="7.140625" style="106" customWidth="1"/>
    <col min="14103" max="14336" width="9.140625" style="106"/>
    <col min="14337" max="14337" width="2.85546875" style="106" customWidth="1"/>
    <col min="14338" max="14338" width="2.42578125" style="106" customWidth="1"/>
    <col min="14339" max="14339" width="5.42578125" style="106" customWidth="1"/>
    <col min="14340" max="14340" width="26.7109375" style="106" customWidth="1"/>
    <col min="14341" max="14341" width="5.140625" style="106" customWidth="1"/>
    <col min="14342" max="14342" width="4.85546875" style="106" customWidth="1"/>
    <col min="14343" max="14344" width="5" style="106" customWidth="1"/>
    <col min="14345" max="14345" width="5.140625" style="106" customWidth="1"/>
    <col min="14346" max="14346" width="4.85546875" style="106" customWidth="1"/>
    <col min="14347" max="14347" width="5.140625" style="106" customWidth="1"/>
    <col min="14348" max="14348" width="5.28515625" style="106" customWidth="1"/>
    <col min="14349" max="14349" width="4.7109375" style="106" customWidth="1"/>
    <col min="14350" max="14350" width="5" style="106" customWidth="1"/>
    <col min="14351" max="14351" width="4.28515625" style="106" customWidth="1"/>
    <col min="14352" max="14353" width="5.5703125" style="106" customWidth="1"/>
    <col min="14354" max="14354" width="4.85546875" style="106" customWidth="1"/>
    <col min="14355" max="14355" width="5.5703125" style="106" customWidth="1"/>
    <col min="14356" max="14356" width="6.28515625" style="106" customWidth="1"/>
    <col min="14357" max="14357" width="6.85546875" style="106" customWidth="1"/>
    <col min="14358" max="14358" width="7.140625" style="106" customWidth="1"/>
    <col min="14359" max="14592" width="9.140625" style="106"/>
    <col min="14593" max="14593" width="2.85546875" style="106" customWidth="1"/>
    <col min="14594" max="14594" width="2.42578125" style="106" customWidth="1"/>
    <col min="14595" max="14595" width="5.42578125" style="106" customWidth="1"/>
    <col min="14596" max="14596" width="26.7109375" style="106" customWidth="1"/>
    <col min="14597" max="14597" width="5.140625" style="106" customWidth="1"/>
    <col min="14598" max="14598" width="4.85546875" style="106" customWidth="1"/>
    <col min="14599" max="14600" width="5" style="106" customWidth="1"/>
    <col min="14601" max="14601" width="5.140625" style="106" customWidth="1"/>
    <col min="14602" max="14602" width="4.85546875" style="106" customWidth="1"/>
    <col min="14603" max="14603" width="5.140625" style="106" customWidth="1"/>
    <col min="14604" max="14604" width="5.28515625" style="106" customWidth="1"/>
    <col min="14605" max="14605" width="4.7109375" style="106" customWidth="1"/>
    <col min="14606" max="14606" width="5" style="106" customWidth="1"/>
    <col min="14607" max="14607" width="4.28515625" style="106" customWidth="1"/>
    <col min="14608" max="14609" width="5.5703125" style="106" customWidth="1"/>
    <col min="14610" max="14610" width="4.85546875" style="106" customWidth="1"/>
    <col min="14611" max="14611" width="5.5703125" style="106" customWidth="1"/>
    <col min="14612" max="14612" width="6.28515625" style="106" customWidth="1"/>
    <col min="14613" max="14613" width="6.85546875" style="106" customWidth="1"/>
    <col min="14614" max="14614" width="7.140625" style="106" customWidth="1"/>
    <col min="14615" max="14848" width="9.140625" style="106"/>
    <col min="14849" max="14849" width="2.85546875" style="106" customWidth="1"/>
    <col min="14850" max="14850" width="2.42578125" style="106" customWidth="1"/>
    <col min="14851" max="14851" width="5.42578125" style="106" customWidth="1"/>
    <col min="14852" max="14852" width="26.7109375" style="106" customWidth="1"/>
    <col min="14853" max="14853" width="5.140625" style="106" customWidth="1"/>
    <col min="14854" max="14854" width="4.85546875" style="106" customWidth="1"/>
    <col min="14855" max="14856" width="5" style="106" customWidth="1"/>
    <col min="14857" max="14857" width="5.140625" style="106" customWidth="1"/>
    <col min="14858" max="14858" width="4.85546875" style="106" customWidth="1"/>
    <col min="14859" max="14859" width="5.140625" style="106" customWidth="1"/>
    <col min="14860" max="14860" width="5.28515625" style="106" customWidth="1"/>
    <col min="14861" max="14861" width="4.7109375" style="106" customWidth="1"/>
    <col min="14862" max="14862" width="5" style="106" customWidth="1"/>
    <col min="14863" max="14863" width="4.28515625" style="106" customWidth="1"/>
    <col min="14864" max="14865" width="5.5703125" style="106" customWidth="1"/>
    <col min="14866" max="14866" width="4.85546875" style="106" customWidth="1"/>
    <col min="14867" max="14867" width="5.5703125" style="106" customWidth="1"/>
    <col min="14868" max="14868" width="6.28515625" style="106" customWidth="1"/>
    <col min="14869" max="14869" width="6.85546875" style="106" customWidth="1"/>
    <col min="14870" max="14870" width="7.140625" style="106" customWidth="1"/>
    <col min="14871" max="15104" width="9.140625" style="106"/>
    <col min="15105" max="15105" width="2.85546875" style="106" customWidth="1"/>
    <col min="15106" max="15106" width="2.42578125" style="106" customWidth="1"/>
    <col min="15107" max="15107" width="5.42578125" style="106" customWidth="1"/>
    <col min="15108" max="15108" width="26.7109375" style="106" customWidth="1"/>
    <col min="15109" max="15109" width="5.140625" style="106" customWidth="1"/>
    <col min="15110" max="15110" width="4.85546875" style="106" customWidth="1"/>
    <col min="15111" max="15112" width="5" style="106" customWidth="1"/>
    <col min="15113" max="15113" width="5.140625" style="106" customWidth="1"/>
    <col min="15114" max="15114" width="4.85546875" style="106" customWidth="1"/>
    <col min="15115" max="15115" width="5.140625" style="106" customWidth="1"/>
    <col min="15116" max="15116" width="5.28515625" style="106" customWidth="1"/>
    <col min="15117" max="15117" width="4.7109375" style="106" customWidth="1"/>
    <col min="15118" max="15118" width="5" style="106" customWidth="1"/>
    <col min="15119" max="15119" width="4.28515625" style="106" customWidth="1"/>
    <col min="15120" max="15121" width="5.5703125" style="106" customWidth="1"/>
    <col min="15122" max="15122" width="4.85546875" style="106" customWidth="1"/>
    <col min="15123" max="15123" width="5.5703125" style="106" customWidth="1"/>
    <col min="15124" max="15124" width="6.28515625" style="106" customWidth="1"/>
    <col min="15125" max="15125" width="6.85546875" style="106" customWidth="1"/>
    <col min="15126" max="15126" width="7.140625" style="106" customWidth="1"/>
    <col min="15127" max="15360" width="9.140625" style="106"/>
    <col min="15361" max="15361" width="2.85546875" style="106" customWidth="1"/>
    <col min="15362" max="15362" width="2.42578125" style="106" customWidth="1"/>
    <col min="15363" max="15363" width="5.42578125" style="106" customWidth="1"/>
    <col min="15364" max="15364" width="26.7109375" style="106" customWidth="1"/>
    <col min="15365" max="15365" width="5.140625" style="106" customWidth="1"/>
    <col min="15366" max="15366" width="4.85546875" style="106" customWidth="1"/>
    <col min="15367" max="15368" width="5" style="106" customWidth="1"/>
    <col min="15369" max="15369" width="5.140625" style="106" customWidth="1"/>
    <col min="15370" max="15370" width="4.85546875" style="106" customWidth="1"/>
    <col min="15371" max="15371" width="5.140625" style="106" customWidth="1"/>
    <col min="15372" max="15372" width="5.28515625" style="106" customWidth="1"/>
    <col min="15373" max="15373" width="4.7109375" style="106" customWidth="1"/>
    <col min="15374" max="15374" width="5" style="106" customWidth="1"/>
    <col min="15375" max="15375" width="4.28515625" style="106" customWidth="1"/>
    <col min="15376" max="15377" width="5.5703125" style="106" customWidth="1"/>
    <col min="15378" max="15378" width="4.85546875" style="106" customWidth="1"/>
    <col min="15379" max="15379" width="5.5703125" style="106" customWidth="1"/>
    <col min="15380" max="15380" width="6.28515625" style="106" customWidth="1"/>
    <col min="15381" max="15381" width="6.85546875" style="106" customWidth="1"/>
    <col min="15382" max="15382" width="7.140625" style="106" customWidth="1"/>
    <col min="15383" max="15616" width="9.140625" style="106"/>
    <col min="15617" max="15617" width="2.85546875" style="106" customWidth="1"/>
    <col min="15618" max="15618" width="2.42578125" style="106" customWidth="1"/>
    <col min="15619" max="15619" width="5.42578125" style="106" customWidth="1"/>
    <col min="15620" max="15620" width="26.7109375" style="106" customWidth="1"/>
    <col min="15621" max="15621" width="5.140625" style="106" customWidth="1"/>
    <col min="15622" max="15622" width="4.85546875" style="106" customWidth="1"/>
    <col min="15623" max="15624" width="5" style="106" customWidth="1"/>
    <col min="15625" max="15625" width="5.140625" style="106" customWidth="1"/>
    <col min="15626" max="15626" width="4.85546875" style="106" customWidth="1"/>
    <col min="15627" max="15627" width="5.140625" style="106" customWidth="1"/>
    <col min="15628" max="15628" width="5.28515625" style="106" customWidth="1"/>
    <col min="15629" max="15629" width="4.7109375" style="106" customWidth="1"/>
    <col min="15630" max="15630" width="5" style="106" customWidth="1"/>
    <col min="15631" max="15631" width="4.28515625" style="106" customWidth="1"/>
    <col min="15632" max="15633" width="5.5703125" style="106" customWidth="1"/>
    <col min="15634" max="15634" width="4.85546875" style="106" customWidth="1"/>
    <col min="15635" max="15635" width="5.5703125" style="106" customWidth="1"/>
    <col min="15636" max="15636" width="6.28515625" style="106" customWidth="1"/>
    <col min="15637" max="15637" width="6.85546875" style="106" customWidth="1"/>
    <col min="15638" max="15638" width="7.140625" style="106" customWidth="1"/>
    <col min="15639" max="15872" width="9.140625" style="106"/>
    <col min="15873" max="15873" width="2.85546875" style="106" customWidth="1"/>
    <col min="15874" max="15874" width="2.42578125" style="106" customWidth="1"/>
    <col min="15875" max="15875" width="5.42578125" style="106" customWidth="1"/>
    <col min="15876" max="15876" width="26.7109375" style="106" customWidth="1"/>
    <col min="15877" max="15877" width="5.140625" style="106" customWidth="1"/>
    <col min="15878" max="15878" width="4.85546875" style="106" customWidth="1"/>
    <col min="15879" max="15880" width="5" style="106" customWidth="1"/>
    <col min="15881" max="15881" width="5.140625" style="106" customWidth="1"/>
    <col min="15882" max="15882" width="4.85546875" style="106" customWidth="1"/>
    <col min="15883" max="15883" width="5.140625" style="106" customWidth="1"/>
    <col min="15884" max="15884" width="5.28515625" style="106" customWidth="1"/>
    <col min="15885" max="15885" width="4.7109375" style="106" customWidth="1"/>
    <col min="15886" max="15886" width="5" style="106" customWidth="1"/>
    <col min="15887" max="15887" width="4.28515625" style="106" customWidth="1"/>
    <col min="15888" max="15889" width="5.5703125" style="106" customWidth="1"/>
    <col min="15890" max="15890" width="4.85546875" style="106" customWidth="1"/>
    <col min="15891" max="15891" width="5.5703125" style="106" customWidth="1"/>
    <col min="15892" max="15892" width="6.28515625" style="106" customWidth="1"/>
    <col min="15893" max="15893" width="6.85546875" style="106" customWidth="1"/>
    <col min="15894" max="15894" width="7.140625" style="106" customWidth="1"/>
    <col min="15895" max="16128" width="9.140625" style="106"/>
    <col min="16129" max="16129" width="2.85546875" style="106" customWidth="1"/>
    <col min="16130" max="16130" width="2.42578125" style="106" customWidth="1"/>
    <col min="16131" max="16131" width="5.42578125" style="106" customWidth="1"/>
    <col min="16132" max="16132" width="26.7109375" style="106" customWidth="1"/>
    <col min="16133" max="16133" width="5.140625" style="106" customWidth="1"/>
    <col min="16134" max="16134" width="4.85546875" style="106" customWidth="1"/>
    <col min="16135" max="16136" width="5" style="106" customWidth="1"/>
    <col min="16137" max="16137" width="5.140625" style="106" customWidth="1"/>
    <col min="16138" max="16138" width="4.85546875" style="106" customWidth="1"/>
    <col min="16139" max="16139" width="5.140625" style="106" customWidth="1"/>
    <col min="16140" max="16140" width="5.28515625" style="106" customWidth="1"/>
    <col min="16141" max="16141" width="4.7109375" style="106" customWidth="1"/>
    <col min="16142" max="16142" width="5" style="106" customWidth="1"/>
    <col min="16143" max="16143" width="4.28515625" style="106" customWidth="1"/>
    <col min="16144" max="16145" width="5.5703125" style="106" customWidth="1"/>
    <col min="16146" max="16146" width="4.85546875" style="106" customWidth="1"/>
    <col min="16147" max="16147" width="5.5703125" style="106" customWidth="1"/>
    <col min="16148" max="16148" width="6.28515625" style="106" customWidth="1"/>
    <col min="16149" max="16149" width="6.85546875" style="106" customWidth="1"/>
    <col min="16150" max="16150" width="7.140625" style="106" customWidth="1"/>
    <col min="16151" max="16384" width="9.140625" style="106"/>
  </cols>
  <sheetData>
    <row r="1" spans="1:22" ht="20.25" customHeight="1">
      <c r="A1" s="717" t="s">
        <v>566</v>
      </c>
      <c r="B1" s="718"/>
      <c r="C1" s="718"/>
      <c r="D1" s="718"/>
      <c r="E1" s="718"/>
      <c r="F1" s="718"/>
      <c r="G1" s="718"/>
      <c r="H1" s="718"/>
      <c r="I1" s="718"/>
      <c r="J1" s="718"/>
      <c r="K1" s="718"/>
      <c r="L1" s="718"/>
      <c r="M1" s="718"/>
      <c r="N1" s="718"/>
      <c r="O1" s="718"/>
      <c r="P1" s="718"/>
      <c r="Q1" s="718"/>
      <c r="R1" s="718"/>
      <c r="S1" s="718"/>
      <c r="T1" s="718"/>
      <c r="U1" s="718"/>
      <c r="V1" s="718"/>
    </row>
    <row r="2" spans="1:22" s="133" customFormat="1" ht="15.75" customHeight="1">
      <c r="A2" s="717" t="s">
        <v>567</v>
      </c>
      <c r="B2" s="717"/>
      <c r="C2" s="717"/>
      <c r="D2" s="717"/>
      <c r="E2" s="717"/>
      <c r="F2" s="717"/>
      <c r="G2" s="717"/>
      <c r="H2" s="717"/>
      <c r="I2" s="717"/>
      <c r="J2" s="717"/>
      <c r="K2" s="717"/>
      <c r="L2" s="717"/>
      <c r="M2" s="717"/>
      <c r="N2" s="717"/>
      <c r="O2" s="717"/>
      <c r="P2" s="717"/>
      <c r="Q2" s="717"/>
      <c r="R2" s="717"/>
      <c r="S2" s="717"/>
      <c r="T2" s="717"/>
      <c r="U2" s="717"/>
      <c r="V2" s="717"/>
    </row>
    <row r="3" spans="1:22" s="133" customFormat="1">
      <c r="A3" s="104"/>
      <c r="B3" s="105"/>
      <c r="C3" s="105"/>
      <c r="D3" s="105"/>
      <c r="E3" s="105"/>
      <c r="F3" s="105"/>
      <c r="G3" s="105"/>
      <c r="H3" s="105"/>
      <c r="I3" s="105"/>
      <c r="J3" s="105"/>
      <c r="K3" s="105"/>
      <c r="L3" s="105"/>
      <c r="M3" s="105"/>
      <c r="N3" s="105"/>
      <c r="O3" s="105"/>
      <c r="P3" s="105"/>
      <c r="Q3" s="105"/>
      <c r="R3" s="105"/>
      <c r="S3" s="105"/>
      <c r="T3" s="105"/>
      <c r="U3" s="105"/>
      <c r="V3" s="105"/>
    </row>
    <row r="4" spans="1:22" ht="34.5" customHeight="1">
      <c r="A4" s="722" t="s">
        <v>565</v>
      </c>
      <c r="B4" s="723"/>
      <c r="C4" s="723"/>
      <c r="D4" s="723"/>
      <c r="E4" s="723"/>
      <c r="F4" s="723"/>
      <c r="G4" s="723"/>
      <c r="H4" s="723"/>
      <c r="I4" s="723"/>
      <c r="J4" s="723"/>
      <c r="K4" s="723"/>
      <c r="L4" s="723"/>
      <c r="M4" s="723"/>
      <c r="N4" s="723"/>
      <c r="O4" s="723"/>
      <c r="P4" s="723"/>
      <c r="Q4" s="723"/>
      <c r="R4" s="723"/>
      <c r="S4" s="723"/>
      <c r="T4" s="723"/>
      <c r="U4" s="723"/>
      <c r="V4" s="723"/>
    </row>
    <row r="5" spans="1:22" ht="37.5" customHeight="1">
      <c r="A5" s="719" t="s">
        <v>0</v>
      </c>
      <c r="B5" s="719" t="s">
        <v>146</v>
      </c>
      <c r="C5" s="719" t="s">
        <v>147</v>
      </c>
      <c r="D5" s="720" t="s">
        <v>148</v>
      </c>
      <c r="E5" s="721" t="s">
        <v>149</v>
      </c>
      <c r="F5" s="721"/>
      <c r="G5" s="721" t="s">
        <v>150</v>
      </c>
      <c r="H5" s="721"/>
      <c r="I5" s="721" t="s">
        <v>151</v>
      </c>
      <c r="J5" s="721"/>
      <c r="K5" s="721" t="s">
        <v>152</v>
      </c>
      <c r="L5" s="721"/>
      <c r="M5" s="721" t="s">
        <v>153</v>
      </c>
      <c r="N5" s="721"/>
      <c r="O5" s="721" t="s">
        <v>154</v>
      </c>
      <c r="P5" s="721"/>
      <c r="Q5" s="721" t="s">
        <v>5</v>
      </c>
      <c r="R5" s="721"/>
      <c r="S5" s="724" t="s">
        <v>155</v>
      </c>
      <c r="T5" s="725"/>
      <c r="U5" s="726" t="s">
        <v>156</v>
      </c>
      <c r="V5" s="727"/>
    </row>
    <row r="6" spans="1:22" ht="38.25">
      <c r="A6" s="719"/>
      <c r="B6" s="719"/>
      <c r="C6" s="719"/>
      <c r="D6" s="720"/>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9" t="s">
        <v>5</v>
      </c>
      <c r="T6" s="108" t="s">
        <v>31</v>
      </c>
      <c r="U6" s="107" t="s">
        <v>5</v>
      </c>
      <c r="V6" s="108" t="s">
        <v>31</v>
      </c>
    </row>
    <row r="7" spans="1:22" ht="25.5">
      <c r="A7" s="110" t="s">
        <v>9</v>
      </c>
      <c r="B7" s="110" t="s">
        <v>45</v>
      </c>
      <c r="C7" s="110" t="s">
        <v>157</v>
      </c>
      <c r="D7" s="111" t="s">
        <v>158</v>
      </c>
      <c r="E7" s="112">
        <v>26</v>
      </c>
      <c r="F7" s="112">
        <v>13</v>
      </c>
      <c r="G7" s="112">
        <v>14</v>
      </c>
      <c r="H7" s="112">
        <v>7</v>
      </c>
      <c r="I7" s="112">
        <v>8</v>
      </c>
      <c r="J7" s="112">
        <v>6</v>
      </c>
      <c r="K7" s="112">
        <v>3</v>
      </c>
      <c r="L7" s="112">
        <v>2</v>
      </c>
      <c r="M7" s="112">
        <v>0</v>
      </c>
      <c r="N7" s="112">
        <v>0</v>
      </c>
      <c r="O7" s="112">
        <v>0</v>
      </c>
      <c r="P7" s="112">
        <v>0</v>
      </c>
      <c r="Q7" s="113">
        <v>51</v>
      </c>
      <c r="R7" s="113">
        <v>28</v>
      </c>
      <c r="S7" s="114">
        <f>K7+M7+O7</f>
        <v>3</v>
      </c>
      <c r="T7" s="114">
        <f>L7+N7+P7</f>
        <v>2</v>
      </c>
      <c r="U7" s="115">
        <f>S7/Q7*100</f>
        <v>5.8823529411764701</v>
      </c>
      <c r="V7" s="115">
        <f>T7/R7*100</f>
        <v>7.1428571428571423</v>
      </c>
    </row>
    <row r="8" spans="1:22">
      <c r="A8" s="110" t="s">
        <v>9</v>
      </c>
      <c r="B8" s="110" t="s">
        <v>45</v>
      </c>
      <c r="C8" s="110" t="s">
        <v>157</v>
      </c>
      <c r="D8" s="110" t="s">
        <v>159</v>
      </c>
      <c r="E8" s="112">
        <v>94</v>
      </c>
      <c r="F8" s="112">
        <v>67</v>
      </c>
      <c r="G8" s="112">
        <v>80</v>
      </c>
      <c r="H8" s="112">
        <v>61</v>
      </c>
      <c r="I8" s="112">
        <v>77</v>
      </c>
      <c r="J8" s="112">
        <v>66</v>
      </c>
      <c r="K8" s="112">
        <v>14</v>
      </c>
      <c r="L8" s="112">
        <v>10</v>
      </c>
      <c r="M8" s="112">
        <v>2</v>
      </c>
      <c r="N8" s="112">
        <v>1</v>
      </c>
      <c r="O8" s="112">
        <v>0</v>
      </c>
      <c r="P8" s="112">
        <v>0</v>
      </c>
      <c r="Q8" s="113">
        <v>267</v>
      </c>
      <c r="R8" s="113">
        <v>205</v>
      </c>
      <c r="S8" s="114">
        <f t="shared" ref="S8:T14" si="0">K8+M8+O8</f>
        <v>16</v>
      </c>
      <c r="T8" s="114">
        <f t="shared" si="0"/>
        <v>11</v>
      </c>
      <c r="U8" s="115">
        <f t="shared" ref="U8:V23" si="1">S8/Q8*100</f>
        <v>5.9925093632958806</v>
      </c>
      <c r="V8" s="115">
        <f t="shared" si="1"/>
        <v>5.3658536585365857</v>
      </c>
    </row>
    <row r="9" spans="1:22">
      <c r="A9" s="110" t="s">
        <v>9</v>
      </c>
      <c r="B9" s="110" t="s">
        <v>45</v>
      </c>
      <c r="C9" s="110" t="s">
        <v>157</v>
      </c>
      <c r="D9" s="110" t="s">
        <v>160</v>
      </c>
      <c r="E9" s="112">
        <v>201</v>
      </c>
      <c r="F9" s="112">
        <v>131</v>
      </c>
      <c r="G9" s="112">
        <v>80</v>
      </c>
      <c r="H9" s="112">
        <v>50</v>
      </c>
      <c r="I9" s="112">
        <v>101</v>
      </c>
      <c r="J9" s="112">
        <v>75</v>
      </c>
      <c r="K9" s="112">
        <v>19</v>
      </c>
      <c r="L9" s="112">
        <v>14</v>
      </c>
      <c r="M9" s="112">
        <v>0</v>
      </c>
      <c r="N9" s="112">
        <v>0</v>
      </c>
      <c r="O9" s="112">
        <v>0</v>
      </c>
      <c r="P9" s="112">
        <v>0</v>
      </c>
      <c r="Q9" s="113">
        <v>401</v>
      </c>
      <c r="R9" s="113">
        <v>270</v>
      </c>
      <c r="S9" s="114">
        <f t="shared" si="0"/>
        <v>19</v>
      </c>
      <c r="T9" s="114">
        <f t="shared" si="0"/>
        <v>14</v>
      </c>
      <c r="U9" s="115">
        <f t="shared" si="1"/>
        <v>4.7381546134663344</v>
      </c>
      <c r="V9" s="115">
        <f t="shared" si="1"/>
        <v>5.1851851851851851</v>
      </c>
    </row>
    <row r="10" spans="1:22" ht="25.5">
      <c r="A10" s="110" t="s">
        <v>9</v>
      </c>
      <c r="B10" s="110" t="s">
        <v>45</v>
      </c>
      <c r="C10" s="110" t="s">
        <v>157</v>
      </c>
      <c r="D10" s="111" t="s">
        <v>161</v>
      </c>
      <c r="E10" s="112">
        <v>71</v>
      </c>
      <c r="F10" s="112">
        <v>43</v>
      </c>
      <c r="G10" s="112">
        <v>47</v>
      </c>
      <c r="H10" s="112">
        <v>32</v>
      </c>
      <c r="I10" s="112">
        <v>38</v>
      </c>
      <c r="J10" s="112">
        <v>19</v>
      </c>
      <c r="K10" s="112">
        <v>10</v>
      </c>
      <c r="L10" s="112">
        <v>9</v>
      </c>
      <c r="M10" s="112">
        <v>2</v>
      </c>
      <c r="N10" s="112">
        <v>0</v>
      </c>
      <c r="O10" s="112">
        <v>0</v>
      </c>
      <c r="P10" s="112">
        <v>0</v>
      </c>
      <c r="Q10" s="113">
        <v>168</v>
      </c>
      <c r="R10" s="113">
        <v>103</v>
      </c>
      <c r="S10" s="114">
        <f t="shared" si="0"/>
        <v>12</v>
      </c>
      <c r="T10" s="114">
        <f t="shared" si="0"/>
        <v>9</v>
      </c>
      <c r="U10" s="115">
        <f t="shared" si="1"/>
        <v>7.1428571428571423</v>
      </c>
      <c r="V10" s="115">
        <f t="shared" si="1"/>
        <v>8.7378640776699026</v>
      </c>
    </row>
    <row r="11" spans="1:22">
      <c r="A11" s="110" t="s">
        <v>9</v>
      </c>
      <c r="B11" s="110" t="s">
        <v>45</v>
      </c>
      <c r="C11" s="110" t="s">
        <v>157</v>
      </c>
      <c r="D11" s="110" t="s">
        <v>162</v>
      </c>
      <c r="E11" s="112">
        <v>25</v>
      </c>
      <c r="F11" s="112">
        <v>18</v>
      </c>
      <c r="G11" s="112">
        <v>39</v>
      </c>
      <c r="H11" s="112">
        <v>26</v>
      </c>
      <c r="I11" s="112">
        <v>17</v>
      </c>
      <c r="J11" s="112">
        <v>11</v>
      </c>
      <c r="K11" s="112">
        <v>4</v>
      </c>
      <c r="L11" s="112">
        <v>0</v>
      </c>
      <c r="M11" s="112">
        <v>0</v>
      </c>
      <c r="N11" s="112">
        <v>0</v>
      </c>
      <c r="O11" s="112">
        <v>0</v>
      </c>
      <c r="P11" s="112">
        <v>0</v>
      </c>
      <c r="Q11" s="113">
        <v>85</v>
      </c>
      <c r="R11" s="113">
        <v>55</v>
      </c>
      <c r="S11" s="114">
        <f t="shared" si="0"/>
        <v>4</v>
      </c>
      <c r="T11" s="114">
        <f t="shared" si="0"/>
        <v>0</v>
      </c>
      <c r="U11" s="115">
        <f t="shared" si="1"/>
        <v>4.7058823529411766</v>
      </c>
      <c r="V11" s="115">
        <f t="shared" si="1"/>
        <v>0</v>
      </c>
    </row>
    <row r="12" spans="1:22">
      <c r="A12" s="110" t="s">
        <v>9</v>
      </c>
      <c r="B12" s="110" t="s">
        <v>45</v>
      </c>
      <c r="C12" s="110" t="s">
        <v>157</v>
      </c>
      <c r="D12" s="110" t="s">
        <v>163</v>
      </c>
      <c r="E12" s="112">
        <v>0</v>
      </c>
      <c r="F12" s="112">
        <v>0</v>
      </c>
      <c r="G12" s="112">
        <v>0</v>
      </c>
      <c r="H12" s="112">
        <v>0</v>
      </c>
      <c r="I12" s="112">
        <v>3</v>
      </c>
      <c r="J12" s="112">
        <v>2</v>
      </c>
      <c r="K12" s="112">
        <v>2</v>
      </c>
      <c r="L12" s="112">
        <v>1</v>
      </c>
      <c r="M12" s="112">
        <v>0</v>
      </c>
      <c r="N12" s="112">
        <v>0</v>
      </c>
      <c r="O12" s="112">
        <v>0</v>
      </c>
      <c r="P12" s="112">
        <v>0</v>
      </c>
      <c r="Q12" s="113">
        <v>5</v>
      </c>
      <c r="R12" s="113">
        <v>3</v>
      </c>
      <c r="S12" s="114">
        <f t="shared" si="0"/>
        <v>2</v>
      </c>
      <c r="T12" s="114">
        <f t="shared" si="0"/>
        <v>1</v>
      </c>
      <c r="U12" s="115">
        <f t="shared" si="1"/>
        <v>40</v>
      </c>
      <c r="V12" s="115">
        <f t="shared" si="1"/>
        <v>33.333333333333329</v>
      </c>
    </row>
    <row r="13" spans="1:22">
      <c r="A13" s="110" t="s">
        <v>9</v>
      </c>
      <c r="B13" s="110" t="s">
        <v>45</v>
      </c>
      <c r="C13" s="110" t="s">
        <v>157</v>
      </c>
      <c r="D13" s="110" t="s">
        <v>164</v>
      </c>
      <c r="E13" s="112">
        <v>0</v>
      </c>
      <c r="F13" s="112">
        <v>0</v>
      </c>
      <c r="G13" s="112">
        <v>19</v>
      </c>
      <c r="H13" s="112">
        <v>13</v>
      </c>
      <c r="I13" s="112">
        <v>10</v>
      </c>
      <c r="J13" s="112">
        <v>9</v>
      </c>
      <c r="K13" s="112">
        <v>0</v>
      </c>
      <c r="L13" s="112">
        <v>0</v>
      </c>
      <c r="M13" s="112">
        <v>0</v>
      </c>
      <c r="N13" s="112">
        <v>0</v>
      </c>
      <c r="O13" s="112">
        <v>0</v>
      </c>
      <c r="P13" s="112">
        <v>0</v>
      </c>
      <c r="Q13" s="113">
        <v>29</v>
      </c>
      <c r="R13" s="113">
        <v>22</v>
      </c>
      <c r="S13" s="114">
        <f t="shared" si="0"/>
        <v>0</v>
      </c>
      <c r="T13" s="114">
        <f t="shared" si="0"/>
        <v>0</v>
      </c>
      <c r="U13" s="115">
        <f t="shared" si="1"/>
        <v>0</v>
      </c>
      <c r="V13" s="115">
        <f t="shared" si="1"/>
        <v>0</v>
      </c>
    </row>
    <row r="14" spans="1:22">
      <c r="A14" s="110" t="s">
        <v>9</v>
      </c>
      <c r="B14" s="110" t="s">
        <v>45</v>
      </c>
      <c r="C14" s="110" t="s">
        <v>157</v>
      </c>
      <c r="D14" s="110" t="s">
        <v>164</v>
      </c>
      <c r="E14" s="112">
        <v>10</v>
      </c>
      <c r="F14" s="112">
        <v>8</v>
      </c>
      <c r="G14" s="112">
        <v>0</v>
      </c>
      <c r="H14" s="112">
        <v>0</v>
      </c>
      <c r="I14" s="112">
        <v>0</v>
      </c>
      <c r="J14" s="112">
        <v>0</v>
      </c>
      <c r="K14" s="112">
        <v>0</v>
      </c>
      <c r="L14" s="112">
        <v>0</v>
      </c>
      <c r="M14" s="112">
        <v>0</v>
      </c>
      <c r="N14" s="112">
        <v>0</v>
      </c>
      <c r="O14" s="112">
        <v>0</v>
      </c>
      <c r="P14" s="112">
        <v>0</v>
      </c>
      <c r="Q14" s="113">
        <v>10</v>
      </c>
      <c r="R14" s="113">
        <v>8</v>
      </c>
      <c r="S14" s="114">
        <f t="shared" si="0"/>
        <v>0</v>
      </c>
      <c r="T14" s="114">
        <f t="shared" si="0"/>
        <v>0</v>
      </c>
      <c r="U14" s="115">
        <f t="shared" si="1"/>
        <v>0</v>
      </c>
      <c r="V14" s="115">
        <f t="shared" si="1"/>
        <v>0</v>
      </c>
    </row>
    <row r="15" spans="1:22">
      <c r="A15" s="728" t="s">
        <v>165</v>
      </c>
      <c r="B15" s="729"/>
      <c r="C15" s="729"/>
      <c r="D15" s="730"/>
      <c r="E15" s="116">
        <f>SUM(E7:E14)</f>
        <v>427</v>
      </c>
      <c r="F15" s="116">
        <f t="shared" ref="F15:R15" si="2">SUM(F7:F14)</f>
        <v>280</v>
      </c>
      <c r="G15" s="116">
        <f t="shared" si="2"/>
        <v>279</v>
      </c>
      <c r="H15" s="116">
        <f t="shared" si="2"/>
        <v>189</v>
      </c>
      <c r="I15" s="116">
        <f t="shared" si="2"/>
        <v>254</v>
      </c>
      <c r="J15" s="116">
        <f t="shared" si="2"/>
        <v>188</v>
      </c>
      <c r="K15" s="116">
        <f t="shared" si="2"/>
        <v>52</v>
      </c>
      <c r="L15" s="116">
        <f t="shared" si="2"/>
        <v>36</v>
      </c>
      <c r="M15" s="116">
        <f t="shared" si="2"/>
        <v>4</v>
      </c>
      <c r="N15" s="116">
        <f t="shared" si="2"/>
        <v>1</v>
      </c>
      <c r="O15" s="116">
        <f t="shared" si="2"/>
        <v>0</v>
      </c>
      <c r="P15" s="116">
        <f t="shared" si="2"/>
        <v>0</v>
      </c>
      <c r="Q15" s="116">
        <f t="shared" si="2"/>
        <v>1016</v>
      </c>
      <c r="R15" s="116">
        <f t="shared" si="2"/>
        <v>694</v>
      </c>
      <c r="S15" s="117">
        <f>K15+M15+O15</f>
        <v>56</v>
      </c>
      <c r="T15" s="117">
        <f>L15+N15+V25</f>
        <v>45</v>
      </c>
      <c r="U15" s="118">
        <f t="shared" si="1"/>
        <v>5.5118110236220472</v>
      </c>
      <c r="V15" s="118">
        <f t="shared" si="1"/>
        <v>6.4841498559077806</v>
      </c>
    </row>
    <row r="16" spans="1:22">
      <c r="A16" s="110" t="s">
        <v>9</v>
      </c>
      <c r="B16" s="110" t="s">
        <v>45</v>
      </c>
      <c r="C16" s="110" t="s">
        <v>166</v>
      </c>
      <c r="D16" s="110" t="s">
        <v>160</v>
      </c>
      <c r="E16" s="112">
        <v>37</v>
      </c>
      <c r="F16" s="112">
        <v>25</v>
      </c>
      <c r="G16" s="112">
        <v>19</v>
      </c>
      <c r="H16" s="112">
        <v>12</v>
      </c>
      <c r="I16" s="112">
        <v>24</v>
      </c>
      <c r="J16" s="112">
        <v>19</v>
      </c>
      <c r="K16" s="112">
        <v>11</v>
      </c>
      <c r="L16" s="112">
        <v>5</v>
      </c>
      <c r="M16" s="112">
        <v>0</v>
      </c>
      <c r="N16" s="112">
        <v>0</v>
      </c>
      <c r="O16" s="112">
        <v>0</v>
      </c>
      <c r="P16" s="112">
        <v>0</v>
      </c>
      <c r="Q16" s="113">
        <v>91</v>
      </c>
      <c r="R16" s="113">
        <v>61</v>
      </c>
      <c r="S16" s="119">
        <f t="shared" ref="S16:T18" si="3">M16+O16</f>
        <v>0</v>
      </c>
      <c r="T16" s="119">
        <f t="shared" si="3"/>
        <v>0</v>
      </c>
      <c r="U16" s="120">
        <f t="shared" si="1"/>
        <v>0</v>
      </c>
      <c r="V16" s="120">
        <f t="shared" si="1"/>
        <v>0</v>
      </c>
    </row>
    <row r="17" spans="1:22">
      <c r="A17" s="110" t="s">
        <v>9</v>
      </c>
      <c r="B17" s="110" t="s">
        <v>45</v>
      </c>
      <c r="C17" s="110" t="s">
        <v>166</v>
      </c>
      <c r="D17" s="110" t="s">
        <v>162</v>
      </c>
      <c r="E17" s="112">
        <v>33</v>
      </c>
      <c r="F17" s="112">
        <v>23</v>
      </c>
      <c r="G17" s="112">
        <v>15</v>
      </c>
      <c r="H17" s="112">
        <v>11</v>
      </c>
      <c r="I17" s="112">
        <v>18</v>
      </c>
      <c r="J17" s="112">
        <v>15</v>
      </c>
      <c r="K17" s="112">
        <v>0</v>
      </c>
      <c r="L17" s="112">
        <v>0</v>
      </c>
      <c r="M17" s="112">
        <v>0</v>
      </c>
      <c r="N17" s="112">
        <v>0</v>
      </c>
      <c r="O17" s="112">
        <v>0</v>
      </c>
      <c r="P17" s="112">
        <v>0</v>
      </c>
      <c r="Q17" s="113">
        <v>66</v>
      </c>
      <c r="R17" s="113">
        <v>49</v>
      </c>
      <c r="S17" s="119">
        <f t="shared" si="3"/>
        <v>0</v>
      </c>
      <c r="T17" s="119">
        <f t="shared" si="3"/>
        <v>0</v>
      </c>
      <c r="U17" s="120">
        <f t="shared" si="1"/>
        <v>0</v>
      </c>
      <c r="V17" s="120">
        <f t="shared" si="1"/>
        <v>0</v>
      </c>
    </row>
    <row r="18" spans="1:22">
      <c r="A18" s="728" t="s">
        <v>167</v>
      </c>
      <c r="B18" s="729"/>
      <c r="C18" s="729"/>
      <c r="D18" s="730"/>
      <c r="E18" s="116">
        <f>SUM(E16:E17)</f>
        <v>70</v>
      </c>
      <c r="F18" s="116">
        <f t="shared" ref="F18:R18" si="4">SUM(F16:F17)</f>
        <v>48</v>
      </c>
      <c r="G18" s="116">
        <f t="shared" si="4"/>
        <v>34</v>
      </c>
      <c r="H18" s="116">
        <f t="shared" si="4"/>
        <v>23</v>
      </c>
      <c r="I18" s="116">
        <f t="shared" si="4"/>
        <v>42</v>
      </c>
      <c r="J18" s="116">
        <f t="shared" si="4"/>
        <v>34</v>
      </c>
      <c r="K18" s="116">
        <f t="shared" si="4"/>
        <v>11</v>
      </c>
      <c r="L18" s="116">
        <f t="shared" si="4"/>
        <v>5</v>
      </c>
      <c r="M18" s="116">
        <f t="shared" si="4"/>
        <v>0</v>
      </c>
      <c r="N18" s="116">
        <f t="shared" si="4"/>
        <v>0</v>
      </c>
      <c r="O18" s="116">
        <f t="shared" si="4"/>
        <v>0</v>
      </c>
      <c r="P18" s="116">
        <f t="shared" si="4"/>
        <v>0</v>
      </c>
      <c r="Q18" s="116">
        <f t="shared" si="4"/>
        <v>157</v>
      </c>
      <c r="R18" s="116">
        <f t="shared" si="4"/>
        <v>110</v>
      </c>
      <c r="S18" s="121">
        <f t="shared" si="3"/>
        <v>0</v>
      </c>
      <c r="T18" s="121">
        <f t="shared" si="3"/>
        <v>0</v>
      </c>
      <c r="U18" s="54">
        <f t="shared" si="1"/>
        <v>0</v>
      </c>
      <c r="V18" s="54">
        <f t="shared" si="1"/>
        <v>0</v>
      </c>
    </row>
    <row r="19" spans="1:22">
      <c r="A19" s="731" t="s">
        <v>168</v>
      </c>
      <c r="B19" s="732"/>
      <c r="C19" s="732"/>
      <c r="D19" s="733"/>
      <c r="E19" s="122">
        <f>E15+E18</f>
        <v>497</v>
      </c>
      <c r="F19" s="122">
        <f t="shared" ref="F19:R19" si="5">F15+F18</f>
        <v>328</v>
      </c>
      <c r="G19" s="122">
        <f t="shared" si="5"/>
        <v>313</v>
      </c>
      <c r="H19" s="122">
        <f t="shared" si="5"/>
        <v>212</v>
      </c>
      <c r="I19" s="122">
        <f t="shared" si="5"/>
        <v>296</v>
      </c>
      <c r="J19" s="122">
        <f t="shared" si="5"/>
        <v>222</v>
      </c>
      <c r="K19" s="122">
        <f t="shared" si="5"/>
        <v>63</v>
      </c>
      <c r="L19" s="122">
        <f t="shared" si="5"/>
        <v>41</v>
      </c>
      <c r="M19" s="122">
        <f t="shared" si="5"/>
        <v>4</v>
      </c>
      <c r="N19" s="122">
        <f t="shared" si="5"/>
        <v>1</v>
      </c>
      <c r="O19" s="122">
        <f t="shared" si="5"/>
        <v>0</v>
      </c>
      <c r="P19" s="122">
        <f t="shared" si="5"/>
        <v>0</v>
      </c>
      <c r="Q19" s="122">
        <f t="shared" si="5"/>
        <v>1173</v>
      </c>
      <c r="R19" s="122">
        <f t="shared" si="5"/>
        <v>804</v>
      </c>
      <c r="S19" s="123">
        <f>S15+S18</f>
        <v>56</v>
      </c>
      <c r="T19" s="123">
        <f>T15+T18</f>
        <v>45</v>
      </c>
      <c r="U19" s="124">
        <f t="shared" si="1"/>
        <v>4.7740835464620632</v>
      </c>
      <c r="V19" s="124">
        <f t="shared" si="1"/>
        <v>5.5970149253731343</v>
      </c>
    </row>
    <row r="20" spans="1:22" ht="25.5">
      <c r="A20" s="110" t="s">
        <v>9</v>
      </c>
      <c r="B20" s="110" t="s">
        <v>60</v>
      </c>
      <c r="C20" s="110" t="s">
        <v>157</v>
      </c>
      <c r="D20" s="111" t="s">
        <v>169</v>
      </c>
      <c r="E20" s="112">
        <v>74</v>
      </c>
      <c r="F20" s="112">
        <v>54</v>
      </c>
      <c r="G20" s="112">
        <v>49</v>
      </c>
      <c r="H20" s="112">
        <v>40</v>
      </c>
      <c r="I20" s="112">
        <v>4</v>
      </c>
      <c r="J20" s="112">
        <v>4</v>
      </c>
      <c r="K20" s="112">
        <v>0</v>
      </c>
      <c r="L20" s="112">
        <v>0</v>
      </c>
      <c r="M20" s="112">
        <v>0</v>
      </c>
      <c r="N20" s="112">
        <v>0</v>
      </c>
      <c r="O20" s="112">
        <v>0</v>
      </c>
      <c r="P20" s="112">
        <v>0</v>
      </c>
      <c r="Q20" s="113">
        <v>127</v>
      </c>
      <c r="R20" s="113">
        <v>98</v>
      </c>
      <c r="S20" s="119">
        <f>I20+K20</f>
        <v>4</v>
      </c>
      <c r="T20" s="119">
        <f>J20+L20</f>
        <v>4</v>
      </c>
      <c r="U20" s="120">
        <f t="shared" si="1"/>
        <v>3.1496062992125982</v>
      </c>
      <c r="V20" s="120">
        <f t="shared" si="1"/>
        <v>4.0816326530612246</v>
      </c>
    </row>
    <row r="21" spans="1:22" ht="25.5">
      <c r="A21" s="110" t="s">
        <v>9</v>
      </c>
      <c r="B21" s="110" t="s">
        <v>60</v>
      </c>
      <c r="C21" s="110" t="s">
        <v>157</v>
      </c>
      <c r="D21" s="111" t="s">
        <v>170</v>
      </c>
      <c r="E21" s="112">
        <v>46</v>
      </c>
      <c r="F21" s="112">
        <v>37</v>
      </c>
      <c r="G21" s="112">
        <v>20</v>
      </c>
      <c r="H21" s="112">
        <v>18</v>
      </c>
      <c r="I21" s="112">
        <v>1</v>
      </c>
      <c r="J21" s="112">
        <v>1</v>
      </c>
      <c r="K21" s="112">
        <v>0</v>
      </c>
      <c r="L21" s="112">
        <v>0</v>
      </c>
      <c r="M21" s="112">
        <v>0</v>
      </c>
      <c r="N21" s="112">
        <v>0</v>
      </c>
      <c r="O21" s="112">
        <v>0</v>
      </c>
      <c r="P21" s="112">
        <v>0</v>
      </c>
      <c r="Q21" s="113">
        <v>67</v>
      </c>
      <c r="R21" s="113">
        <v>56</v>
      </c>
      <c r="S21" s="119">
        <f t="shared" ref="S21:T31" si="6">I21+K21</f>
        <v>1</v>
      </c>
      <c r="T21" s="119">
        <f t="shared" si="6"/>
        <v>1</v>
      </c>
      <c r="U21" s="120">
        <f t="shared" si="1"/>
        <v>1.4925373134328357</v>
      </c>
      <c r="V21" s="120">
        <f t="shared" si="1"/>
        <v>1.7857142857142856</v>
      </c>
    </row>
    <row r="22" spans="1:22" ht="25.5">
      <c r="A22" s="110" t="s">
        <v>9</v>
      </c>
      <c r="B22" s="110" t="s">
        <v>60</v>
      </c>
      <c r="C22" s="110" t="s">
        <v>157</v>
      </c>
      <c r="D22" s="111" t="s">
        <v>170</v>
      </c>
      <c r="E22" s="112">
        <v>0</v>
      </c>
      <c r="F22" s="112">
        <v>0</v>
      </c>
      <c r="G22" s="112">
        <v>6</v>
      </c>
      <c r="H22" s="112">
        <v>2</v>
      </c>
      <c r="I22" s="112">
        <v>4</v>
      </c>
      <c r="J22" s="112">
        <v>3</v>
      </c>
      <c r="K22" s="112">
        <v>1</v>
      </c>
      <c r="L22" s="112">
        <v>1</v>
      </c>
      <c r="M22" s="112">
        <v>0</v>
      </c>
      <c r="N22" s="112">
        <v>0</v>
      </c>
      <c r="O22" s="112">
        <v>0</v>
      </c>
      <c r="P22" s="112">
        <v>0</v>
      </c>
      <c r="Q22" s="113">
        <v>11</v>
      </c>
      <c r="R22" s="113">
        <v>6</v>
      </c>
      <c r="S22" s="119">
        <f t="shared" si="6"/>
        <v>5</v>
      </c>
      <c r="T22" s="119">
        <f t="shared" si="6"/>
        <v>4</v>
      </c>
      <c r="U22" s="120">
        <f t="shared" si="1"/>
        <v>45.454545454545453</v>
      </c>
      <c r="V22" s="120">
        <f t="shared" si="1"/>
        <v>66.666666666666657</v>
      </c>
    </row>
    <row r="23" spans="1:22">
      <c r="A23" s="110" t="s">
        <v>9</v>
      </c>
      <c r="B23" s="110" t="s">
        <v>60</v>
      </c>
      <c r="C23" s="110" t="s">
        <v>157</v>
      </c>
      <c r="D23" s="110" t="s">
        <v>171</v>
      </c>
      <c r="E23" s="112">
        <v>0</v>
      </c>
      <c r="F23" s="112">
        <v>0</v>
      </c>
      <c r="G23" s="112">
        <v>11</v>
      </c>
      <c r="H23" s="112">
        <v>8</v>
      </c>
      <c r="I23" s="112">
        <v>1</v>
      </c>
      <c r="J23" s="112">
        <v>1</v>
      </c>
      <c r="K23" s="112">
        <v>0</v>
      </c>
      <c r="L23" s="112">
        <v>0</v>
      </c>
      <c r="M23" s="112">
        <v>0</v>
      </c>
      <c r="N23" s="112">
        <v>0</v>
      </c>
      <c r="O23" s="112">
        <v>0</v>
      </c>
      <c r="P23" s="112">
        <v>0</v>
      </c>
      <c r="Q23" s="113">
        <v>12</v>
      </c>
      <c r="R23" s="113">
        <v>9</v>
      </c>
      <c r="S23" s="119">
        <f t="shared" si="6"/>
        <v>1</v>
      </c>
      <c r="T23" s="119">
        <f t="shared" si="6"/>
        <v>1</v>
      </c>
      <c r="U23" s="120">
        <f t="shared" si="1"/>
        <v>8.3333333333333321</v>
      </c>
      <c r="V23" s="120">
        <f t="shared" si="1"/>
        <v>11.111111111111111</v>
      </c>
    </row>
    <row r="24" spans="1:22">
      <c r="A24" s="110" t="s">
        <v>9</v>
      </c>
      <c r="B24" s="110" t="s">
        <v>60</v>
      </c>
      <c r="C24" s="110" t="s">
        <v>157</v>
      </c>
      <c r="D24" s="110" t="s">
        <v>171</v>
      </c>
      <c r="E24" s="112">
        <v>32</v>
      </c>
      <c r="F24" s="112">
        <v>27</v>
      </c>
      <c r="G24" s="112">
        <v>0</v>
      </c>
      <c r="H24" s="112">
        <v>0</v>
      </c>
      <c r="I24" s="112">
        <v>0</v>
      </c>
      <c r="J24" s="112">
        <v>0</v>
      </c>
      <c r="K24" s="112">
        <v>0</v>
      </c>
      <c r="L24" s="112">
        <v>0</v>
      </c>
      <c r="M24" s="112">
        <v>0</v>
      </c>
      <c r="N24" s="112">
        <v>0</v>
      </c>
      <c r="O24" s="112">
        <v>0</v>
      </c>
      <c r="P24" s="112">
        <v>0</v>
      </c>
      <c r="Q24" s="113">
        <v>32</v>
      </c>
      <c r="R24" s="113">
        <v>27</v>
      </c>
      <c r="S24" s="119">
        <f t="shared" si="6"/>
        <v>0</v>
      </c>
      <c r="T24" s="119">
        <f t="shared" si="6"/>
        <v>0</v>
      </c>
      <c r="U24" s="120">
        <f t="shared" ref="U24:V39" si="7">S24/Q24*100</f>
        <v>0</v>
      </c>
      <c r="V24" s="120">
        <f t="shared" si="7"/>
        <v>0</v>
      </c>
    </row>
    <row r="25" spans="1:22" ht="25.5">
      <c r="A25" s="110" t="s">
        <v>9</v>
      </c>
      <c r="B25" s="110" t="s">
        <v>60</v>
      </c>
      <c r="C25" s="110" t="s">
        <v>157</v>
      </c>
      <c r="D25" s="111" t="s">
        <v>161</v>
      </c>
      <c r="E25" s="112">
        <v>23</v>
      </c>
      <c r="F25" s="112">
        <v>15</v>
      </c>
      <c r="G25" s="112">
        <v>46</v>
      </c>
      <c r="H25" s="112">
        <v>31</v>
      </c>
      <c r="I25" s="112">
        <v>7</v>
      </c>
      <c r="J25" s="112">
        <v>4</v>
      </c>
      <c r="K25" s="112">
        <v>0</v>
      </c>
      <c r="L25" s="112">
        <v>0</v>
      </c>
      <c r="M25" s="112">
        <v>0</v>
      </c>
      <c r="N25" s="112">
        <v>0</v>
      </c>
      <c r="O25" s="112">
        <v>0</v>
      </c>
      <c r="P25" s="112">
        <v>0</v>
      </c>
      <c r="Q25" s="113">
        <v>76</v>
      </c>
      <c r="R25" s="113">
        <v>50</v>
      </c>
      <c r="S25" s="119">
        <f t="shared" si="6"/>
        <v>7</v>
      </c>
      <c r="T25" s="119">
        <f t="shared" si="6"/>
        <v>4</v>
      </c>
      <c r="U25" s="120">
        <f t="shared" si="7"/>
        <v>9.2105263157894726</v>
      </c>
      <c r="V25" s="120">
        <f t="shared" si="7"/>
        <v>8</v>
      </c>
    </row>
    <row r="26" spans="1:22" ht="25.5">
      <c r="A26" s="110" t="s">
        <v>9</v>
      </c>
      <c r="B26" s="110" t="s">
        <v>60</v>
      </c>
      <c r="C26" s="110" t="s">
        <v>157</v>
      </c>
      <c r="D26" s="111" t="s">
        <v>172</v>
      </c>
      <c r="E26" s="112">
        <v>16</v>
      </c>
      <c r="F26" s="112">
        <v>4</v>
      </c>
      <c r="G26" s="112">
        <v>0</v>
      </c>
      <c r="H26" s="112">
        <v>0</v>
      </c>
      <c r="I26" s="112">
        <v>0</v>
      </c>
      <c r="J26" s="112">
        <v>0</v>
      </c>
      <c r="K26" s="112">
        <v>0</v>
      </c>
      <c r="L26" s="112">
        <v>0</v>
      </c>
      <c r="M26" s="112">
        <v>0</v>
      </c>
      <c r="N26" s="112">
        <v>0</v>
      </c>
      <c r="O26" s="112">
        <v>0</v>
      </c>
      <c r="P26" s="112">
        <v>0</v>
      </c>
      <c r="Q26" s="113">
        <v>16</v>
      </c>
      <c r="R26" s="113">
        <v>4</v>
      </c>
      <c r="S26" s="119">
        <f t="shared" si="6"/>
        <v>0</v>
      </c>
      <c r="T26" s="119">
        <f t="shared" si="6"/>
        <v>0</v>
      </c>
      <c r="U26" s="120">
        <f t="shared" si="7"/>
        <v>0</v>
      </c>
      <c r="V26" s="120">
        <f t="shared" si="7"/>
        <v>0</v>
      </c>
    </row>
    <row r="27" spans="1:22" ht="25.5">
      <c r="A27" s="110" t="s">
        <v>9</v>
      </c>
      <c r="B27" s="110" t="s">
        <v>60</v>
      </c>
      <c r="C27" s="110" t="s">
        <v>157</v>
      </c>
      <c r="D27" s="111" t="s">
        <v>173</v>
      </c>
      <c r="E27" s="112">
        <v>0</v>
      </c>
      <c r="F27" s="112">
        <v>0</v>
      </c>
      <c r="G27" s="112">
        <v>7</v>
      </c>
      <c r="H27" s="112">
        <v>3</v>
      </c>
      <c r="I27" s="112">
        <v>4</v>
      </c>
      <c r="J27" s="112">
        <v>2</v>
      </c>
      <c r="K27" s="112">
        <v>1</v>
      </c>
      <c r="L27" s="112">
        <v>0</v>
      </c>
      <c r="M27" s="112">
        <v>0</v>
      </c>
      <c r="N27" s="112">
        <v>0</v>
      </c>
      <c r="O27" s="112">
        <v>0</v>
      </c>
      <c r="P27" s="112">
        <v>0</v>
      </c>
      <c r="Q27" s="113">
        <v>12</v>
      </c>
      <c r="R27" s="113">
        <v>5</v>
      </c>
      <c r="S27" s="119">
        <f t="shared" si="6"/>
        <v>5</v>
      </c>
      <c r="T27" s="119">
        <f t="shared" si="6"/>
        <v>2</v>
      </c>
      <c r="U27" s="120">
        <f t="shared" si="7"/>
        <v>41.666666666666671</v>
      </c>
      <c r="V27" s="120">
        <f t="shared" si="7"/>
        <v>40</v>
      </c>
    </row>
    <row r="28" spans="1:22">
      <c r="A28" s="110" t="s">
        <v>9</v>
      </c>
      <c r="B28" s="110" t="s">
        <v>60</v>
      </c>
      <c r="C28" s="110" t="s">
        <v>157</v>
      </c>
      <c r="D28" s="110" t="s">
        <v>174</v>
      </c>
      <c r="E28" s="112">
        <v>0</v>
      </c>
      <c r="F28" s="112">
        <v>0</v>
      </c>
      <c r="G28" s="112">
        <v>18</v>
      </c>
      <c r="H28" s="112">
        <v>16</v>
      </c>
      <c r="I28" s="112">
        <v>3</v>
      </c>
      <c r="J28" s="112">
        <v>2</v>
      </c>
      <c r="K28" s="112">
        <v>0</v>
      </c>
      <c r="L28" s="112">
        <v>0</v>
      </c>
      <c r="M28" s="112">
        <v>0</v>
      </c>
      <c r="N28" s="112">
        <v>0</v>
      </c>
      <c r="O28" s="112">
        <v>0</v>
      </c>
      <c r="P28" s="112">
        <v>0</v>
      </c>
      <c r="Q28" s="113">
        <v>21</v>
      </c>
      <c r="R28" s="113">
        <v>18</v>
      </c>
      <c r="S28" s="119">
        <f t="shared" si="6"/>
        <v>3</v>
      </c>
      <c r="T28" s="119">
        <f t="shared" si="6"/>
        <v>2</v>
      </c>
      <c r="U28" s="120">
        <f t="shared" si="7"/>
        <v>14.285714285714285</v>
      </c>
      <c r="V28" s="120">
        <f t="shared" si="7"/>
        <v>11.111111111111111</v>
      </c>
    </row>
    <row r="29" spans="1:22">
      <c r="A29" s="110" t="s">
        <v>9</v>
      </c>
      <c r="B29" s="110" t="s">
        <v>60</v>
      </c>
      <c r="C29" s="110" t="s">
        <v>157</v>
      </c>
      <c r="D29" s="110" t="s">
        <v>175</v>
      </c>
      <c r="E29" s="112">
        <v>20</v>
      </c>
      <c r="F29" s="112">
        <v>15</v>
      </c>
      <c r="G29" s="112">
        <v>20</v>
      </c>
      <c r="H29" s="112">
        <v>16</v>
      </c>
      <c r="I29" s="112">
        <v>1</v>
      </c>
      <c r="J29" s="112">
        <v>0</v>
      </c>
      <c r="K29" s="112">
        <v>0</v>
      </c>
      <c r="L29" s="112">
        <v>0</v>
      </c>
      <c r="M29" s="112">
        <v>0</v>
      </c>
      <c r="N29" s="112">
        <v>0</v>
      </c>
      <c r="O29" s="112">
        <v>0</v>
      </c>
      <c r="P29" s="112">
        <v>0</v>
      </c>
      <c r="Q29" s="113">
        <v>41</v>
      </c>
      <c r="R29" s="113">
        <v>31</v>
      </c>
      <c r="S29" s="119">
        <f t="shared" si="6"/>
        <v>1</v>
      </c>
      <c r="T29" s="119">
        <f t="shared" si="6"/>
        <v>0</v>
      </c>
      <c r="U29" s="120">
        <f t="shared" si="7"/>
        <v>2.4390243902439024</v>
      </c>
      <c r="V29" s="120">
        <f t="shared" si="7"/>
        <v>0</v>
      </c>
    </row>
    <row r="30" spans="1:22">
      <c r="A30" s="110" t="s">
        <v>9</v>
      </c>
      <c r="B30" s="110" t="s">
        <v>60</v>
      </c>
      <c r="C30" s="110" t="s">
        <v>157</v>
      </c>
      <c r="D30" s="110" t="s">
        <v>176</v>
      </c>
      <c r="E30" s="112">
        <v>0</v>
      </c>
      <c r="F30" s="112">
        <v>0</v>
      </c>
      <c r="G30" s="112">
        <v>0</v>
      </c>
      <c r="H30" s="112">
        <v>0</v>
      </c>
      <c r="I30" s="112">
        <v>3</v>
      </c>
      <c r="J30" s="112">
        <v>3</v>
      </c>
      <c r="K30" s="112">
        <v>0</v>
      </c>
      <c r="L30" s="112">
        <v>0</v>
      </c>
      <c r="M30" s="112">
        <v>0</v>
      </c>
      <c r="N30" s="112">
        <v>0</v>
      </c>
      <c r="O30" s="112">
        <v>0</v>
      </c>
      <c r="P30" s="112">
        <v>0</v>
      </c>
      <c r="Q30" s="113">
        <v>3</v>
      </c>
      <c r="R30" s="113">
        <v>3</v>
      </c>
      <c r="S30" s="119">
        <f t="shared" si="6"/>
        <v>3</v>
      </c>
      <c r="T30" s="119">
        <f t="shared" si="6"/>
        <v>3</v>
      </c>
      <c r="U30" s="120">
        <f t="shared" si="7"/>
        <v>100</v>
      </c>
      <c r="V30" s="120">
        <f t="shared" si="7"/>
        <v>100</v>
      </c>
    </row>
    <row r="31" spans="1:22">
      <c r="A31" s="728" t="s">
        <v>177</v>
      </c>
      <c r="B31" s="729"/>
      <c r="C31" s="729"/>
      <c r="D31" s="730"/>
      <c r="E31" s="116">
        <f>SUM(E20:E30)</f>
        <v>211</v>
      </c>
      <c r="F31" s="116">
        <f t="shared" ref="F31:R31" si="8">SUM(F20:F30)</f>
        <v>152</v>
      </c>
      <c r="G31" s="116">
        <f t="shared" si="8"/>
        <v>177</v>
      </c>
      <c r="H31" s="116">
        <f t="shared" si="8"/>
        <v>134</v>
      </c>
      <c r="I31" s="116">
        <f t="shared" si="8"/>
        <v>28</v>
      </c>
      <c r="J31" s="116">
        <f t="shared" si="8"/>
        <v>20</v>
      </c>
      <c r="K31" s="116">
        <f t="shared" si="8"/>
        <v>2</v>
      </c>
      <c r="L31" s="116">
        <f t="shared" si="8"/>
        <v>1</v>
      </c>
      <c r="M31" s="116">
        <f t="shared" si="8"/>
        <v>0</v>
      </c>
      <c r="N31" s="116">
        <f t="shared" si="8"/>
        <v>0</v>
      </c>
      <c r="O31" s="116">
        <f t="shared" si="8"/>
        <v>0</v>
      </c>
      <c r="P31" s="116">
        <f t="shared" si="8"/>
        <v>0</v>
      </c>
      <c r="Q31" s="116">
        <f t="shared" si="8"/>
        <v>418</v>
      </c>
      <c r="R31" s="116">
        <f t="shared" si="8"/>
        <v>307</v>
      </c>
      <c r="S31" s="121">
        <f t="shared" si="6"/>
        <v>30</v>
      </c>
      <c r="T31" s="121">
        <f t="shared" si="6"/>
        <v>21</v>
      </c>
      <c r="U31" s="54">
        <f t="shared" si="7"/>
        <v>7.1770334928229662</v>
      </c>
      <c r="V31" s="54">
        <f t="shared" si="7"/>
        <v>6.8403908794788277</v>
      </c>
    </row>
    <row r="32" spans="1:22" ht="25.5">
      <c r="A32" s="110" t="s">
        <v>9</v>
      </c>
      <c r="B32" s="110" t="s">
        <v>60</v>
      </c>
      <c r="C32" s="110" t="s">
        <v>166</v>
      </c>
      <c r="D32" s="111" t="s">
        <v>169</v>
      </c>
      <c r="E32" s="112">
        <v>24</v>
      </c>
      <c r="F32" s="112">
        <v>17</v>
      </c>
      <c r="G32" s="112">
        <v>28</v>
      </c>
      <c r="H32" s="112">
        <v>18</v>
      </c>
      <c r="I32" s="112">
        <v>5</v>
      </c>
      <c r="J32" s="112">
        <v>2</v>
      </c>
      <c r="K32" s="112">
        <v>1</v>
      </c>
      <c r="L32" s="112">
        <v>1</v>
      </c>
      <c r="M32" s="112">
        <v>0</v>
      </c>
      <c r="N32" s="112">
        <v>0</v>
      </c>
      <c r="O32" s="112">
        <v>0</v>
      </c>
      <c r="P32" s="112">
        <v>0</v>
      </c>
      <c r="Q32" s="113">
        <v>58</v>
      </c>
      <c r="R32" s="113">
        <v>38</v>
      </c>
      <c r="S32" s="119">
        <f t="shared" ref="S32:T34" si="9">K32+M32</f>
        <v>1</v>
      </c>
      <c r="T32" s="119">
        <f t="shared" si="9"/>
        <v>1</v>
      </c>
      <c r="U32" s="120">
        <f t="shared" si="7"/>
        <v>1.7241379310344827</v>
      </c>
      <c r="V32" s="120">
        <f t="shared" si="7"/>
        <v>2.6315789473684208</v>
      </c>
    </row>
    <row r="33" spans="1:22">
      <c r="A33" s="110" t="s">
        <v>9</v>
      </c>
      <c r="B33" s="110" t="s">
        <v>60</v>
      </c>
      <c r="C33" s="110" t="s">
        <v>166</v>
      </c>
      <c r="D33" s="110" t="s">
        <v>175</v>
      </c>
      <c r="E33" s="112">
        <v>25</v>
      </c>
      <c r="F33" s="112">
        <v>16</v>
      </c>
      <c r="G33" s="112">
        <v>18</v>
      </c>
      <c r="H33" s="112">
        <v>15</v>
      </c>
      <c r="I33" s="112">
        <v>2</v>
      </c>
      <c r="J33" s="112">
        <v>2</v>
      </c>
      <c r="K33" s="112">
        <v>1</v>
      </c>
      <c r="L33" s="112">
        <v>1</v>
      </c>
      <c r="M33" s="112">
        <v>0</v>
      </c>
      <c r="N33" s="112">
        <v>0</v>
      </c>
      <c r="O33" s="112">
        <v>0</v>
      </c>
      <c r="P33" s="112">
        <v>0</v>
      </c>
      <c r="Q33" s="113">
        <v>46</v>
      </c>
      <c r="R33" s="113">
        <v>34</v>
      </c>
      <c r="S33" s="119">
        <f t="shared" si="9"/>
        <v>1</v>
      </c>
      <c r="T33" s="119">
        <f t="shared" si="9"/>
        <v>1</v>
      </c>
      <c r="U33" s="120">
        <f t="shared" si="7"/>
        <v>2.1739130434782608</v>
      </c>
      <c r="V33" s="120">
        <f t="shared" si="7"/>
        <v>2.9411764705882351</v>
      </c>
    </row>
    <row r="34" spans="1:22">
      <c r="A34" s="728" t="s">
        <v>178</v>
      </c>
      <c r="B34" s="729"/>
      <c r="C34" s="729"/>
      <c r="D34" s="730"/>
      <c r="E34" s="116">
        <f>SUM(E32:E33)</f>
        <v>49</v>
      </c>
      <c r="F34" s="116">
        <f t="shared" ref="F34:R34" si="10">SUM(F32:F33)</f>
        <v>33</v>
      </c>
      <c r="G34" s="116">
        <f t="shared" si="10"/>
        <v>46</v>
      </c>
      <c r="H34" s="116">
        <f t="shared" si="10"/>
        <v>33</v>
      </c>
      <c r="I34" s="116">
        <f t="shared" si="10"/>
        <v>7</v>
      </c>
      <c r="J34" s="116">
        <f t="shared" si="10"/>
        <v>4</v>
      </c>
      <c r="K34" s="116">
        <f t="shared" si="10"/>
        <v>2</v>
      </c>
      <c r="L34" s="116">
        <f t="shared" si="10"/>
        <v>2</v>
      </c>
      <c r="M34" s="116">
        <f t="shared" si="10"/>
        <v>0</v>
      </c>
      <c r="N34" s="116">
        <f t="shared" si="10"/>
        <v>0</v>
      </c>
      <c r="O34" s="116">
        <f t="shared" si="10"/>
        <v>0</v>
      </c>
      <c r="P34" s="116">
        <f t="shared" si="10"/>
        <v>0</v>
      </c>
      <c r="Q34" s="116">
        <f t="shared" si="10"/>
        <v>104</v>
      </c>
      <c r="R34" s="116">
        <f t="shared" si="10"/>
        <v>72</v>
      </c>
      <c r="S34" s="121">
        <f t="shared" si="9"/>
        <v>2</v>
      </c>
      <c r="T34" s="121">
        <f t="shared" si="9"/>
        <v>2</v>
      </c>
      <c r="U34" s="54">
        <f t="shared" si="7"/>
        <v>1.9230769230769231</v>
      </c>
      <c r="V34" s="54">
        <f t="shared" si="7"/>
        <v>2.7777777777777777</v>
      </c>
    </row>
    <row r="35" spans="1:22">
      <c r="A35" s="731" t="s">
        <v>179</v>
      </c>
      <c r="B35" s="732"/>
      <c r="C35" s="732"/>
      <c r="D35" s="733"/>
      <c r="E35" s="122">
        <f>E31+E34</f>
        <v>260</v>
      </c>
      <c r="F35" s="122">
        <f t="shared" ref="F35:R35" si="11">F31+F34</f>
        <v>185</v>
      </c>
      <c r="G35" s="122">
        <f t="shared" si="11"/>
        <v>223</v>
      </c>
      <c r="H35" s="122">
        <f t="shared" si="11"/>
        <v>167</v>
      </c>
      <c r="I35" s="122">
        <f t="shared" si="11"/>
        <v>35</v>
      </c>
      <c r="J35" s="122">
        <f t="shared" si="11"/>
        <v>24</v>
      </c>
      <c r="K35" s="122">
        <f t="shared" si="11"/>
        <v>4</v>
      </c>
      <c r="L35" s="122">
        <f t="shared" si="11"/>
        <v>3</v>
      </c>
      <c r="M35" s="122">
        <f t="shared" si="11"/>
        <v>0</v>
      </c>
      <c r="N35" s="122">
        <f t="shared" si="11"/>
        <v>0</v>
      </c>
      <c r="O35" s="122">
        <f t="shared" si="11"/>
        <v>0</v>
      </c>
      <c r="P35" s="122">
        <f t="shared" si="11"/>
        <v>0</v>
      </c>
      <c r="Q35" s="122">
        <f t="shared" si="11"/>
        <v>522</v>
      </c>
      <c r="R35" s="122">
        <f t="shared" si="11"/>
        <v>379</v>
      </c>
      <c r="S35" s="125">
        <f>S31+S34</f>
        <v>32</v>
      </c>
      <c r="T35" s="125">
        <f>T31+T34</f>
        <v>23</v>
      </c>
      <c r="U35" s="124">
        <f t="shared" si="7"/>
        <v>6.1302681992337158</v>
      </c>
      <c r="V35" s="124">
        <f t="shared" si="7"/>
        <v>6.0686015831134563</v>
      </c>
    </row>
    <row r="36" spans="1:22">
      <c r="A36" s="110" t="s">
        <v>9</v>
      </c>
      <c r="B36" s="110" t="s">
        <v>67</v>
      </c>
      <c r="C36" s="110" t="s">
        <v>157</v>
      </c>
      <c r="D36" s="110" t="s">
        <v>159</v>
      </c>
      <c r="E36" s="112">
        <v>3</v>
      </c>
      <c r="F36" s="112">
        <v>2</v>
      </c>
      <c r="G36" s="112">
        <v>1</v>
      </c>
      <c r="H36" s="112">
        <v>1</v>
      </c>
      <c r="I36" s="112">
        <v>1</v>
      </c>
      <c r="J36" s="112">
        <v>1</v>
      </c>
      <c r="K36" s="112">
        <v>0</v>
      </c>
      <c r="L36" s="112">
        <v>0</v>
      </c>
      <c r="M36" s="112">
        <v>0</v>
      </c>
      <c r="N36" s="112">
        <v>0</v>
      </c>
      <c r="O36" s="112">
        <v>0</v>
      </c>
      <c r="P36" s="112">
        <v>0</v>
      </c>
      <c r="Q36" s="113">
        <v>5</v>
      </c>
      <c r="R36" s="113">
        <v>4</v>
      </c>
      <c r="S36" s="119">
        <f t="shared" ref="S36:T45" si="12">K36+M36</f>
        <v>0</v>
      </c>
      <c r="T36" s="119">
        <f t="shared" si="12"/>
        <v>0</v>
      </c>
      <c r="U36" s="120">
        <f t="shared" si="7"/>
        <v>0</v>
      </c>
      <c r="V36" s="120">
        <f t="shared" si="7"/>
        <v>0</v>
      </c>
    </row>
    <row r="37" spans="1:22">
      <c r="A37" s="110" t="s">
        <v>9</v>
      </c>
      <c r="B37" s="110" t="s">
        <v>67</v>
      </c>
      <c r="C37" s="110" t="s">
        <v>157</v>
      </c>
      <c r="D37" s="110" t="s">
        <v>160</v>
      </c>
      <c r="E37" s="112">
        <v>3</v>
      </c>
      <c r="F37" s="112">
        <v>2</v>
      </c>
      <c r="G37" s="112">
        <v>0</v>
      </c>
      <c r="H37" s="112">
        <v>0</v>
      </c>
      <c r="I37" s="112">
        <v>1</v>
      </c>
      <c r="J37" s="112">
        <v>0</v>
      </c>
      <c r="K37" s="112">
        <v>0</v>
      </c>
      <c r="L37" s="112">
        <v>0</v>
      </c>
      <c r="M37" s="112">
        <v>0</v>
      </c>
      <c r="N37" s="112">
        <v>0</v>
      </c>
      <c r="O37" s="112">
        <v>0</v>
      </c>
      <c r="P37" s="112">
        <v>0</v>
      </c>
      <c r="Q37" s="113">
        <v>4</v>
      </c>
      <c r="R37" s="113">
        <v>2</v>
      </c>
      <c r="S37" s="119">
        <f t="shared" si="12"/>
        <v>0</v>
      </c>
      <c r="T37" s="119">
        <f t="shared" si="12"/>
        <v>0</v>
      </c>
      <c r="U37" s="120">
        <f t="shared" si="7"/>
        <v>0</v>
      </c>
      <c r="V37" s="120">
        <f t="shared" si="7"/>
        <v>0</v>
      </c>
    </row>
    <row r="38" spans="1:22">
      <c r="A38" s="110" t="s">
        <v>9</v>
      </c>
      <c r="B38" s="110" t="s">
        <v>67</v>
      </c>
      <c r="C38" s="110" t="s">
        <v>157</v>
      </c>
      <c r="D38" s="110" t="s">
        <v>180</v>
      </c>
      <c r="E38" s="112">
        <v>0</v>
      </c>
      <c r="F38" s="112">
        <v>0</v>
      </c>
      <c r="G38" s="112">
        <v>2</v>
      </c>
      <c r="H38" s="112">
        <v>2</v>
      </c>
      <c r="I38" s="112">
        <v>2</v>
      </c>
      <c r="J38" s="112">
        <v>1</v>
      </c>
      <c r="K38" s="112">
        <v>0</v>
      </c>
      <c r="L38" s="112">
        <v>0</v>
      </c>
      <c r="M38" s="112">
        <v>0</v>
      </c>
      <c r="N38" s="112">
        <v>0</v>
      </c>
      <c r="O38" s="112">
        <v>0</v>
      </c>
      <c r="P38" s="112">
        <v>0</v>
      </c>
      <c r="Q38" s="113">
        <v>4</v>
      </c>
      <c r="R38" s="113">
        <v>3</v>
      </c>
      <c r="S38" s="119">
        <f t="shared" si="12"/>
        <v>0</v>
      </c>
      <c r="T38" s="119">
        <f t="shared" si="12"/>
        <v>0</v>
      </c>
      <c r="U38" s="120">
        <f t="shared" si="7"/>
        <v>0</v>
      </c>
      <c r="V38" s="120">
        <f t="shared" si="7"/>
        <v>0</v>
      </c>
    </row>
    <row r="39" spans="1:22">
      <c r="A39" s="110" t="s">
        <v>9</v>
      </c>
      <c r="B39" s="110" t="s">
        <v>67</v>
      </c>
      <c r="C39" s="110" t="s">
        <v>157</v>
      </c>
      <c r="D39" s="110" t="s">
        <v>181</v>
      </c>
      <c r="E39" s="112">
        <v>0</v>
      </c>
      <c r="F39" s="112">
        <v>0</v>
      </c>
      <c r="G39" s="112">
        <v>0</v>
      </c>
      <c r="H39" s="112">
        <v>0</v>
      </c>
      <c r="I39" s="112">
        <v>2</v>
      </c>
      <c r="J39" s="112">
        <v>2</v>
      </c>
      <c r="K39" s="112">
        <v>0</v>
      </c>
      <c r="L39" s="112">
        <v>0</v>
      </c>
      <c r="M39" s="112">
        <v>0</v>
      </c>
      <c r="N39" s="112">
        <v>0</v>
      </c>
      <c r="O39" s="112">
        <v>0</v>
      </c>
      <c r="P39" s="112">
        <v>0</v>
      </c>
      <c r="Q39" s="113">
        <v>2</v>
      </c>
      <c r="R39" s="113">
        <v>2</v>
      </c>
      <c r="S39" s="119">
        <f t="shared" si="12"/>
        <v>0</v>
      </c>
      <c r="T39" s="119">
        <f t="shared" si="12"/>
        <v>0</v>
      </c>
      <c r="U39" s="120">
        <f t="shared" si="7"/>
        <v>0</v>
      </c>
      <c r="V39" s="120">
        <f t="shared" si="7"/>
        <v>0</v>
      </c>
    </row>
    <row r="40" spans="1:22">
      <c r="A40" s="728" t="s">
        <v>182</v>
      </c>
      <c r="B40" s="729"/>
      <c r="C40" s="729"/>
      <c r="D40" s="730"/>
      <c r="E40" s="116">
        <f>SUM(E36:E39)</f>
        <v>6</v>
      </c>
      <c r="F40" s="116">
        <f t="shared" ref="F40:R40" si="13">SUM(F36:F39)</f>
        <v>4</v>
      </c>
      <c r="G40" s="116">
        <f t="shared" si="13"/>
        <v>3</v>
      </c>
      <c r="H40" s="116">
        <f t="shared" si="13"/>
        <v>3</v>
      </c>
      <c r="I40" s="116">
        <f t="shared" si="13"/>
        <v>6</v>
      </c>
      <c r="J40" s="116">
        <f t="shared" si="13"/>
        <v>4</v>
      </c>
      <c r="K40" s="116">
        <f t="shared" si="13"/>
        <v>0</v>
      </c>
      <c r="L40" s="116">
        <f t="shared" si="13"/>
        <v>0</v>
      </c>
      <c r="M40" s="116">
        <f t="shared" si="13"/>
        <v>0</v>
      </c>
      <c r="N40" s="116">
        <f t="shared" si="13"/>
        <v>0</v>
      </c>
      <c r="O40" s="116">
        <f t="shared" si="13"/>
        <v>0</v>
      </c>
      <c r="P40" s="116">
        <f t="shared" si="13"/>
        <v>0</v>
      </c>
      <c r="Q40" s="116">
        <f t="shared" si="13"/>
        <v>15</v>
      </c>
      <c r="R40" s="116">
        <f t="shared" si="13"/>
        <v>11</v>
      </c>
      <c r="S40" s="121">
        <f t="shared" si="12"/>
        <v>0</v>
      </c>
      <c r="T40" s="121">
        <f t="shared" si="12"/>
        <v>0</v>
      </c>
      <c r="U40" s="54">
        <f t="shared" ref="U40:V47" si="14">S40/Q40*100</f>
        <v>0</v>
      </c>
      <c r="V40" s="54">
        <f t="shared" si="14"/>
        <v>0</v>
      </c>
    </row>
    <row r="41" spans="1:22">
      <c r="A41" s="110" t="s">
        <v>9</v>
      </c>
      <c r="B41" s="110" t="s">
        <v>67</v>
      </c>
      <c r="C41" s="110" t="s">
        <v>166</v>
      </c>
      <c r="D41" s="110" t="s">
        <v>159</v>
      </c>
      <c r="E41" s="112">
        <v>2</v>
      </c>
      <c r="F41" s="112">
        <v>0</v>
      </c>
      <c r="G41" s="112">
        <v>1</v>
      </c>
      <c r="H41" s="112">
        <v>0</v>
      </c>
      <c r="I41" s="112">
        <v>0</v>
      </c>
      <c r="J41" s="112">
        <v>0</v>
      </c>
      <c r="K41" s="112">
        <v>0</v>
      </c>
      <c r="L41" s="112">
        <v>0</v>
      </c>
      <c r="M41" s="112">
        <v>0</v>
      </c>
      <c r="N41" s="112">
        <v>0</v>
      </c>
      <c r="O41" s="112">
        <v>0</v>
      </c>
      <c r="P41" s="112">
        <v>0</v>
      </c>
      <c r="Q41" s="113">
        <v>3</v>
      </c>
      <c r="R41" s="113">
        <v>0</v>
      </c>
      <c r="S41" s="119">
        <f t="shared" si="12"/>
        <v>0</v>
      </c>
      <c r="T41" s="119">
        <f t="shared" si="12"/>
        <v>0</v>
      </c>
      <c r="U41" s="120">
        <f t="shared" si="14"/>
        <v>0</v>
      </c>
      <c r="V41" s="120">
        <v>0</v>
      </c>
    </row>
    <row r="42" spans="1:22" ht="25.5">
      <c r="A42" s="110" t="s">
        <v>9</v>
      </c>
      <c r="B42" s="110" t="s">
        <v>67</v>
      </c>
      <c r="C42" s="110" t="s">
        <v>166</v>
      </c>
      <c r="D42" s="111" t="s">
        <v>183</v>
      </c>
      <c r="E42" s="112">
        <v>1</v>
      </c>
      <c r="F42" s="112">
        <v>0</v>
      </c>
      <c r="G42" s="112">
        <v>0</v>
      </c>
      <c r="H42" s="112">
        <v>0</v>
      </c>
      <c r="I42" s="112">
        <v>1</v>
      </c>
      <c r="J42" s="112">
        <v>0</v>
      </c>
      <c r="K42" s="112">
        <v>0</v>
      </c>
      <c r="L42" s="112">
        <v>0</v>
      </c>
      <c r="M42" s="112">
        <v>0</v>
      </c>
      <c r="N42" s="112">
        <v>0</v>
      </c>
      <c r="O42" s="112">
        <v>0</v>
      </c>
      <c r="P42" s="112">
        <v>0</v>
      </c>
      <c r="Q42" s="113">
        <v>2</v>
      </c>
      <c r="R42" s="113">
        <v>0</v>
      </c>
      <c r="S42" s="119">
        <f t="shared" si="12"/>
        <v>0</v>
      </c>
      <c r="T42" s="119">
        <f t="shared" si="12"/>
        <v>0</v>
      </c>
      <c r="U42" s="120">
        <f t="shared" si="14"/>
        <v>0</v>
      </c>
      <c r="V42" s="120">
        <v>0</v>
      </c>
    </row>
    <row r="43" spans="1:22">
      <c r="A43" s="110" t="s">
        <v>9</v>
      </c>
      <c r="B43" s="110" t="s">
        <v>67</v>
      </c>
      <c r="C43" s="110" t="s">
        <v>166</v>
      </c>
      <c r="D43" s="110" t="s">
        <v>180</v>
      </c>
      <c r="E43" s="112">
        <v>0</v>
      </c>
      <c r="F43" s="112">
        <v>0</v>
      </c>
      <c r="G43" s="112">
        <v>1</v>
      </c>
      <c r="H43" s="112">
        <v>0</v>
      </c>
      <c r="I43" s="112">
        <v>0</v>
      </c>
      <c r="J43" s="112">
        <v>0</v>
      </c>
      <c r="K43" s="112">
        <v>1</v>
      </c>
      <c r="L43" s="112">
        <v>1</v>
      </c>
      <c r="M43" s="112">
        <v>0</v>
      </c>
      <c r="N43" s="112">
        <v>0</v>
      </c>
      <c r="O43" s="112">
        <v>0</v>
      </c>
      <c r="P43" s="112">
        <v>0</v>
      </c>
      <c r="Q43" s="113">
        <v>2</v>
      </c>
      <c r="R43" s="113">
        <v>1</v>
      </c>
      <c r="S43" s="119">
        <f t="shared" si="12"/>
        <v>1</v>
      </c>
      <c r="T43" s="119">
        <f t="shared" si="12"/>
        <v>1</v>
      </c>
      <c r="U43" s="120">
        <f t="shared" si="14"/>
        <v>50</v>
      </c>
      <c r="V43" s="126">
        <f>T43/R43*100</f>
        <v>100</v>
      </c>
    </row>
    <row r="44" spans="1:22">
      <c r="A44" s="110" t="s">
        <v>9</v>
      </c>
      <c r="B44" s="110" t="s">
        <v>67</v>
      </c>
      <c r="C44" s="110" t="s">
        <v>166</v>
      </c>
      <c r="D44" s="110" t="s">
        <v>181</v>
      </c>
      <c r="E44" s="112">
        <v>0</v>
      </c>
      <c r="F44" s="112">
        <v>0</v>
      </c>
      <c r="G44" s="112">
        <v>1</v>
      </c>
      <c r="H44" s="112">
        <v>0</v>
      </c>
      <c r="I44" s="112">
        <v>2</v>
      </c>
      <c r="J44" s="112">
        <v>0</v>
      </c>
      <c r="K44" s="112">
        <v>0</v>
      </c>
      <c r="L44" s="112">
        <v>0</v>
      </c>
      <c r="M44" s="112">
        <v>0</v>
      </c>
      <c r="N44" s="112">
        <v>0</v>
      </c>
      <c r="O44" s="112">
        <v>0</v>
      </c>
      <c r="P44" s="112">
        <v>0</v>
      </c>
      <c r="Q44" s="113">
        <v>3</v>
      </c>
      <c r="R44" s="113">
        <v>0</v>
      </c>
      <c r="S44" s="119">
        <f t="shared" si="12"/>
        <v>0</v>
      </c>
      <c r="T44" s="119">
        <f t="shared" si="12"/>
        <v>0</v>
      </c>
      <c r="U44" s="120">
        <f t="shared" si="14"/>
        <v>0</v>
      </c>
      <c r="V44" s="120">
        <v>0</v>
      </c>
    </row>
    <row r="45" spans="1:22">
      <c r="A45" s="728" t="s">
        <v>184</v>
      </c>
      <c r="B45" s="729"/>
      <c r="C45" s="729"/>
      <c r="D45" s="730"/>
      <c r="E45" s="116">
        <f>SUM(E41:E44)</f>
        <v>3</v>
      </c>
      <c r="F45" s="116">
        <f t="shared" ref="F45:R45" si="15">SUM(F41:F44)</f>
        <v>0</v>
      </c>
      <c r="G45" s="116">
        <f t="shared" si="15"/>
        <v>3</v>
      </c>
      <c r="H45" s="116">
        <f t="shared" si="15"/>
        <v>0</v>
      </c>
      <c r="I45" s="116">
        <f t="shared" si="15"/>
        <v>3</v>
      </c>
      <c r="J45" s="116">
        <f t="shared" si="15"/>
        <v>0</v>
      </c>
      <c r="K45" s="116">
        <f t="shared" si="15"/>
        <v>1</v>
      </c>
      <c r="L45" s="116">
        <f t="shared" si="15"/>
        <v>1</v>
      </c>
      <c r="M45" s="116">
        <f t="shared" si="15"/>
        <v>0</v>
      </c>
      <c r="N45" s="116">
        <f t="shared" si="15"/>
        <v>0</v>
      </c>
      <c r="O45" s="116">
        <f t="shared" si="15"/>
        <v>0</v>
      </c>
      <c r="P45" s="116">
        <f t="shared" si="15"/>
        <v>0</v>
      </c>
      <c r="Q45" s="116">
        <f t="shared" si="15"/>
        <v>10</v>
      </c>
      <c r="R45" s="116">
        <f t="shared" si="15"/>
        <v>1</v>
      </c>
      <c r="S45" s="121">
        <f t="shared" si="12"/>
        <v>1</v>
      </c>
      <c r="T45" s="121">
        <f t="shared" si="12"/>
        <v>1</v>
      </c>
      <c r="U45" s="54">
        <f t="shared" si="14"/>
        <v>10</v>
      </c>
      <c r="V45" s="127">
        <f>T45/R45*100</f>
        <v>100</v>
      </c>
    </row>
    <row r="46" spans="1:22">
      <c r="A46" s="731" t="s">
        <v>185</v>
      </c>
      <c r="B46" s="732"/>
      <c r="C46" s="732"/>
      <c r="D46" s="733"/>
      <c r="E46" s="122">
        <f>E40+E45</f>
        <v>9</v>
      </c>
      <c r="F46" s="122">
        <f t="shared" ref="F46:R46" si="16">F40+F45</f>
        <v>4</v>
      </c>
      <c r="G46" s="122">
        <f t="shared" si="16"/>
        <v>6</v>
      </c>
      <c r="H46" s="122">
        <f t="shared" si="16"/>
        <v>3</v>
      </c>
      <c r="I46" s="122">
        <f t="shared" si="16"/>
        <v>9</v>
      </c>
      <c r="J46" s="122">
        <f t="shared" si="16"/>
        <v>4</v>
      </c>
      <c r="K46" s="122">
        <f t="shared" si="16"/>
        <v>1</v>
      </c>
      <c r="L46" s="122">
        <f t="shared" si="16"/>
        <v>1</v>
      </c>
      <c r="M46" s="122">
        <f t="shared" si="16"/>
        <v>0</v>
      </c>
      <c r="N46" s="122">
        <f t="shared" si="16"/>
        <v>0</v>
      </c>
      <c r="O46" s="122">
        <f t="shared" si="16"/>
        <v>0</v>
      </c>
      <c r="P46" s="122">
        <f t="shared" si="16"/>
        <v>0</v>
      </c>
      <c r="Q46" s="122">
        <f t="shared" si="16"/>
        <v>25</v>
      </c>
      <c r="R46" s="122">
        <f t="shared" si="16"/>
        <v>12</v>
      </c>
      <c r="S46" s="125">
        <f>S40+S45</f>
        <v>1</v>
      </c>
      <c r="T46" s="125">
        <f>T40+T45</f>
        <v>1</v>
      </c>
      <c r="U46" s="124">
        <f t="shared" si="14"/>
        <v>4</v>
      </c>
      <c r="V46" s="124">
        <f>T46/R46*100</f>
        <v>8.3333333333333321</v>
      </c>
    </row>
    <row r="47" spans="1:22">
      <c r="A47" s="734" t="s">
        <v>186</v>
      </c>
      <c r="B47" s="735"/>
      <c r="C47" s="735"/>
      <c r="D47" s="736"/>
      <c r="E47" s="128">
        <f>E19+E35+E46</f>
        <v>766</v>
      </c>
      <c r="F47" s="128">
        <f t="shared" ref="F47:T47" si="17">F19+F35+F46</f>
        <v>517</v>
      </c>
      <c r="G47" s="128">
        <f t="shared" si="17"/>
        <v>542</v>
      </c>
      <c r="H47" s="128">
        <f t="shared" si="17"/>
        <v>382</v>
      </c>
      <c r="I47" s="128">
        <f t="shared" si="17"/>
        <v>340</v>
      </c>
      <c r="J47" s="128">
        <f t="shared" si="17"/>
        <v>250</v>
      </c>
      <c r="K47" s="128">
        <f t="shared" si="17"/>
        <v>68</v>
      </c>
      <c r="L47" s="128">
        <f t="shared" si="17"/>
        <v>45</v>
      </c>
      <c r="M47" s="128">
        <f t="shared" si="17"/>
        <v>4</v>
      </c>
      <c r="N47" s="128">
        <f t="shared" si="17"/>
        <v>1</v>
      </c>
      <c r="O47" s="128">
        <f t="shared" si="17"/>
        <v>0</v>
      </c>
      <c r="P47" s="128">
        <f t="shared" si="17"/>
        <v>0</v>
      </c>
      <c r="Q47" s="128">
        <f t="shared" si="17"/>
        <v>1720</v>
      </c>
      <c r="R47" s="128">
        <f t="shared" si="17"/>
        <v>1195</v>
      </c>
      <c r="S47" s="128">
        <f t="shared" si="17"/>
        <v>89</v>
      </c>
      <c r="T47" s="128">
        <f t="shared" si="17"/>
        <v>69</v>
      </c>
      <c r="U47" s="129">
        <f t="shared" si="14"/>
        <v>5.1744186046511622</v>
      </c>
      <c r="V47" s="129">
        <f>T47/R47*100</f>
        <v>5.7740585774058575</v>
      </c>
    </row>
  </sheetData>
  <mergeCells count="26">
    <mergeCell ref="A15:D15"/>
    <mergeCell ref="A46:D46"/>
    <mergeCell ref="A47:D47"/>
    <mergeCell ref="A19:D19"/>
    <mergeCell ref="A31:D31"/>
    <mergeCell ref="A34:D34"/>
    <mergeCell ref="A35:D35"/>
    <mergeCell ref="A40:D40"/>
    <mergeCell ref="A45:D45"/>
    <mergeCell ref="A18:D18"/>
    <mergeCell ref="A1:V1"/>
    <mergeCell ref="A5:A6"/>
    <mergeCell ref="B5:B6"/>
    <mergeCell ref="C5:C6"/>
    <mergeCell ref="D5:D6"/>
    <mergeCell ref="E5:F5"/>
    <mergeCell ref="G5:H5"/>
    <mergeCell ref="I5:J5"/>
    <mergeCell ref="K5:L5"/>
    <mergeCell ref="M5:N5"/>
    <mergeCell ref="A4:V4"/>
    <mergeCell ref="A2:V2"/>
    <mergeCell ref="O5:P5"/>
    <mergeCell ref="Q5:R5"/>
    <mergeCell ref="S5:T5"/>
    <mergeCell ref="U5:V5"/>
  </mergeCell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workbookViewId="0">
      <selection sqref="A1:V2"/>
    </sheetView>
  </sheetViews>
  <sheetFormatPr defaultRowHeight="12.75"/>
  <cols>
    <col min="1" max="1" width="3.140625" style="106" customWidth="1"/>
    <col min="2" max="2" width="3.42578125" style="106" customWidth="1"/>
    <col min="3" max="3" width="6" style="106" customWidth="1"/>
    <col min="4" max="4" width="25.7109375" style="106" customWidth="1"/>
    <col min="5" max="5" width="5.5703125" style="106" customWidth="1"/>
    <col min="6" max="6" width="4.28515625" style="106" customWidth="1"/>
    <col min="7" max="7" width="4.42578125" style="106" customWidth="1"/>
    <col min="8" max="8" width="4.7109375" style="106" customWidth="1"/>
    <col min="9" max="9" width="5" style="106" customWidth="1"/>
    <col min="10" max="10" width="4.5703125" style="106" customWidth="1"/>
    <col min="11" max="11" width="5.85546875" style="106" customWidth="1"/>
    <col min="12" max="12" width="5" style="106" customWidth="1"/>
    <col min="13" max="13" width="5.28515625" style="106" customWidth="1"/>
    <col min="14" max="14" width="5.140625" style="106" customWidth="1"/>
    <col min="15" max="15" width="5" style="106" customWidth="1"/>
    <col min="16" max="16" width="4.5703125" style="106" customWidth="1"/>
    <col min="17" max="17" width="5.5703125" style="106" customWidth="1"/>
    <col min="18" max="18" width="4.85546875" style="106" customWidth="1"/>
    <col min="19" max="19" width="5.85546875" style="106" customWidth="1"/>
    <col min="20" max="20" width="5.140625" style="106" customWidth="1"/>
    <col min="21" max="21" width="6.28515625" style="106" customWidth="1"/>
    <col min="22" max="22" width="7.7109375" style="106" customWidth="1"/>
    <col min="23" max="256" width="9.140625" style="106"/>
    <col min="257" max="257" width="3.140625" style="106" customWidth="1"/>
    <col min="258" max="258" width="3.42578125" style="106" customWidth="1"/>
    <col min="259" max="259" width="6" style="106" customWidth="1"/>
    <col min="260" max="260" width="25.7109375" style="106" customWidth="1"/>
    <col min="261" max="261" width="5.5703125" style="106" customWidth="1"/>
    <col min="262" max="262" width="4.28515625" style="106" customWidth="1"/>
    <col min="263" max="263" width="4.42578125" style="106" customWidth="1"/>
    <col min="264" max="264" width="4.7109375" style="106" customWidth="1"/>
    <col min="265" max="265" width="5" style="106" customWidth="1"/>
    <col min="266" max="266" width="4.5703125" style="106" customWidth="1"/>
    <col min="267" max="267" width="5.85546875" style="106" customWidth="1"/>
    <col min="268" max="268" width="5" style="106" customWidth="1"/>
    <col min="269" max="269" width="5.28515625" style="106" customWidth="1"/>
    <col min="270" max="270" width="5.140625" style="106" customWidth="1"/>
    <col min="271" max="271" width="5" style="106" customWidth="1"/>
    <col min="272" max="272" width="4.5703125" style="106" customWidth="1"/>
    <col min="273" max="273" width="5.5703125" style="106" customWidth="1"/>
    <col min="274" max="274" width="4.85546875" style="106" customWidth="1"/>
    <col min="275" max="275" width="5.85546875" style="106" customWidth="1"/>
    <col min="276" max="276" width="5.140625" style="106" customWidth="1"/>
    <col min="277" max="277" width="6.28515625" style="106" customWidth="1"/>
    <col min="278" max="278" width="7.7109375" style="106" customWidth="1"/>
    <col min="279" max="512" width="9.140625" style="106"/>
    <col min="513" max="513" width="3.140625" style="106" customWidth="1"/>
    <col min="514" max="514" width="3.42578125" style="106" customWidth="1"/>
    <col min="515" max="515" width="6" style="106" customWidth="1"/>
    <col min="516" max="516" width="25.7109375" style="106" customWidth="1"/>
    <col min="517" max="517" width="5.5703125" style="106" customWidth="1"/>
    <col min="518" max="518" width="4.28515625" style="106" customWidth="1"/>
    <col min="519" max="519" width="4.42578125" style="106" customWidth="1"/>
    <col min="520" max="520" width="4.7109375" style="106" customWidth="1"/>
    <col min="521" max="521" width="5" style="106" customWidth="1"/>
    <col min="522" max="522" width="4.5703125" style="106" customWidth="1"/>
    <col min="523" max="523" width="5.85546875" style="106" customWidth="1"/>
    <col min="524" max="524" width="5" style="106" customWidth="1"/>
    <col min="525" max="525" width="5.28515625" style="106" customWidth="1"/>
    <col min="526" max="526" width="5.140625" style="106" customWidth="1"/>
    <col min="527" max="527" width="5" style="106" customWidth="1"/>
    <col min="528" max="528" width="4.5703125" style="106" customWidth="1"/>
    <col min="529" max="529" width="5.5703125" style="106" customWidth="1"/>
    <col min="530" max="530" width="4.85546875" style="106" customWidth="1"/>
    <col min="531" max="531" width="5.85546875" style="106" customWidth="1"/>
    <col min="532" max="532" width="5.140625" style="106" customWidth="1"/>
    <col min="533" max="533" width="6.28515625" style="106" customWidth="1"/>
    <col min="534" max="534" width="7.7109375" style="106" customWidth="1"/>
    <col min="535" max="768" width="9.140625" style="106"/>
    <col min="769" max="769" width="3.140625" style="106" customWidth="1"/>
    <col min="770" max="770" width="3.42578125" style="106" customWidth="1"/>
    <col min="771" max="771" width="6" style="106" customWidth="1"/>
    <col min="772" max="772" width="25.7109375" style="106" customWidth="1"/>
    <col min="773" max="773" width="5.5703125" style="106" customWidth="1"/>
    <col min="774" max="774" width="4.28515625" style="106" customWidth="1"/>
    <col min="775" max="775" width="4.42578125" style="106" customWidth="1"/>
    <col min="776" max="776" width="4.7109375" style="106" customWidth="1"/>
    <col min="777" max="777" width="5" style="106" customWidth="1"/>
    <col min="778" max="778" width="4.5703125" style="106" customWidth="1"/>
    <col min="779" max="779" width="5.85546875" style="106" customWidth="1"/>
    <col min="780" max="780" width="5" style="106" customWidth="1"/>
    <col min="781" max="781" width="5.28515625" style="106" customWidth="1"/>
    <col min="782" max="782" width="5.140625" style="106" customWidth="1"/>
    <col min="783" max="783" width="5" style="106" customWidth="1"/>
    <col min="784" max="784" width="4.5703125" style="106" customWidth="1"/>
    <col min="785" max="785" width="5.5703125" style="106" customWidth="1"/>
    <col min="786" max="786" width="4.85546875" style="106" customWidth="1"/>
    <col min="787" max="787" width="5.85546875" style="106" customWidth="1"/>
    <col min="788" max="788" width="5.140625" style="106" customWidth="1"/>
    <col min="789" max="789" width="6.28515625" style="106" customWidth="1"/>
    <col min="790" max="790" width="7.7109375" style="106" customWidth="1"/>
    <col min="791" max="1024" width="9.140625" style="106"/>
    <col min="1025" max="1025" width="3.140625" style="106" customWidth="1"/>
    <col min="1026" max="1026" width="3.42578125" style="106" customWidth="1"/>
    <col min="1027" max="1027" width="6" style="106" customWidth="1"/>
    <col min="1028" max="1028" width="25.7109375" style="106" customWidth="1"/>
    <col min="1029" max="1029" width="5.5703125" style="106" customWidth="1"/>
    <col min="1030" max="1030" width="4.28515625" style="106" customWidth="1"/>
    <col min="1031" max="1031" width="4.42578125" style="106" customWidth="1"/>
    <col min="1032" max="1032" width="4.7109375" style="106" customWidth="1"/>
    <col min="1033" max="1033" width="5" style="106" customWidth="1"/>
    <col min="1034" max="1034" width="4.5703125" style="106" customWidth="1"/>
    <col min="1035" max="1035" width="5.85546875" style="106" customWidth="1"/>
    <col min="1036" max="1036" width="5" style="106" customWidth="1"/>
    <col min="1037" max="1037" width="5.28515625" style="106" customWidth="1"/>
    <col min="1038" max="1038" width="5.140625" style="106" customWidth="1"/>
    <col min="1039" max="1039" width="5" style="106" customWidth="1"/>
    <col min="1040" max="1040" width="4.5703125" style="106" customWidth="1"/>
    <col min="1041" max="1041" width="5.5703125" style="106" customWidth="1"/>
    <col min="1042" max="1042" width="4.85546875" style="106" customWidth="1"/>
    <col min="1043" max="1043" width="5.85546875" style="106" customWidth="1"/>
    <col min="1044" max="1044" width="5.140625" style="106" customWidth="1"/>
    <col min="1045" max="1045" width="6.28515625" style="106" customWidth="1"/>
    <col min="1046" max="1046" width="7.7109375" style="106" customWidth="1"/>
    <col min="1047" max="1280" width="9.140625" style="106"/>
    <col min="1281" max="1281" width="3.140625" style="106" customWidth="1"/>
    <col min="1282" max="1282" width="3.42578125" style="106" customWidth="1"/>
    <col min="1283" max="1283" width="6" style="106" customWidth="1"/>
    <col min="1284" max="1284" width="25.7109375" style="106" customWidth="1"/>
    <col min="1285" max="1285" width="5.5703125" style="106" customWidth="1"/>
    <col min="1286" max="1286" width="4.28515625" style="106" customWidth="1"/>
    <col min="1287" max="1287" width="4.42578125" style="106" customWidth="1"/>
    <col min="1288" max="1288" width="4.7109375" style="106" customWidth="1"/>
    <col min="1289" max="1289" width="5" style="106" customWidth="1"/>
    <col min="1290" max="1290" width="4.5703125" style="106" customWidth="1"/>
    <col min="1291" max="1291" width="5.85546875" style="106" customWidth="1"/>
    <col min="1292" max="1292" width="5" style="106" customWidth="1"/>
    <col min="1293" max="1293" width="5.28515625" style="106" customWidth="1"/>
    <col min="1294" max="1294" width="5.140625" style="106" customWidth="1"/>
    <col min="1295" max="1295" width="5" style="106" customWidth="1"/>
    <col min="1296" max="1296" width="4.5703125" style="106" customWidth="1"/>
    <col min="1297" max="1297" width="5.5703125" style="106" customWidth="1"/>
    <col min="1298" max="1298" width="4.85546875" style="106" customWidth="1"/>
    <col min="1299" max="1299" width="5.85546875" style="106" customWidth="1"/>
    <col min="1300" max="1300" width="5.140625" style="106" customWidth="1"/>
    <col min="1301" max="1301" width="6.28515625" style="106" customWidth="1"/>
    <col min="1302" max="1302" width="7.7109375" style="106" customWidth="1"/>
    <col min="1303" max="1536" width="9.140625" style="106"/>
    <col min="1537" max="1537" width="3.140625" style="106" customWidth="1"/>
    <col min="1538" max="1538" width="3.42578125" style="106" customWidth="1"/>
    <col min="1539" max="1539" width="6" style="106" customWidth="1"/>
    <col min="1540" max="1540" width="25.7109375" style="106" customWidth="1"/>
    <col min="1541" max="1541" width="5.5703125" style="106" customWidth="1"/>
    <col min="1542" max="1542" width="4.28515625" style="106" customWidth="1"/>
    <col min="1543" max="1543" width="4.42578125" style="106" customWidth="1"/>
    <col min="1544" max="1544" width="4.7109375" style="106" customWidth="1"/>
    <col min="1545" max="1545" width="5" style="106" customWidth="1"/>
    <col min="1546" max="1546" width="4.5703125" style="106" customWidth="1"/>
    <col min="1547" max="1547" width="5.85546875" style="106" customWidth="1"/>
    <col min="1548" max="1548" width="5" style="106" customWidth="1"/>
    <col min="1549" max="1549" width="5.28515625" style="106" customWidth="1"/>
    <col min="1550" max="1550" width="5.140625" style="106" customWidth="1"/>
    <col min="1551" max="1551" width="5" style="106" customWidth="1"/>
    <col min="1552" max="1552" width="4.5703125" style="106" customWidth="1"/>
    <col min="1553" max="1553" width="5.5703125" style="106" customWidth="1"/>
    <col min="1554" max="1554" width="4.85546875" style="106" customWidth="1"/>
    <col min="1555" max="1555" width="5.85546875" style="106" customWidth="1"/>
    <col min="1556" max="1556" width="5.140625" style="106" customWidth="1"/>
    <col min="1557" max="1557" width="6.28515625" style="106" customWidth="1"/>
    <col min="1558" max="1558" width="7.7109375" style="106" customWidth="1"/>
    <col min="1559" max="1792" width="9.140625" style="106"/>
    <col min="1793" max="1793" width="3.140625" style="106" customWidth="1"/>
    <col min="1794" max="1794" width="3.42578125" style="106" customWidth="1"/>
    <col min="1795" max="1795" width="6" style="106" customWidth="1"/>
    <col min="1796" max="1796" width="25.7109375" style="106" customWidth="1"/>
    <col min="1797" max="1797" width="5.5703125" style="106" customWidth="1"/>
    <col min="1798" max="1798" width="4.28515625" style="106" customWidth="1"/>
    <col min="1799" max="1799" width="4.42578125" style="106" customWidth="1"/>
    <col min="1800" max="1800" width="4.7109375" style="106" customWidth="1"/>
    <col min="1801" max="1801" width="5" style="106" customWidth="1"/>
    <col min="1802" max="1802" width="4.5703125" style="106" customWidth="1"/>
    <col min="1803" max="1803" width="5.85546875" style="106" customWidth="1"/>
    <col min="1804" max="1804" width="5" style="106" customWidth="1"/>
    <col min="1805" max="1805" width="5.28515625" style="106" customWidth="1"/>
    <col min="1806" max="1806" width="5.140625" style="106" customWidth="1"/>
    <col min="1807" max="1807" width="5" style="106" customWidth="1"/>
    <col min="1808" max="1808" width="4.5703125" style="106" customWidth="1"/>
    <col min="1809" max="1809" width="5.5703125" style="106" customWidth="1"/>
    <col min="1810" max="1810" width="4.85546875" style="106" customWidth="1"/>
    <col min="1811" max="1811" width="5.85546875" style="106" customWidth="1"/>
    <col min="1812" max="1812" width="5.140625" style="106" customWidth="1"/>
    <col min="1813" max="1813" width="6.28515625" style="106" customWidth="1"/>
    <col min="1814" max="1814" width="7.7109375" style="106" customWidth="1"/>
    <col min="1815" max="2048" width="9.140625" style="106"/>
    <col min="2049" max="2049" width="3.140625" style="106" customWidth="1"/>
    <col min="2050" max="2050" width="3.42578125" style="106" customWidth="1"/>
    <col min="2051" max="2051" width="6" style="106" customWidth="1"/>
    <col min="2052" max="2052" width="25.7109375" style="106" customWidth="1"/>
    <col min="2053" max="2053" width="5.5703125" style="106" customWidth="1"/>
    <col min="2054" max="2054" width="4.28515625" style="106" customWidth="1"/>
    <col min="2055" max="2055" width="4.42578125" style="106" customWidth="1"/>
    <col min="2056" max="2056" width="4.7109375" style="106" customWidth="1"/>
    <col min="2057" max="2057" width="5" style="106" customWidth="1"/>
    <col min="2058" max="2058" width="4.5703125" style="106" customWidth="1"/>
    <col min="2059" max="2059" width="5.85546875" style="106" customWidth="1"/>
    <col min="2060" max="2060" width="5" style="106" customWidth="1"/>
    <col min="2061" max="2061" width="5.28515625" style="106" customWidth="1"/>
    <col min="2062" max="2062" width="5.140625" style="106" customWidth="1"/>
    <col min="2063" max="2063" width="5" style="106" customWidth="1"/>
    <col min="2064" max="2064" width="4.5703125" style="106" customWidth="1"/>
    <col min="2065" max="2065" width="5.5703125" style="106" customWidth="1"/>
    <col min="2066" max="2066" width="4.85546875" style="106" customWidth="1"/>
    <col min="2067" max="2067" width="5.85546875" style="106" customWidth="1"/>
    <col min="2068" max="2068" width="5.140625" style="106" customWidth="1"/>
    <col min="2069" max="2069" width="6.28515625" style="106" customWidth="1"/>
    <col min="2070" max="2070" width="7.7109375" style="106" customWidth="1"/>
    <col min="2071" max="2304" width="9.140625" style="106"/>
    <col min="2305" max="2305" width="3.140625" style="106" customWidth="1"/>
    <col min="2306" max="2306" width="3.42578125" style="106" customWidth="1"/>
    <col min="2307" max="2307" width="6" style="106" customWidth="1"/>
    <col min="2308" max="2308" width="25.7109375" style="106" customWidth="1"/>
    <col min="2309" max="2309" width="5.5703125" style="106" customWidth="1"/>
    <col min="2310" max="2310" width="4.28515625" style="106" customWidth="1"/>
    <col min="2311" max="2311" width="4.42578125" style="106" customWidth="1"/>
    <col min="2312" max="2312" width="4.7109375" style="106" customWidth="1"/>
    <col min="2313" max="2313" width="5" style="106" customWidth="1"/>
    <col min="2314" max="2314" width="4.5703125" style="106" customWidth="1"/>
    <col min="2315" max="2315" width="5.85546875" style="106" customWidth="1"/>
    <col min="2316" max="2316" width="5" style="106" customWidth="1"/>
    <col min="2317" max="2317" width="5.28515625" style="106" customWidth="1"/>
    <col min="2318" max="2318" width="5.140625" style="106" customWidth="1"/>
    <col min="2319" max="2319" width="5" style="106" customWidth="1"/>
    <col min="2320" max="2320" width="4.5703125" style="106" customWidth="1"/>
    <col min="2321" max="2321" width="5.5703125" style="106" customWidth="1"/>
    <col min="2322" max="2322" width="4.85546875" style="106" customWidth="1"/>
    <col min="2323" max="2323" width="5.85546875" style="106" customWidth="1"/>
    <col min="2324" max="2324" width="5.140625" style="106" customWidth="1"/>
    <col min="2325" max="2325" width="6.28515625" style="106" customWidth="1"/>
    <col min="2326" max="2326" width="7.7109375" style="106" customWidth="1"/>
    <col min="2327" max="2560" width="9.140625" style="106"/>
    <col min="2561" max="2561" width="3.140625" style="106" customWidth="1"/>
    <col min="2562" max="2562" width="3.42578125" style="106" customWidth="1"/>
    <col min="2563" max="2563" width="6" style="106" customWidth="1"/>
    <col min="2564" max="2564" width="25.7109375" style="106" customWidth="1"/>
    <col min="2565" max="2565" width="5.5703125" style="106" customWidth="1"/>
    <col min="2566" max="2566" width="4.28515625" style="106" customWidth="1"/>
    <col min="2567" max="2567" width="4.42578125" style="106" customWidth="1"/>
    <col min="2568" max="2568" width="4.7109375" style="106" customWidth="1"/>
    <col min="2569" max="2569" width="5" style="106" customWidth="1"/>
    <col min="2570" max="2570" width="4.5703125" style="106" customWidth="1"/>
    <col min="2571" max="2571" width="5.85546875" style="106" customWidth="1"/>
    <col min="2572" max="2572" width="5" style="106" customWidth="1"/>
    <col min="2573" max="2573" width="5.28515625" style="106" customWidth="1"/>
    <col min="2574" max="2574" width="5.140625" style="106" customWidth="1"/>
    <col min="2575" max="2575" width="5" style="106" customWidth="1"/>
    <col min="2576" max="2576" width="4.5703125" style="106" customWidth="1"/>
    <col min="2577" max="2577" width="5.5703125" style="106" customWidth="1"/>
    <col min="2578" max="2578" width="4.85546875" style="106" customWidth="1"/>
    <col min="2579" max="2579" width="5.85546875" style="106" customWidth="1"/>
    <col min="2580" max="2580" width="5.140625" style="106" customWidth="1"/>
    <col min="2581" max="2581" width="6.28515625" style="106" customWidth="1"/>
    <col min="2582" max="2582" width="7.7109375" style="106" customWidth="1"/>
    <col min="2583" max="2816" width="9.140625" style="106"/>
    <col min="2817" max="2817" width="3.140625" style="106" customWidth="1"/>
    <col min="2818" max="2818" width="3.42578125" style="106" customWidth="1"/>
    <col min="2819" max="2819" width="6" style="106" customWidth="1"/>
    <col min="2820" max="2820" width="25.7109375" style="106" customWidth="1"/>
    <col min="2821" max="2821" width="5.5703125" style="106" customWidth="1"/>
    <col min="2822" max="2822" width="4.28515625" style="106" customWidth="1"/>
    <col min="2823" max="2823" width="4.42578125" style="106" customWidth="1"/>
    <col min="2824" max="2824" width="4.7109375" style="106" customWidth="1"/>
    <col min="2825" max="2825" width="5" style="106" customWidth="1"/>
    <col min="2826" max="2826" width="4.5703125" style="106" customWidth="1"/>
    <col min="2827" max="2827" width="5.85546875" style="106" customWidth="1"/>
    <col min="2828" max="2828" width="5" style="106" customWidth="1"/>
    <col min="2829" max="2829" width="5.28515625" style="106" customWidth="1"/>
    <col min="2830" max="2830" width="5.140625" style="106" customWidth="1"/>
    <col min="2831" max="2831" width="5" style="106" customWidth="1"/>
    <col min="2832" max="2832" width="4.5703125" style="106" customWidth="1"/>
    <col min="2833" max="2833" width="5.5703125" style="106" customWidth="1"/>
    <col min="2834" max="2834" width="4.85546875" style="106" customWidth="1"/>
    <col min="2835" max="2835" width="5.85546875" style="106" customWidth="1"/>
    <col min="2836" max="2836" width="5.140625" style="106" customWidth="1"/>
    <col min="2837" max="2837" width="6.28515625" style="106" customWidth="1"/>
    <col min="2838" max="2838" width="7.7109375" style="106" customWidth="1"/>
    <col min="2839" max="3072" width="9.140625" style="106"/>
    <col min="3073" max="3073" width="3.140625" style="106" customWidth="1"/>
    <col min="3074" max="3074" width="3.42578125" style="106" customWidth="1"/>
    <col min="3075" max="3075" width="6" style="106" customWidth="1"/>
    <col min="3076" max="3076" width="25.7109375" style="106" customWidth="1"/>
    <col min="3077" max="3077" width="5.5703125" style="106" customWidth="1"/>
    <col min="3078" max="3078" width="4.28515625" style="106" customWidth="1"/>
    <col min="3079" max="3079" width="4.42578125" style="106" customWidth="1"/>
    <col min="3080" max="3080" width="4.7109375" style="106" customWidth="1"/>
    <col min="3081" max="3081" width="5" style="106" customWidth="1"/>
    <col min="3082" max="3082" width="4.5703125" style="106" customWidth="1"/>
    <col min="3083" max="3083" width="5.85546875" style="106" customWidth="1"/>
    <col min="3084" max="3084" width="5" style="106" customWidth="1"/>
    <col min="3085" max="3085" width="5.28515625" style="106" customWidth="1"/>
    <col min="3086" max="3086" width="5.140625" style="106" customWidth="1"/>
    <col min="3087" max="3087" width="5" style="106" customWidth="1"/>
    <col min="3088" max="3088" width="4.5703125" style="106" customWidth="1"/>
    <col min="3089" max="3089" width="5.5703125" style="106" customWidth="1"/>
    <col min="3090" max="3090" width="4.85546875" style="106" customWidth="1"/>
    <col min="3091" max="3091" width="5.85546875" style="106" customWidth="1"/>
    <col min="3092" max="3092" width="5.140625" style="106" customWidth="1"/>
    <col min="3093" max="3093" width="6.28515625" style="106" customWidth="1"/>
    <col min="3094" max="3094" width="7.7109375" style="106" customWidth="1"/>
    <col min="3095" max="3328" width="9.140625" style="106"/>
    <col min="3329" max="3329" width="3.140625" style="106" customWidth="1"/>
    <col min="3330" max="3330" width="3.42578125" style="106" customWidth="1"/>
    <col min="3331" max="3331" width="6" style="106" customWidth="1"/>
    <col min="3332" max="3332" width="25.7109375" style="106" customWidth="1"/>
    <col min="3333" max="3333" width="5.5703125" style="106" customWidth="1"/>
    <col min="3334" max="3334" width="4.28515625" style="106" customWidth="1"/>
    <col min="3335" max="3335" width="4.42578125" style="106" customWidth="1"/>
    <col min="3336" max="3336" width="4.7109375" style="106" customWidth="1"/>
    <col min="3337" max="3337" width="5" style="106" customWidth="1"/>
    <col min="3338" max="3338" width="4.5703125" style="106" customWidth="1"/>
    <col min="3339" max="3339" width="5.85546875" style="106" customWidth="1"/>
    <col min="3340" max="3340" width="5" style="106" customWidth="1"/>
    <col min="3341" max="3341" width="5.28515625" style="106" customWidth="1"/>
    <col min="3342" max="3342" width="5.140625" style="106" customWidth="1"/>
    <col min="3343" max="3343" width="5" style="106" customWidth="1"/>
    <col min="3344" max="3344" width="4.5703125" style="106" customWidth="1"/>
    <col min="3345" max="3345" width="5.5703125" style="106" customWidth="1"/>
    <col min="3346" max="3346" width="4.85546875" style="106" customWidth="1"/>
    <col min="3347" max="3347" width="5.85546875" style="106" customWidth="1"/>
    <col min="3348" max="3348" width="5.140625" style="106" customWidth="1"/>
    <col min="3349" max="3349" width="6.28515625" style="106" customWidth="1"/>
    <col min="3350" max="3350" width="7.7109375" style="106" customWidth="1"/>
    <col min="3351" max="3584" width="9.140625" style="106"/>
    <col min="3585" max="3585" width="3.140625" style="106" customWidth="1"/>
    <col min="3586" max="3586" width="3.42578125" style="106" customWidth="1"/>
    <col min="3587" max="3587" width="6" style="106" customWidth="1"/>
    <col min="3588" max="3588" width="25.7109375" style="106" customWidth="1"/>
    <col min="3589" max="3589" width="5.5703125" style="106" customWidth="1"/>
    <col min="3590" max="3590" width="4.28515625" style="106" customWidth="1"/>
    <col min="3591" max="3591" width="4.42578125" style="106" customWidth="1"/>
    <col min="3592" max="3592" width="4.7109375" style="106" customWidth="1"/>
    <col min="3593" max="3593" width="5" style="106" customWidth="1"/>
    <col min="3594" max="3594" width="4.5703125" style="106" customWidth="1"/>
    <col min="3595" max="3595" width="5.85546875" style="106" customWidth="1"/>
    <col min="3596" max="3596" width="5" style="106" customWidth="1"/>
    <col min="3597" max="3597" width="5.28515625" style="106" customWidth="1"/>
    <col min="3598" max="3598" width="5.140625" style="106" customWidth="1"/>
    <col min="3599" max="3599" width="5" style="106" customWidth="1"/>
    <col min="3600" max="3600" width="4.5703125" style="106" customWidth="1"/>
    <col min="3601" max="3601" width="5.5703125" style="106" customWidth="1"/>
    <col min="3602" max="3602" width="4.85546875" style="106" customWidth="1"/>
    <col min="3603" max="3603" width="5.85546875" style="106" customWidth="1"/>
    <col min="3604" max="3604" width="5.140625" style="106" customWidth="1"/>
    <col min="3605" max="3605" width="6.28515625" style="106" customWidth="1"/>
    <col min="3606" max="3606" width="7.7109375" style="106" customWidth="1"/>
    <col min="3607" max="3840" width="9.140625" style="106"/>
    <col min="3841" max="3841" width="3.140625" style="106" customWidth="1"/>
    <col min="3842" max="3842" width="3.42578125" style="106" customWidth="1"/>
    <col min="3843" max="3843" width="6" style="106" customWidth="1"/>
    <col min="3844" max="3844" width="25.7109375" style="106" customWidth="1"/>
    <col min="3845" max="3845" width="5.5703125" style="106" customWidth="1"/>
    <col min="3846" max="3846" width="4.28515625" style="106" customWidth="1"/>
    <col min="3847" max="3847" width="4.42578125" style="106" customWidth="1"/>
    <col min="3848" max="3848" width="4.7109375" style="106" customWidth="1"/>
    <col min="3849" max="3849" width="5" style="106" customWidth="1"/>
    <col min="3850" max="3850" width="4.5703125" style="106" customWidth="1"/>
    <col min="3851" max="3851" width="5.85546875" style="106" customWidth="1"/>
    <col min="3852" max="3852" width="5" style="106" customWidth="1"/>
    <col min="3853" max="3853" width="5.28515625" style="106" customWidth="1"/>
    <col min="3854" max="3854" width="5.140625" style="106" customWidth="1"/>
    <col min="3855" max="3855" width="5" style="106" customWidth="1"/>
    <col min="3856" max="3856" width="4.5703125" style="106" customWidth="1"/>
    <col min="3857" max="3857" width="5.5703125" style="106" customWidth="1"/>
    <col min="3858" max="3858" width="4.85546875" style="106" customWidth="1"/>
    <col min="3859" max="3859" width="5.85546875" style="106" customWidth="1"/>
    <col min="3860" max="3860" width="5.140625" style="106" customWidth="1"/>
    <col min="3861" max="3861" width="6.28515625" style="106" customWidth="1"/>
    <col min="3862" max="3862" width="7.7109375" style="106" customWidth="1"/>
    <col min="3863" max="4096" width="9.140625" style="106"/>
    <col min="4097" max="4097" width="3.140625" style="106" customWidth="1"/>
    <col min="4098" max="4098" width="3.42578125" style="106" customWidth="1"/>
    <col min="4099" max="4099" width="6" style="106" customWidth="1"/>
    <col min="4100" max="4100" width="25.7109375" style="106" customWidth="1"/>
    <col min="4101" max="4101" width="5.5703125" style="106" customWidth="1"/>
    <col min="4102" max="4102" width="4.28515625" style="106" customWidth="1"/>
    <col min="4103" max="4103" width="4.42578125" style="106" customWidth="1"/>
    <col min="4104" max="4104" width="4.7109375" style="106" customWidth="1"/>
    <col min="4105" max="4105" width="5" style="106" customWidth="1"/>
    <col min="4106" max="4106" width="4.5703125" style="106" customWidth="1"/>
    <col min="4107" max="4107" width="5.85546875" style="106" customWidth="1"/>
    <col min="4108" max="4108" width="5" style="106" customWidth="1"/>
    <col min="4109" max="4109" width="5.28515625" style="106" customWidth="1"/>
    <col min="4110" max="4110" width="5.140625" style="106" customWidth="1"/>
    <col min="4111" max="4111" width="5" style="106" customWidth="1"/>
    <col min="4112" max="4112" width="4.5703125" style="106" customWidth="1"/>
    <col min="4113" max="4113" width="5.5703125" style="106" customWidth="1"/>
    <col min="4114" max="4114" width="4.85546875" style="106" customWidth="1"/>
    <col min="4115" max="4115" width="5.85546875" style="106" customWidth="1"/>
    <col min="4116" max="4116" width="5.140625" style="106" customWidth="1"/>
    <col min="4117" max="4117" width="6.28515625" style="106" customWidth="1"/>
    <col min="4118" max="4118" width="7.7109375" style="106" customWidth="1"/>
    <col min="4119" max="4352" width="9.140625" style="106"/>
    <col min="4353" max="4353" width="3.140625" style="106" customWidth="1"/>
    <col min="4354" max="4354" width="3.42578125" style="106" customWidth="1"/>
    <col min="4355" max="4355" width="6" style="106" customWidth="1"/>
    <col min="4356" max="4356" width="25.7109375" style="106" customWidth="1"/>
    <col min="4357" max="4357" width="5.5703125" style="106" customWidth="1"/>
    <col min="4358" max="4358" width="4.28515625" style="106" customWidth="1"/>
    <col min="4359" max="4359" width="4.42578125" style="106" customWidth="1"/>
    <col min="4360" max="4360" width="4.7109375" style="106" customWidth="1"/>
    <col min="4361" max="4361" width="5" style="106" customWidth="1"/>
    <col min="4362" max="4362" width="4.5703125" style="106" customWidth="1"/>
    <col min="4363" max="4363" width="5.85546875" style="106" customWidth="1"/>
    <col min="4364" max="4364" width="5" style="106" customWidth="1"/>
    <col min="4365" max="4365" width="5.28515625" style="106" customWidth="1"/>
    <col min="4366" max="4366" width="5.140625" style="106" customWidth="1"/>
    <col min="4367" max="4367" width="5" style="106" customWidth="1"/>
    <col min="4368" max="4368" width="4.5703125" style="106" customWidth="1"/>
    <col min="4369" max="4369" width="5.5703125" style="106" customWidth="1"/>
    <col min="4370" max="4370" width="4.85546875" style="106" customWidth="1"/>
    <col min="4371" max="4371" width="5.85546875" style="106" customWidth="1"/>
    <col min="4372" max="4372" width="5.140625" style="106" customWidth="1"/>
    <col min="4373" max="4373" width="6.28515625" style="106" customWidth="1"/>
    <col min="4374" max="4374" width="7.7109375" style="106" customWidth="1"/>
    <col min="4375" max="4608" width="9.140625" style="106"/>
    <col min="4609" max="4609" width="3.140625" style="106" customWidth="1"/>
    <col min="4610" max="4610" width="3.42578125" style="106" customWidth="1"/>
    <col min="4611" max="4611" width="6" style="106" customWidth="1"/>
    <col min="4612" max="4612" width="25.7109375" style="106" customWidth="1"/>
    <col min="4613" max="4613" width="5.5703125" style="106" customWidth="1"/>
    <col min="4614" max="4614" width="4.28515625" style="106" customWidth="1"/>
    <col min="4615" max="4615" width="4.42578125" style="106" customWidth="1"/>
    <col min="4616" max="4616" width="4.7109375" style="106" customWidth="1"/>
    <col min="4617" max="4617" width="5" style="106" customWidth="1"/>
    <col min="4618" max="4618" width="4.5703125" style="106" customWidth="1"/>
    <col min="4619" max="4619" width="5.85546875" style="106" customWidth="1"/>
    <col min="4620" max="4620" width="5" style="106" customWidth="1"/>
    <col min="4621" max="4621" width="5.28515625" style="106" customWidth="1"/>
    <col min="4622" max="4622" width="5.140625" style="106" customWidth="1"/>
    <col min="4623" max="4623" width="5" style="106" customWidth="1"/>
    <col min="4624" max="4624" width="4.5703125" style="106" customWidth="1"/>
    <col min="4625" max="4625" width="5.5703125" style="106" customWidth="1"/>
    <col min="4626" max="4626" width="4.85546875" style="106" customWidth="1"/>
    <col min="4627" max="4627" width="5.85546875" style="106" customWidth="1"/>
    <col min="4628" max="4628" width="5.140625" style="106" customWidth="1"/>
    <col min="4629" max="4629" width="6.28515625" style="106" customWidth="1"/>
    <col min="4630" max="4630" width="7.7109375" style="106" customWidth="1"/>
    <col min="4631" max="4864" width="9.140625" style="106"/>
    <col min="4865" max="4865" width="3.140625" style="106" customWidth="1"/>
    <col min="4866" max="4866" width="3.42578125" style="106" customWidth="1"/>
    <col min="4867" max="4867" width="6" style="106" customWidth="1"/>
    <col min="4868" max="4868" width="25.7109375" style="106" customWidth="1"/>
    <col min="4869" max="4869" width="5.5703125" style="106" customWidth="1"/>
    <col min="4870" max="4870" width="4.28515625" style="106" customWidth="1"/>
    <col min="4871" max="4871" width="4.42578125" style="106" customWidth="1"/>
    <col min="4872" max="4872" width="4.7109375" style="106" customWidth="1"/>
    <col min="4873" max="4873" width="5" style="106" customWidth="1"/>
    <col min="4874" max="4874" width="4.5703125" style="106" customWidth="1"/>
    <col min="4875" max="4875" width="5.85546875" style="106" customWidth="1"/>
    <col min="4876" max="4876" width="5" style="106" customWidth="1"/>
    <col min="4877" max="4877" width="5.28515625" style="106" customWidth="1"/>
    <col min="4878" max="4878" width="5.140625" style="106" customWidth="1"/>
    <col min="4879" max="4879" width="5" style="106" customWidth="1"/>
    <col min="4880" max="4880" width="4.5703125" style="106" customWidth="1"/>
    <col min="4881" max="4881" width="5.5703125" style="106" customWidth="1"/>
    <col min="4882" max="4882" width="4.85546875" style="106" customWidth="1"/>
    <col min="4883" max="4883" width="5.85546875" style="106" customWidth="1"/>
    <col min="4884" max="4884" width="5.140625" style="106" customWidth="1"/>
    <col min="4885" max="4885" width="6.28515625" style="106" customWidth="1"/>
    <col min="4886" max="4886" width="7.7109375" style="106" customWidth="1"/>
    <col min="4887" max="5120" width="9.140625" style="106"/>
    <col min="5121" max="5121" width="3.140625" style="106" customWidth="1"/>
    <col min="5122" max="5122" width="3.42578125" style="106" customWidth="1"/>
    <col min="5123" max="5123" width="6" style="106" customWidth="1"/>
    <col min="5124" max="5124" width="25.7109375" style="106" customWidth="1"/>
    <col min="5125" max="5125" width="5.5703125" style="106" customWidth="1"/>
    <col min="5126" max="5126" width="4.28515625" style="106" customWidth="1"/>
    <col min="5127" max="5127" width="4.42578125" style="106" customWidth="1"/>
    <col min="5128" max="5128" width="4.7109375" style="106" customWidth="1"/>
    <col min="5129" max="5129" width="5" style="106" customWidth="1"/>
    <col min="5130" max="5130" width="4.5703125" style="106" customWidth="1"/>
    <col min="5131" max="5131" width="5.85546875" style="106" customWidth="1"/>
    <col min="5132" max="5132" width="5" style="106" customWidth="1"/>
    <col min="5133" max="5133" width="5.28515625" style="106" customWidth="1"/>
    <col min="5134" max="5134" width="5.140625" style="106" customWidth="1"/>
    <col min="5135" max="5135" width="5" style="106" customWidth="1"/>
    <col min="5136" max="5136" width="4.5703125" style="106" customWidth="1"/>
    <col min="5137" max="5137" width="5.5703125" style="106" customWidth="1"/>
    <col min="5138" max="5138" width="4.85546875" style="106" customWidth="1"/>
    <col min="5139" max="5139" width="5.85546875" style="106" customWidth="1"/>
    <col min="5140" max="5140" width="5.140625" style="106" customWidth="1"/>
    <col min="5141" max="5141" width="6.28515625" style="106" customWidth="1"/>
    <col min="5142" max="5142" width="7.7109375" style="106" customWidth="1"/>
    <col min="5143" max="5376" width="9.140625" style="106"/>
    <col min="5377" max="5377" width="3.140625" style="106" customWidth="1"/>
    <col min="5378" max="5378" width="3.42578125" style="106" customWidth="1"/>
    <col min="5379" max="5379" width="6" style="106" customWidth="1"/>
    <col min="5380" max="5380" width="25.7109375" style="106" customWidth="1"/>
    <col min="5381" max="5381" width="5.5703125" style="106" customWidth="1"/>
    <col min="5382" max="5382" width="4.28515625" style="106" customWidth="1"/>
    <col min="5383" max="5383" width="4.42578125" style="106" customWidth="1"/>
    <col min="5384" max="5384" width="4.7109375" style="106" customWidth="1"/>
    <col min="5385" max="5385" width="5" style="106" customWidth="1"/>
    <col min="5386" max="5386" width="4.5703125" style="106" customWidth="1"/>
    <col min="5387" max="5387" width="5.85546875" style="106" customWidth="1"/>
    <col min="5388" max="5388" width="5" style="106" customWidth="1"/>
    <col min="5389" max="5389" width="5.28515625" style="106" customWidth="1"/>
    <col min="5390" max="5390" width="5.140625" style="106" customWidth="1"/>
    <col min="5391" max="5391" width="5" style="106" customWidth="1"/>
    <col min="5392" max="5392" width="4.5703125" style="106" customWidth="1"/>
    <col min="5393" max="5393" width="5.5703125" style="106" customWidth="1"/>
    <col min="5394" max="5394" width="4.85546875" style="106" customWidth="1"/>
    <col min="5395" max="5395" width="5.85546875" style="106" customWidth="1"/>
    <col min="5396" max="5396" width="5.140625" style="106" customWidth="1"/>
    <col min="5397" max="5397" width="6.28515625" style="106" customWidth="1"/>
    <col min="5398" max="5398" width="7.7109375" style="106" customWidth="1"/>
    <col min="5399" max="5632" width="9.140625" style="106"/>
    <col min="5633" max="5633" width="3.140625" style="106" customWidth="1"/>
    <col min="5634" max="5634" width="3.42578125" style="106" customWidth="1"/>
    <col min="5635" max="5635" width="6" style="106" customWidth="1"/>
    <col min="5636" max="5636" width="25.7109375" style="106" customWidth="1"/>
    <col min="5637" max="5637" width="5.5703125" style="106" customWidth="1"/>
    <col min="5638" max="5638" width="4.28515625" style="106" customWidth="1"/>
    <col min="5639" max="5639" width="4.42578125" style="106" customWidth="1"/>
    <col min="5640" max="5640" width="4.7109375" style="106" customWidth="1"/>
    <col min="5641" max="5641" width="5" style="106" customWidth="1"/>
    <col min="5642" max="5642" width="4.5703125" style="106" customWidth="1"/>
    <col min="5643" max="5643" width="5.85546875" style="106" customWidth="1"/>
    <col min="5644" max="5644" width="5" style="106" customWidth="1"/>
    <col min="5645" max="5645" width="5.28515625" style="106" customWidth="1"/>
    <col min="5646" max="5646" width="5.140625" style="106" customWidth="1"/>
    <col min="5647" max="5647" width="5" style="106" customWidth="1"/>
    <col min="5648" max="5648" width="4.5703125" style="106" customWidth="1"/>
    <col min="5649" max="5649" width="5.5703125" style="106" customWidth="1"/>
    <col min="5650" max="5650" width="4.85546875" style="106" customWidth="1"/>
    <col min="5651" max="5651" width="5.85546875" style="106" customWidth="1"/>
    <col min="5652" max="5652" width="5.140625" style="106" customWidth="1"/>
    <col min="5653" max="5653" width="6.28515625" style="106" customWidth="1"/>
    <col min="5654" max="5654" width="7.7109375" style="106" customWidth="1"/>
    <col min="5655" max="5888" width="9.140625" style="106"/>
    <col min="5889" max="5889" width="3.140625" style="106" customWidth="1"/>
    <col min="5890" max="5890" width="3.42578125" style="106" customWidth="1"/>
    <col min="5891" max="5891" width="6" style="106" customWidth="1"/>
    <col min="5892" max="5892" width="25.7109375" style="106" customWidth="1"/>
    <col min="5893" max="5893" width="5.5703125" style="106" customWidth="1"/>
    <col min="5894" max="5894" width="4.28515625" style="106" customWidth="1"/>
    <col min="5895" max="5895" width="4.42578125" style="106" customWidth="1"/>
    <col min="5896" max="5896" width="4.7109375" style="106" customWidth="1"/>
    <col min="5897" max="5897" width="5" style="106" customWidth="1"/>
    <col min="5898" max="5898" width="4.5703125" style="106" customWidth="1"/>
    <col min="5899" max="5899" width="5.85546875" style="106" customWidth="1"/>
    <col min="5900" max="5900" width="5" style="106" customWidth="1"/>
    <col min="5901" max="5901" width="5.28515625" style="106" customWidth="1"/>
    <col min="5902" max="5902" width="5.140625" style="106" customWidth="1"/>
    <col min="5903" max="5903" width="5" style="106" customWidth="1"/>
    <col min="5904" max="5904" width="4.5703125" style="106" customWidth="1"/>
    <col min="5905" max="5905" width="5.5703125" style="106" customWidth="1"/>
    <col min="5906" max="5906" width="4.85546875" style="106" customWidth="1"/>
    <col min="5907" max="5907" width="5.85546875" style="106" customWidth="1"/>
    <col min="5908" max="5908" width="5.140625" style="106" customWidth="1"/>
    <col min="5909" max="5909" width="6.28515625" style="106" customWidth="1"/>
    <col min="5910" max="5910" width="7.7109375" style="106" customWidth="1"/>
    <col min="5911" max="6144" width="9.140625" style="106"/>
    <col min="6145" max="6145" width="3.140625" style="106" customWidth="1"/>
    <col min="6146" max="6146" width="3.42578125" style="106" customWidth="1"/>
    <col min="6147" max="6147" width="6" style="106" customWidth="1"/>
    <col min="6148" max="6148" width="25.7109375" style="106" customWidth="1"/>
    <col min="6149" max="6149" width="5.5703125" style="106" customWidth="1"/>
    <col min="6150" max="6150" width="4.28515625" style="106" customWidth="1"/>
    <col min="6151" max="6151" width="4.42578125" style="106" customWidth="1"/>
    <col min="6152" max="6152" width="4.7109375" style="106" customWidth="1"/>
    <col min="6153" max="6153" width="5" style="106" customWidth="1"/>
    <col min="6154" max="6154" width="4.5703125" style="106" customWidth="1"/>
    <col min="6155" max="6155" width="5.85546875" style="106" customWidth="1"/>
    <col min="6156" max="6156" width="5" style="106" customWidth="1"/>
    <col min="6157" max="6157" width="5.28515625" style="106" customWidth="1"/>
    <col min="6158" max="6158" width="5.140625" style="106" customWidth="1"/>
    <col min="6159" max="6159" width="5" style="106" customWidth="1"/>
    <col min="6160" max="6160" width="4.5703125" style="106" customWidth="1"/>
    <col min="6161" max="6161" width="5.5703125" style="106" customWidth="1"/>
    <col min="6162" max="6162" width="4.85546875" style="106" customWidth="1"/>
    <col min="6163" max="6163" width="5.85546875" style="106" customWidth="1"/>
    <col min="6164" max="6164" width="5.140625" style="106" customWidth="1"/>
    <col min="6165" max="6165" width="6.28515625" style="106" customWidth="1"/>
    <col min="6166" max="6166" width="7.7109375" style="106" customWidth="1"/>
    <col min="6167" max="6400" width="9.140625" style="106"/>
    <col min="6401" max="6401" width="3.140625" style="106" customWidth="1"/>
    <col min="6402" max="6402" width="3.42578125" style="106" customWidth="1"/>
    <col min="6403" max="6403" width="6" style="106" customWidth="1"/>
    <col min="6404" max="6404" width="25.7109375" style="106" customWidth="1"/>
    <col min="6405" max="6405" width="5.5703125" style="106" customWidth="1"/>
    <col min="6406" max="6406" width="4.28515625" style="106" customWidth="1"/>
    <col min="6407" max="6407" width="4.42578125" style="106" customWidth="1"/>
    <col min="6408" max="6408" width="4.7109375" style="106" customWidth="1"/>
    <col min="6409" max="6409" width="5" style="106" customWidth="1"/>
    <col min="6410" max="6410" width="4.5703125" style="106" customWidth="1"/>
    <col min="6411" max="6411" width="5.85546875" style="106" customWidth="1"/>
    <col min="6412" max="6412" width="5" style="106" customWidth="1"/>
    <col min="6413" max="6413" width="5.28515625" style="106" customWidth="1"/>
    <col min="6414" max="6414" width="5.140625" style="106" customWidth="1"/>
    <col min="6415" max="6415" width="5" style="106" customWidth="1"/>
    <col min="6416" max="6416" width="4.5703125" style="106" customWidth="1"/>
    <col min="6417" max="6417" width="5.5703125" style="106" customWidth="1"/>
    <col min="6418" max="6418" width="4.85546875" style="106" customWidth="1"/>
    <col min="6419" max="6419" width="5.85546875" style="106" customWidth="1"/>
    <col min="6420" max="6420" width="5.140625" style="106" customWidth="1"/>
    <col min="6421" max="6421" width="6.28515625" style="106" customWidth="1"/>
    <col min="6422" max="6422" width="7.7109375" style="106" customWidth="1"/>
    <col min="6423" max="6656" width="9.140625" style="106"/>
    <col min="6657" max="6657" width="3.140625" style="106" customWidth="1"/>
    <col min="6658" max="6658" width="3.42578125" style="106" customWidth="1"/>
    <col min="6659" max="6659" width="6" style="106" customWidth="1"/>
    <col min="6660" max="6660" width="25.7109375" style="106" customWidth="1"/>
    <col min="6661" max="6661" width="5.5703125" style="106" customWidth="1"/>
    <col min="6662" max="6662" width="4.28515625" style="106" customWidth="1"/>
    <col min="6663" max="6663" width="4.42578125" style="106" customWidth="1"/>
    <col min="6664" max="6664" width="4.7109375" style="106" customWidth="1"/>
    <col min="6665" max="6665" width="5" style="106" customWidth="1"/>
    <col min="6666" max="6666" width="4.5703125" style="106" customWidth="1"/>
    <col min="6667" max="6667" width="5.85546875" style="106" customWidth="1"/>
    <col min="6668" max="6668" width="5" style="106" customWidth="1"/>
    <col min="6669" max="6669" width="5.28515625" style="106" customWidth="1"/>
    <col min="6670" max="6670" width="5.140625" style="106" customWidth="1"/>
    <col min="6671" max="6671" width="5" style="106" customWidth="1"/>
    <col min="6672" max="6672" width="4.5703125" style="106" customWidth="1"/>
    <col min="6673" max="6673" width="5.5703125" style="106" customWidth="1"/>
    <col min="6674" max="6674" width="4.85546875" style="106" customWidth="1"/>
    <col min="6675" max="6675" width="5.85546875" style="106" customWidth="1"/>
    <col min="6676" max="6676" width="5.140625" style="106" customWidth="1"/>
    <col min="6677" max="6677" width="6.28515625" style="106" customWidth="1"/>
    <col min="6678" max="6678" width="7.7109375" style="106" customWidth="1"/>
    <col min="6679" max="6912" width="9.140625" style="106"/>
    <col min="6913" max="6913" width="3.140625" style="106" customWidth="1"/>
    <col min="6914" max="6914" width="3.42578125" style="106" customWidth="1"/>
    <col min="6915" max="6915" width="6" style="106" customWidth="1"/>
    <col min="6916" max="6916" width="25.7109375" style="106" customWidth="1"/>
    <col min="6917" max="6917" width="5.5703125" style="106" customWidth="1"/>
    <col min="6918" max="6918" width="4.28515625" style="106" customWidth="1"/>
    <col min="6919" max="6919" width="4.42578125" style="106" customWidth="1"/>
    <col min="6920" max="6920" width="4.7109375" style="106" customWidth="1"/>
    <col min="6921" max="6921" width="5" style="106" customWidth="1"/>
    <col min="6922" max="6922" width="4.5703125" style="106" customWidth="1"/>
    <col min="6923" max="6923" width="5.85546875" style="106" customWidth="1"/>
    <col min="6924" max="6924" width="5" style="106" customWidth="1"/>
    <col min="6925" max="6925" width="5.28515625" style="106" customWidth="1"/>
    <col min="6926" max="6926" width="5.140625" style="106" customWidth="1"/>
    <col min="6927" max="6927" width="5" style="106" customWidth="1"/>
    <col min="6928" max="6928" width="4.5703125" style="106" customWidth="1"/>
    <col min="6929" max="6929" width="5.5703125" style="106" customWidth="1"/>
    <col min="6930" max="6930" width="4.85546875" style="106" customWidth="1"/>
    <col min="6931" max="6931" width="5.85546875" style="106" customWidth="1"/>
    <col min="6932" max="6932" width="5.140625" style="106" customWidth="1"/>
    <col min="6933" max="6933" width="6.28515625" style="106" customWidth="1"/>
    <col min="6934" max="6934" width="7.7109375" style="106" customWidth="1"/>
    <col min="6935" max="7168" width="9.140625" style="106"/>
    <col min="7169" max="7169" width="3.140625" style="106" customWidth="1"/>
    <col min="7170" max="7170" width="3.42578125" style="106" customWidth="1"/>
    <col min="7171" max="7171" width="6" style="106" customWidth="1"/>
    <col min="7172" max="7172" width="25.7109375" style="106" customWidth="1"/>
    <col min="7173" max="7173" width="5.5703125" style="106" customWidth="1"/>
    <col min="7174" max="7174" width="4.28515625" style="106" customWidth="1"/>
    <col min="7175" max="7175" width="4.42578125" style="106" customWidth="1"/>
    <col min="7176" max="7176" width="4.7109375" style="106" customWidth="1"/>
    <col min="7177" max="7177" width="5" style="106" customWidth="1"/>
    <col min="7178" max="7178" width="4.5703125" style="106" customWidth="1"/>
    <col min="7179" max="7179" width="5.85546875" style="106" customWidth="1"/>
    <col min="7180" max="7180" width="5" style="106" customWidth="1"/>
    <col min="7181" max="7181" width="5.28515625" style="106" customWidth="1"/>
    <col min="7182" max="7182" width="5.140625" style="106" customWidth="1"/>
    <col min="7183" max="7183" width="5" style="106" customWidth="1"/>
    <col min="7184" max="7184" width="4.5703125" style="106" customWidth="1"/>
    <col min="7185" max="7185" width="5.5703125" style="106" customWidth="1"/>
    <col min="7186" max="7186" width="4.85546875" style="106" customWidth="1"/>
    <col min="7187" max="7187" width="5.85546875" style="106" customWidth="1"/>
    <col min="7188" max="7188" width="5.140625" style="106" customWidth="1"/>
    <col min="7189" max="7189" width="6.28515625" style="106" customWidth="1"/>
    <col min="7190" max="7190" width="7.7109375" style="106" customWidth="1"/>
    <col min="7191" max="7424" width="9.140625" style="106"/>
    <col min="7425" max="7425" width="3.140625" style="106" customWidth="1"/>
    <col min="7426" max="7426" width="3.42578125" style="106" customWidth="1"/>
    <col min="7427" max="7427" width="6" style="106" customWidth="1"/>
    <col min="7428" max="7428" width="25.7109375" style="106" customWidth="1"/>
    <col min="7429" max="7429" width="5.5703125" style="106" customWidth="1"/>
    <col min="7430" max="7430" width="4.28515625" style="106" customWidth="1"/>
    <col min="7431" max="7431" width="4.42578125" style="106" customWidth="1"/>
    <col min="7432" max="7432" width="4.7109375" style="106" customWidth="1"/>
    <col min="7433" max="7433" width="5" style="106" customWidth="1"/>
    <col min="7434" max="7434" width="4.5703125" style="106" customWidth="1"/>
    <col min="7435" max="7435" width="5.85546875" style="106" customWidth="1"/>
    <col min="7436" max="7436" width="5" style="106" customWidth="1"/>
    <col min="7437" max="7437" width="5.28515625" style="106" customWidth="1"/>
    <col min="7438" max="7438" width="5.140625" style="106" customWidth="1"/>
    <col min="7439" max="7439" width="5" style="106" customWidth="1"/>
    <col min="7440" max="7440" width="4.5703125" style="106" customWidth="1"/>
    <col min="7441" max="7441" width="5.5703125" style="106" customWidth="1"/>
    <col min="7442" max="7442" width="4.85546875" style="106" customWidth="1"/>
    <col min="7443" max="7443" width="5.85546875" style="106" customWidth="1"/>
    <col min="7444" max="7444" width="5.140625" style="106" customWidth="1"/>
    <col min="7445" max="7445" width="6.28515625" style="106" customWidth="1"/>
    <col min="7446" max="7446" width="7.7109375" style="106" customWidth="1"/>
    <col min="7447" max="7680" width="9.140625" style="106"/>
    <col min="7681" max="7681" width="3.140625" style="106" customWidth="1"/>
    <col min="7682" max="7682" width="3.42578125" style="106" customWidth="1"/>
    <col min="7683" max="7683" width="6" style="106" customWidth="1"/>
    <col min="7684" max="7684" width="25.7109375" style="106" customWidth="1"/>
    <col min="7685" max="7685" width="5.5703125" style="106" customWidth="1"/>
    <col min="7686" max="7686" width="4.28515625" style="106" customWidth="1"/>
    <col min="7687" max="7687" width="4.42578125" style="106" customWidth="1"/>
    <col min="7688" max="7688" width="4.7109375" style="106" customWidth="1"/>
    <col min="7689" max="7689" width="5" style="106" customWidth="1"/>
    <col min="7690" max="7690" width="4.5703125" style="106" customWidth="1"/>
    <col min="7691" max="7691" width="5.85546875" style="106" customWidth="1"/>
    <col min="7692" max="7692" width="5" style="106" customWidth="1"/>
    <col min="7693" max="7693" width="5.28515625" style="106" customWidth="1"/>
    <col min="7694" max="7694" width="5.140625" style="106" customWidth="1"/>
    <col min="7695" max="7695" width="5" style="106" customWidth="1"/>
    <col min="7696" max="7696" width="4.5703125" style="106" customWidth="1"/>
    <col min="7697" max="7697" width="5.5703125" style="106" customWidth="1"/>
    <col min="7698" max="7698" width="4.85546875" style="106" customWidth="1"/>
    <col min="7699" max="7699" width="5.85546875" style="106" customWidth="1"/>
    <col min="7700" max="7700" width="5.140625" style="106" customWidth="1"/>
    <col min="7701" max="7701" width="6.28515625" style="106" customWidth="1"/>
    <col min="7702" max="7702" width="7.7109375" style="106" customWidth="1"/>
    <col min="7703" max="7936" width="9.140625" style="106"/>
    <col min="7937" max="7937" width="3.140625" style="106" customWidth="1"/>
    <col min="7938" max="7938" width="3.42578125" style="106" customWidth="1"/>
    <col min="7939" max="7939" width="6" style="106" customWidth="1"/>
    <col min="7940" max="7940" width="25.7109375" style="106" customWidth="1"/>
    <col min="7941" max="7941" width="5.5703125" style="106" customWidth="1"/>
    <col min="7942" max="7942" width="4.28515625" style="106" customWidth="1"/>
    <col min="7943" max="7943" width="4.42578125" style="106" customWidth="1"/>
    <col min="7944" max="7944" width="4.7109375" style="106" customWidth="1"/>
    <col min="7945" max="7945" width="5" style="106" customWidth="1"/>
    <col min="7946" max="7946" width="4.5703125" style="106" customWidth="1"/>
    <col min="7947" max="7947" width="5.85546875" style="106" customWidth="1"/>
    <col min="7948" max="7948" width="5" style="106" customWidth="1"/>
    <col min="7949" max="7949" width="5.28515625" style="106" customWidth="1"/>
    <col min="7950" max="7950" width="5.140625" style="106" customWidth="1"/>
    <col min="7951" max="7951" width="5" style="106" customWidth="1"/>
    <col min="7952" max="7952" width="4.5703125" style="106" customWidth="1"/>
    <col min="7953" max="7953" width="5.5703125" style="106" customWidth="1"/>
    <col min="7954" max="7954" width="4.85546875" style="106" customWidth="1"/>
    <col min="7955" max="7955" width="5.85546875" style="106" customWidth="1"/>
    <col min="7956" max="7956" width="5.140625" style="106" customWidth="1"/>
    <col min="7957" max="7957" width="6.28515625" style="106" customWidth="1"/>
    <col min="7958" max="7958" width="7.7109375" style="106" customWidth="1"/>
    <col min="7959" max="8192" width="9.140625" style="106"/>
    <col min="8193" max="8193" width="3.140625" style="106" customWidth="1"/>
    <col min="8194" max="8194" width="3.42578125" style="106" customWidth="1"/>
    <col min="8195" max="8195" width="6" style="106" customWidth="1"/>
    <col min="8196" max="8196" width="25.7109375" style="106" customWidth="1"/>
    <col min="8197" max="8197" width="5.5703125" style="106" customWidth="1"/>
    <col min="8198" max="8198" width="4.28515625" style="106" customWidth="1"/>
    <col min="8199" max="8199" width="4.42578125" style="106" customWidth="1"/>
    <col min="8200" max="8200" width="4.7109375" style="106" customWidth="1"/>
    <col min="8201" max="8201" width="5" style="106" customWidth="1"/>
    <col min="8202" max="8202" width="4.5703125" style="106" customWidth="1"/>
    <col min="8203" max="8203" width="5.85546875" style="106" customWidth="1"/>
    <col min="8204" max="8204" width="5" style="106" customWidth="1"/>
    <col min="8205" max="8205" width="5.28515625" style="106" customWidth="1"/>
    <col min="8206" max="8206" width="5.140625" style="106" customWidth="1"/>
    <col min="8207" max="8207" width="5" style="106" customWidth="1"/>
    <col min="8208" max="8208" width="4.5703125" style="106" customWidth="1"/>
    <col min="8209" max="8209" width="5.5703125" style="106" customWidth="1"/>
    <col min="8210" max="8210" width="4.85546875" style="106" customWidth="1"/>
    <col min="8211" max="8211" width="5.85546875" style="106" customWidth="1"/>
    <col min="8212" max="8212" width="5.140625" style="106" customWidth="1"/>
    <col min="8213" max="8213" width="6.28515625" style="106" customWidth="1"/>
    <col min="8214" max="8214" width="7.7109375" style="106" customWidth="1"/>
    <col min="8215" max="8448" width="9.140625" style="106"/>
    <col min="8449" max="8449" width="3.140625" style="106" customWidth="1"/>
    <col min="8450" max="8450" width="3.42578125" style="106" customWidth="1"/>
    <col min="8451" max="8451" width="6" style="106" customWidth="1"/>
    <col min="8452" max="8452" width="25.7109375" style="106" customWidth="1"/>
    <col min="8453" max="8453" width="5.5703125" style="106" customWidth="1"/>
    <col min="8454" max="8454" width="4.28515625" style="106" customWidth="1"/>
    <col min="8455" max="8455" width="4.42578125" style="106" customWidth="1"/>
    <col min="8456" max="8456" width="4.7109375" style="106" customWidth="1"/>
    <col min="8457" max="8457" width="5" style="106" customWidth="1"/>
    <col min="8458" max="8458" width="4.5703125" style="106" customWidth="1"/>
    <col min="8459" max="8459" width="5.85546875" style="106" customWidth="1"/>
    <col min="8460" max="8460" width="5" style="106" customWidth="1"/>
    <col min="8461" max="8461" width="5.28515625" style="106" customWidth="1"/>
    <col min="8462" max="8462" width="5.140625" style="106" customWidth="1"/>
    <col min="8463" max="8463" width="5" style="106" customWidth="1"/>
    <col min="8464" max="8464" width="4.5703125" style="106" customWidth="1"/>
    <col min="8465" max="8465" width="5.5703125" style="106" customWidth="1"/>
    <col min="8466" max="8466" width="4.85546875" style="106" customWidth="1"/>
    <col min="8467" max="8467" width="5.85546875" style="106" customWidth="1"/>
    <col min="8468" max="8468" width="5.140625" style="106" customWidth="1"/>
    <col min="8469" max="8469" width="6.28515625" style="106" customWidth="1"/>
    <col min="8470" max="8470" width="7.7109375" style="106" customWidth="1"/>
    <col min="8471" max="8704" width="9.140625" style="106"/>
    <col min="8705" max="8705" width="3.140625" style="106" customWidth="1"/>
    <col min="8706" max="8706" width="3.42578125" style="106" customWidth="1"/>
    <col min="8707" max="8707" width="6" style="106" customWidth="1"/>
    <col min="8708" max="8708" width="25.7109375" style="106" customWidth="1"/>
    <col min="8709" max="8709" width="5.5703125" style="106" customWidth="1"/>
    <col min="8710" max="8710" width="4.28515625" style="106" customWidth="1"/>
    <col min="8711" max="8711" width="4.42578125" style="106" customWidth="1"/>
    <col min="8712" max="8712" width="4.7109375" style="106" customWidth="1"/>
    <col min="8713" max="8713" width="5" style="106" customWidth="1"/>
    <col min="8714" max="8714" width="4.5703125" style="106" customWidth="1"/>
    <col min="8715" max="8715" width="5.85546875" style="106" customWidth="1"/>
    <col min="8716" max="8716" width="5" style="106" customWidth="1"/>
    <col min="8717" max="8717" width="5.28515625" style="106" customWidth="1"/>
    <col min="8718" max="8718" width="5.140625" style="106" customWidth="1"/>
    <col min="8719" max="8719" width="5" style="106" customWidth="1"/>
    <col min="8720" max="8720" width="4.5703125" style="106" customWidth="1"/>
    <col min="8721" max="8721" width="5.5703125" style="106" customWidth="1"/>
    <col min="8722" max="8722" width="4.85546875" style="106" customWidth="1"/>
    <col min="8723" max="8723" width="5.85546875" style="106" customWidth="1"/>
    <col min="8724" max="8724" width="5.140625" style="106" customWidth="1"/>
    <col min="8725" max="8725" width="6.28515625" style="106" customWidth="1"/>
    <col min="8726" max="8726" width="7.7109375" style="106" customWidth="1"/>
    <col min="8727" max="8960" width="9.140625" style="106"/>
    <col min="8961" max="8961" width="3.140625" style="106" customWidth="1"/>
    <col min="8962" max="8962" width="3.42578125" style="106" customWidth="1"/>
    <col min="8963" max="8963" width="6" style="106" customWidth="1"/>
    <col min="8964" max="8964" width="25.7109375" style="106" customWidth="1"/>
    <col min="8965" max="8965" width="5.5703125" style="106" customWidth="1"/>
    <col min="8966" max="8966" width="4.28515625" style="106" customWidth="1"/>
    <col min="8967" max="8967" width="4.42578125" style="106" customWidth="1"/>
    <col min="8968" max="8968" width="4.7109375" style="106" customWidth="1"/>
    <col min="8969" max="8969" width="5" style="106" customWidth="1"/>
    <col min="8970" max="8970" width="4.5703125" style="106" customWidth="1"/>
    <col min="8971" max="8971" width="5.85546875" style="106" customWidth="1"/>
    <col min="8972" max="8972" width="5" style="106" customWidth="1"/>
    <col min="8973" max="8973" width="5.28515625" style="106" customWidth="1"/>
    <col min="8974" max="8974" width="5.140625" style="106" customWidth="1"/>
    <col min="8975" max="8975" width="5" style="106" customWidth="1"/>
    <col min="8976" max="8976" width="4.5703125" style="106" customWidth="1"/>
    <col min="8977" max="8977" width="5.5703125" style="106" customWidth="1"/>
    <col min="8978" max="8978" width="4.85546875" style="106" customWidth="1"/>
    <col min="8979" max="8979" width="5.85546875" style="106" customWidth="1"/>
    <col min="8980" max="8980" width="5.140625" style="106" customWidth="1"/>
    <col min="8981" max="8981" width="6.28515625" style="106" customWidth="1"/>
    <col min="8982" max="8982" width="7.7109375" style="106" customWidth="1"/>
    <col min="8983" max="9216" width="9.140625" style="106"/>
    <col min="9217" max="9217" width="3.140625" style="106" customWidth="1"/>
    <col min="9218" max="9218" width="3.42578125" style="106" customWidth="1"/>
    <col min="9219" max="9219" width="6" style="106" customWidth="1"/>
    <col min="9220" max="9220" width="25.7109375" style="106" customWidth="1"/>
    <col min="9221" max="9221" width="5.5703125" style="106" customWidth="1"/>
    <col min="9222" max="9222" width="4.28515625" style="106" customWidth="1"/>
    <col min="9223" max="9223" width="4.42578125" style="106" customWidth="1"/>
    <col min="9224" max="9224" width="4.7109375" style="106" customWidth="1"/>
    <col min="9225" max="9225" width="5" style="106" customWidth="1"/>
    <col min="9226" max="9226" width="4.5703125" style="106" customWidth="1"/>
    <col min="9227" max="9227" width="5.85546875" style="106" customWidth="1"/>
    <col min="9228" max="9228" width="5" style="106" customWidth="1"/>
    <col min="9229" max="9229" width="5.28515625" style="106" customWidth="1"/>
    <col min="9230" max="9230" width="5.140625" style="106" customWidth="1"/>
    <col min="9231" max="9231" width="5" style="106" customWidth="1"/>
    <col min="9232" max="9232" width="4.5703125" style="106" customWidth="1"/>
    <col min="9233" max="9233" width="5.5703125" style="106" customWidth="1"/>
    <col min="9234" max="9234" width="4.85546875" style="106" customWidth="1"/>
    <col min="9235" max="9235" width="5.85546875" style="106" customWidth="1"/>
    <col min="9236" max="9236" width="5.140625" style="106" customWidth="1"/>
    <col min="9237" max="9237" width="6.28515625" style="106" customWidth="1"/>
    <col min="9238" max="9238" width="7.7109375" style="106" customWidth="1"/>
    <col min="9239" max="9472" width="9.140625" style="106"/>
    <col min="9473" max="9473" width="3.140625" style="106" customWidth="1"/>
    <col min="9474" max="9474" width="3.42578125" style="106" customWidth="1"/>
    <col min="9475" max="9475" width="6" style="106" customWidth="1"/>
    <col min="9476" max="9476" width="25.7109375" style="106" customWidth="1"/>
    <col min="9477" max="9477" width="5.5703125" style="106" customWidth="1"/>
    <col min="9478" max="9478" width="4.28515625" style="106" customWidth="1"/>
    <col min="9479" max="9479" width="4.42578125" style="106" customWidth="1"/>
    <col min="9480" max="9480" width="4.7109375" style="106" customWidth="1"/>
    <col min="9481" max="9481" width="5" style="106" customWidth="1"/>
    <col min="9482" max="9482" width="4.5703125" style="106" customWidth="1"/>
    <col min="9483" max="9483" width="5.85546875" style="106" customWidth="1"/>
    <col min="9484" max="9484" width="5" style="106" customWidth="1"/>
    <col min="9485" max="9485" width="5.28515625" style="106" customWidth="1"/>
    <col min="9486" max="9486" width="5.140625" style="106" customWidth="1"/>
    <col min="9487" max="9487" width="5" style="106" customWidth="1"/>
    <col min="9488" max="9488" width="4.5703125" style="106" customWidth="1"/>
    <col min="9489" max="9489" width="5.5703125" style="106" customWidth="1"/>
    <col min="9490" max="9490" width="4.85546875" style="106" customWidth="1"/>
    <col min="9491" max="9491" width="5.85546875" style="106" customWidth="1"/>
    <col min="9492" max="9492" width="5.140625" style="106" customWidth="1"/>
    <col min="9493" max="9493" width="6.28515625" style="106" customWidth="1"/>
    <col min="9494" max="9494" width="7.7109375" style="106" customWidth="1"/>
    <col min="9495" max="9728" width="9.140625" style="106"/>
    <col min="9729" max="9729" width="3.140625" style="106" customWidth="1"/>
    <col min="9730" max="9730" width="3.42578125" style="106" customWidth="1"/>
    <col min="9731" max="9731" width="6" style="106" customWidth="1"/>
    <col min="9732" max="9732" width="25.7109375" style="106" customWidth="1"/>
    <col min="9733" max="9733" width="5.5703125" style="106" customWidth="1"/>
    <col min="9734" max="9734" width="4.28515625" style="106" customWidth="1"/>
    <col min="9735" max="9735" width="4.42578125" style="106" customWidth="1"/>
    <col min="9736" max="9736" width="4.7109375" style="106" customWidth="1"/>
    <col min="9737" max="9737" width="5" style="106" customWidth="1"/>
    <col min="9738" max="9738" width="4.5703125" style="106" customWidth="1"/>
    <col min="9739" max="9739" width="5.85546875" style="106" customWidth="1"/>
    <col min="9740" max="9740" width="5" style="106" customWidth="1"/>
    <col min="9741" max="9741" width="5.28515625" style="106" customWidth="1"/>
    <col min="9742" max="9742" width="5.140625" style="106" customWidth="1"/>
    <col min="9743" max="9743" width="5" style="106" customWidth="1"/>
    <col min="9744" max="9744" width="4.5703125" style="106" customWidth="1"/>
    <col min="9745" max="9745" width="5.5703125" style="106" customWidth="1"/>
    <col min="9746" max="9746" width="4.85546875" style="106" customWidth="1"/>
    <col min="9747" max="9747" width="5.85546875" style="106" customWidth="1"/>
    <col min="9748" max="9748" width="5.140625" style="106" customWidth="1"/>
    <col min="9749" max="9749" width="6.28515625" style="106" customWidth="1"/>
    <col min="9750" max="9750" width="7.7109375" style="106" customWidth="1"/>
    <col min="9751" max="9984" width="9.140625" style="106"/>
    <col min="9985" max="9985" width="3.140625" style="106" customWidth="1"/>
    <col min="9986" max="9986" width="3.42578125" style="106" customWidth="1"/>
    <col min="9987" max="9987" width="6" style="106" customWidth="1"/>
    <col min="9988" max="9988" width="25.7109375" style="106" customWidth="1"/>
    <col min="9989" max="9989" width="5.5703125" style="106" customWidth="1"/>
    <col min="9990" max="9990" width="4.28515625" style="106" customWidth="1"/>
    <col min="9991" max="9991" width="4.42578125" style="106" customWidth="1"/>
    <col min="9992" max="9992" width="4.7109375" style="106" customWidth="1"/>
    <col min="9993" max="9993" width="5" style="106" customWidth="1"/>
    <col min="9994" max="9994" width="4.5703125" style="106" customWidth="1"/>
    <col min="9995" max="9995" width="5.85546875" style="106" customWidth="1"/>
    <col min="9996" max="9996" width="5" style="106" customWidth="1"/>
    <col min="9997" max="9997" width="5.28515625" style="106" customWidth="1"/>
    <col min="9998" max="9998" width="5.140625" style="106" customWidth="1"/>
    <col min="9999" max="9999" width="5" style="106" customWidth="1"/>
    <col min="10000" max="10000" width="4.5703125" style="106" customWidth="1"/>
    <col min="10001" max="10001" width="5.5703125" style="106" customWidth="1"/>
    <col min="10002" max="10002" width="4.85546875" style="106" customWidth="1"/>
    <col min="10003" max="10003" width="5.85546875" style="106" customWidth="1"/>
    <col min="10004" max="10004" width="5.140625" style="106" customWidth="1"/>
    <col min="10005" max="10005" width="6.28515625" style="106" customWidth="1"/>
    <col min="10006" max="10006" width="7.7109375" style="106" customWidth="1"/>
    <col min="10007" max="10240" width="9.140625" style="106"/>
    <col min="10241" max="10241" width="3.140625" style="106" customWidth="1"/>
    <col min="10242" max="10242" width="3.42578125" style="106" customWidth="1"/>
    <col min="10243" max="10243" width="6" style="106" customWidth="1"/>
    <col min="10244" max="10244" width="25.7109375" style="106" customWidth="1"/>
    <col min="10245" max="10245" width="5.5703125" style="106" customWidth="1"/>
    <col min="10246" max="10246" width="4.28515625" style="106" customWidth="1"/>
    <col min="10247" max="10247" width="4.42578125" style="106" customWidth="1"/>
    <col min="10248" max="10248" width="4.7109375" style="106" customWidth="1"/>
    <col min="10249" max="10249" width="5" style="106" customWidth="1"/>
    <col min="10250" max="10250" width="4.5703125" style="106" customWidth="1"/>
    <col min="10251" max="10251" width="5.85546875" style="106" customWidth="1"/>
    <col min="10252" max="10252" width="5" style="106" customWidth="1"/>
    <col min="10253" max="10253" width="5.28515625" style="106" customWidth="1"/>
    <col min="10254" max="10254" width="5.140625" style="106" customWidth="1"/>
    <col min="10255" max="10255" width="5" style="106" customWidth="1"/>
    <col min="10256" max="10256" width="4.5703125" style="106" customWidth="1"/>
    <col min="10257" max="10257" width="5.5703125" style="106" customWidth="1"/>
    <col min="10258" max="10258" width="4.85546875" style="106" customWidth="1"/>
    <col min="10259" max="10259" width="5.85546875" style="106" customWidth="1"/>
    <col min="10260" max="10260" width="5.140625" style="106" customWidth="1"/>
    <col min="10261" max="10261" width="6.28515625" style="106" customWidth="1"/>
    <col min="10262" max="10262" width="7.7109375" style="106" customWidth="1"/>
    <col min="10263" max="10496" width="9.140625" style="106"/>
    <col min="10497" max="10497" width="3.140625" style="106" customWidth="1"/>
    <col min="10498" max="10498" width="3.42578125" style="106" customWidth="1"/>
    <col min="10499" max="10499" width="6" style="106" customWidth="1"/>
    <col min="10500" max="10500" width="25.7109375" style="106" customWidth="1"/>
    <col min="10501" max="10501" width="5.5703125" style="106" customWidth="1"/>
    <col min="10502" max="10502" width="4.28515625" style="106" customWidth="1"/>
    <col min="10503" max="10503" width="4.42578125" style="106" customWidth="1"/>
    <col min="10504" max="10504" width="4.7109375" style="106" customWidth="1"/>
    <col min="10505" max="10505" width="5" style="106" customWidth="1"/>
    <col min="10506" max="10506" width="4.5703125" style="106" customWidth="1"/>
    <col min="10507" max="10507" width="5.85546875" style="106" customWidth="1"/>
    <col min="10508" max="10508" width="5" style="106" customWidth="1"/>
    <col min="10509" max="10509" width="5.28515625" style="106" customWidth="1"/>
    <col min="10510" max="10510" width="5.140625" style="106" customWidth="1"/>
    <col min="10511" max="10511" width="5" style="106" customWidth="1"/>
    <col min="10512" max="10512" width="4.5703125" style="106" customWidth="1"/>
    <col min="10513" max="10513" width="5.5703125" style="106" customWidth="1"/>
    <col min="10514" max="10514" width="4.85546875" style="106" customWidth="1"/>
    <col min="10515" max="10515" width="5.85546875" style="106" customWidth="1"/>
    <col min="10516" max="10516" width="5.140625" style="106" customWidth="1"/>
    <col min="10517" max="10517" width="6.28515625" style="106" customWidth="1"/>
    <col min="10518" max="10518" width="7.7109375" style="106" customWidth="1"/>
    <col min="10519" max="10752" width="9.140625" style="106"/>
    <col min="10753" max="10753" width="3.140625" style="106" customWidth="1"/>
    <col min="10754" max="10754" width="3.42578125" style="106" customWidth="1"/>
    <col min="10755" max="10755" width="6" style="106" customWidth="1"/>
    <col min="10756" max="10756" width="25.7109375" style="106" customWidth="1"/>
    <col min="10757" max="10757" width="5.5703125" style="106" customWidth="1"/>
    <col min="10758" max="10758" width="4.28515625" style="106" customWidth="1"/>
    <col min="10759" max="10759" width="4.42578125" style="106" customWidth="1"/>
    <col min="10760" max="10760" width="4.7109375" style="106" customWidth="1"/>
    <col min="10761" max="10761" width="5" style="106" customWidth="1"/>
    <col min="10762" max="10762" width="4.5703125" style="106" customWidth="1"/>
    <col min="10763" max="10763" width="5.85546875" style="106" customWidth="1"/>
    <col min="10764" max="10764" width="5" style="106" customWidth="1"/>
    <col min="10765" max="10765" width="5.28515625" style="106" customWidth="1"/>
    <col min="10766" max="10766" width="5.140625" style="106" customWidth="1"/>
    <col min="10767" max="10767" width="5" style="106" customWidth="1"/>
    <col min="10768" max="10768" width="4.5703125" style="106" customWidth="1"/>
    <col min="10769" max="10769" width="5.5703125" style="106" customWidth="1"/>
    <col min="10770" max="10770" width="4.85546875" style="106" customWidth="1"/>
    <col min="10771" max="10771" width="5.85546875" style="106" customWidth="1"/>
    <col min="10772" max="10772" width="5.140625" style="106" customWidth="1"/>
    <col min="10773" max="10773" width="6.28515625" style="106" customWidth="1"/>
    <col min="10774" max="10774" width="7.7109375" style="106" customWidth="1"/>
    <col min="10775" max="11008" width="9.140625" style="106"/>
    <col min="11009" max="11009" width="3.140625" style="106" customWidth="1"/>
    <col min="11010" max="11010" width="3.42578125" style="106" customWidth="1"/>
    <col min="11011" max="11011" width="6" style="106" customWidth="1"/>
    <col min="11012" max="11012" width="25.7109375" style="106" customWidth="1"/>
    <col min="11013" max="11013" width="5.5703125" style="106" customWidth="1"/>
    <col min="11014" max="11014" width="4.28515625" style="106" customWidth="1"/>
    <col min="11015" max="11015" width="4.42578125" style="106" customWidth="1"/>
    <col min="11016" max="11016" width="4.7109375" style="106" customWidth="1"/>
    <col min="11017" max="11017" width="5" style="106" customWidth="1"/>
    <col min="11018" max="11018" width="4.5703125" style="106" customWidth="1"/>
    <col min="11019" max="11019" width="5.85546875" style="106" customWidth="1"/>
    <col min="11020" max="11020" width="5" style="106" customWidth="1"/>
    <col min="11021" max="11021" width="5.28515625" style="106" customWidth="1"/>
    <col min="11022" max="11022" width="5.140625" style="106" customWidth="1"/>
    <col min="11023" max="11023" width="5" style="106" customWidth="1"/>
    <col min="11024" max="11024" width="4.5703125" style="106" customWidth="1"/>
    <col min="11025" max="11025" width="5.5703125" style="106" customWidth="1"/>
    <col min="11026" max="11026" width="4.85546875" style="106" customWidth="1"/>
    <col min="11027" max="11027" width="5.85546875" style="106" customWidth="1"/>
    <col min="11028" max="11028" width="5.140625" style="106" customWidth="1"/>
    <col min="11029" max="11029" width="6.28515625" style="106" customWidth="1"/>
    <col min="11030" max="11030" width="7.7109375" style="106" customWidth="1"/>
    <col min="11031" max="11264" width="9.140625" style="106"/>
    <col min="11265" max="11265" width="3.140625" style="106" customWidth="1"/>
    <col min="11266" max="11266" width="3.42578125" style="106" customWidth="1"/>
    <col min="11267" max="11267" width="6" style="106" customWidth="1"/>
    <col min="11268" max="11268" width="25.7109375" style="106" customWidth="1"/>
    <col min="11269" max="11269" width="5.5703125" style="106" customWidth="1"/>
    <col min="11270" max="11270" width="4.28515625" style="106" customWidth="1"/>
    <col min="11271" max="11271" width="4.42578125" style="106" customWidth="1"/>
    <col min="11272" max="11272" width="4.7109375" style="106" customWidth="1"/>
    <col min="11273" max="11273" width="5" style="106" customWidth="1"/>
    <col min="11274" max="11274" width="4.5703125" style="106" customWidth="1"/>
    <col min="11275" max="11275" width="5.85546875" style="106" customWidth="1"/>
    <col min="11276" max="11276" width="5" style="106" customWidth="1"/>
    <col min="11277" max="11277" width="5.28515625" style="106" customWidth="1"/>
    <col min="11278" max="11278" width="5.140625" style="106" customWidth="1"/>
    <col min="11279" max="11279" width="5" style="106" customWidth="1"/>
    <col min="11280" max="11280" width="4.5703125" style="106" customWidth="1"/>
    <col min="11281" max="11281" width="5.5703125" style="106" customWidth="1"/>
    <col min="11282" max="11282" width="4.85546875" style="106" customWidth="1"/>
    <col min="11283" max="11283" width="5.85546875" style="106" customWidth="1"/>
    <col min="11284" max="11284" width="5.140625" style="106" customWidth="1"/>
    <col min="11285" max="11285" width="6.28515625" style="106" customWidth="1"/>
    <col min="11286" max="11286" width="7.7109375" style="106" customWidth="1"/>
    <col min="11287" max="11520" width="9.140625" style="106"/>
    <col min="11521" max="11521" width="3.140625" style="106" customWidth="1"/>
    <col min="11522" max="11522" width="3.42578125" style="106" customWidth="1"/>
    <col min="11523" max="11523" width="6" style="106" customWidth="1"/>
    <col min="11524" max="11524" width="25.7109375" style="106" customWidth="1"/>
    <col min="11525" max="11525" width="5.5703125" style="106" customWidth="1"/>
    <col min="11526" max="11526" width="4.28515625" style="106" customWidth="1"/>
    <col min="11527" max="11527" width="4.42578125" style="106" customWidth="1"/>
    <col min="11528" max="11528" width="4.7109375" style="106" customWidth="1"/>
    <col min="11529" max="11529" width="5" style="106" customWidth="1"/>
    <col min="11530" max="11530" width="4.5703125" style="106" customWidth="1"/>
    <col min="11531" max="11531" width="5.85546875" style="106" customWidth="1"/>
    <col min="11532" max="11532" width="5" style="106" customWidth="1"/>
    <col min="11533" max="11533" width="5.28515625" style="106" customWidth="1"/>
    <col min="11534" max="11534" width="5.140625" style="106" customWidth="1"/>
    <col min="11535" max="11535" width="5" style="106" customWidth="1"/>
    <col min="11536" max="11536" width="4.5703125" style="106" customWidth="1"/>
    <col min="11537" max="11537" width="5.5703125" style="106" customWidth="1"/>
    <col min="11538" max="11538" width="4.85546875" style="106" customWidth="1"/>
    <col min="11539" max="11539" width="5.85546875" style="106" customWidth="1"/>
    <col min="11540" max="11540" width="5.140625" style="106" customWidth="1"/>
    <col min="11541" max="11541" width="6.28515625" style="106" customWidth="1"/>
    <col min="11542" max="11542" width="7.7109375" style="106" customWidth="1"/>
    <col min="11543" max="11776" width="9.140625" style="106"/>
    <col min="11777" max="11777" width="3.140625" style="106" customWidth="1"/>
    <col min="11778" max="11778" width="3.42578125" style="106" customWidth="1"/>
    <col min="11779" max="11779" width="6" style="106" customWidth="1"/>
    <col min="11780" max="11780" width="25.7109375" style="106" customWidth="1"/>
    <col min="11781" max="11781" width="5.5703125" style="106" customWidth="1"/>
    <col min="11782" max="11782" width="4.28515625" style="106" customWidth="1"/>
    <col min="11783" max="11783" width="4.42578125" style="106" customWidth="1"/>
    <col min="11784" max="11784" width="4.7109375" style="106" customWidth="1"/>
    <col min="11785" max="11785" width="5" style="106" customWidth="1"/>
    <col min="11786" max="11786" width="4.5703125" style="106" customWidth="1"/>
    <col min="11787" max="11787" width="5.85546875" style="106" customWidth="1"/>
    <col min="11788" max="11788" width="5" style="106" customWidth="1"/>
    <col min="11789" max="11789" width="5.28515625" style="106" customWidth="1"/>
    <col min="11790" max="11790" width="5.140625" style="106" customWidth="1"/>
    <col min="11791" max="11791" width="5" style="106" customWidth="1"/>
    <col min="11792" max="11792" width="4.5703125" style="106" customWidth="1"/>
    <col min="11793" max="11793" width="5.5703125" style="106" customWidth="1"/>
    <col min="11794" max="11794" width="4.85546875" style="106" customWidth="1"/>
    <col min="11795" max="11795" width="5.85546875" style="106" customWidth="1"/>
    <col min="11796" max="11796" width="5.140625" style="106" customWidth="1"/>
    <col min="11797" max="11797" width="6.28515625" style="106" customWidth="1"/>
    <col min="11798" max="11798" width="7.7109375" style="106" customWidth="1"/>
    <col min="11799" max="12032" width="9.140625" style="106"/>
    <col min="12033" max="12033" width="3.140625" style="106" customWidth="1"/>
    <col min="12034" max="12034" width="3.42578125" style="106" customWidth="1"/>
    <col min="12035" max="12035" width="6" style="106" customWidth="1"/>
    <col min="12036" max="12036" width="25.7109375" style="106" customWidth="1"/>
    <col min="12037" max="12037" width="5.5703125" style="106" customWidth="1"/>
    <col min="12038" max="12038" width="4.28515625" style="106" customWidth="1"/>
    <col min="12039" max="12039" width="4.42578125" style="106" customWidth="1"/>
    <col min="12040" max="12040" width="4.7109375" style="106" customWidth="1"/>
    <col min="12041" max="12041" width="5" style="106" customWidth="1"/>
    <col min="12042" max="12042" width="4.5703125" style="106" customWidth="1"/>
    <col min="12043" max="12043" width="5.85546875" style="106" customWidth="1"/>
    <col min="12044" max="12044" width="5" style="106" customWidth="1"/>
    <col min="12045" max="12045" width="5.28515625" style="106" customWidth="1"/>
    <col min="12046" max="12046" width="5.140625" style="106" customWidth="1"/>
    <col min="12047" max="12047" width="5" style="106" customWidth="1"/>
    <col min="12048" max="12048" width="4.5703125" style="106" customWidth="1"/>
    <col min="12049" max="12049" width="5.5703125" style="106" customWidth="1"/>
    <col min="12050" max="12050" width="4.85546875" style="106" customWidth="1"/>
    <col min="12051" max="12051" width="5.85546875" style="106" customWidth="1"/>
    <col min="12052" max="12052" width="5.140625" style="106" customWidth="1"/>
    <col min="12053" max="12053" width="6.28515625" style="106" customWidth="1"/>
    <col min="12054" max="12054" width="7.7109375" style="106" customWidth="1"/>
    <col min="12055" max="12288" width="9.140625" style="106"/>
    <col min="12289" max="12289" width="3.140625" style="106" customWidth="1"/>
    <col min="12290" max="12290" width="3.42578125" style="106" customWidth="1"/>
    <col min="12291" max="12291" width="6" style="106" customWidth="1"/>
    <col min="12292" max="12292" width="25.7109375" style="106" customWidth="1"/>
    <col min="12293" max="12293" width="5.5703125" style="106" customWidth="1"/>
    <col min="12294" max="12294" width="4.28515625" style="106" customWidth="1"/>
    <col min="12295" max="12295" width="4.42578125" style="106" customWidth="1"/>
    <col min="12296" max="12296" width="4.7109375" style="106" customWidth="1"/>
    <col min="12297" max="12297" width="5" style="106" customWidth="1"/>
    <col min="12298" max="12298" width="4.5703125" style="106" customWidth="1"/>
    <col min="12299" max="12299" width="5.85546875" style="106" customWidth="1"/>
    <col min="12300" max="12300" width="5" style="106" customWidth="1"/>
    <col min="12301" max="12301" width="5.28515625" style="106" customWidth="1"/>
    <col min="12302" max="12302" width="5.140625" style="106" customWidth="1"/>
    <col min="12303" max="12303" width="5" style="106" customWidth="1"/>
    <col min="12304" max="12304" width="4.5703125" style="106" customWidth="1"/>
    <col min="12305" max="12305" width="5.5703125" style="106" customWidth="1"/>
    <col min="12306" max="12306" width="4.85546875" style="106" customWidth="1"/>
    <col min="12307" max="12307" width="5.85546875" style="106" customWidth="1"/>
    <col min="12308" max="12308" width="5.140625" style="106" customWidth="1"/>
    <col min="12309" max="12309" width="6.28515625" style="106" customWidth="1"/>
    <col min="12310" max="12310" width="7.7109375" style="106" customWidth="1"/>
    <col min="12311" max="12544" width="9.140625" style="106"/>
    <col min="12545" max="12545" width="3.140625" style="106" customWidth="1"/>
    <col min="12546" max="12546" width="3.42578125" style="106" customWidth="1"/>
    <col min="12547" max="12547" width="6" style="106" customWidth="1"/>
    <col min="12548" max="12548" width="25.7109375" style="106" customWidth="1"/>
    <col min="12549" max="12549" width="5.5703125" style="106" customWidth="1"/>
    <col min="12550" max="12550" width="4.28515625" style="106" customWidth="1"/>
    <col min="12551" max="12551" width="4.42578125" style="106" customWidth="1"/>
    <col min="12552" max="12552" width="4.7109375" style="106" customWidth="1"/>
    <col min="12553" max="12553" width="5" style="106" customWidth="1"/>
    <col min="12554" max="12554" width="4.5703125" style="106" customWidth="1"/>
    <col min="12555" max="12555" width="5.85546875" style="106" customWidth="1"/>
    <col min="12556" max="12556" width="5" style="106" customWidth="1"/>
    <col min="12557" max="12557" width="5.28515625" style="106" customWidth="1"/>
    <col min="12558" max="12558" width="5.140625" style="106" customWidth="1"/>
    <col min="12559" max="12559" width="5" style="106" customWidth="1"/>
    <col min="12560" max="12560" width="4.5703125" style="106" customWidth="1"/>
    <col min="12561" max="12561" width="5.5703125" style="106" customWidth="1"/>
    <col min="12562" max="12562" width="4.85546875" style="106" customWidth="1"/>
    <col min="12563" max="12563" width="5.85546875" style="106" customWidth="1"/>
    <col min="12564" max="12564" width="5.140625" style="106" customWidth="1"/>
    <col min="12565" max="12565" width="6.28515625" style="106" customWidth="1"/>
    <col min="12566" max="12566" width="7.7109375" style="106" customWidth="1"/>
    <col min="12567" max="12800" width="9.140625" style="106"/>
    <col min="12801" max="12801" width="3.140625" style="106" customWidth="1"/>
    <col min="12802" max="12802" width="3.42578125" style="106" customWidth="1"/>
    <col min="12803" max="12803" width="6" style="106" customWidth="1"/>
    <col min="12804" max="12804" width="25.7109375" style="106" customWidth="1"/>
    <col min="12805" max="12805" width="5.5703125" style="106" customWidth="1"/>
    <col min="12806" max="12806" width="4.28515625" style="106" customWidth="1"/>
    <col min="12807" max="12807" width="4.42578125" style="106" customWidth="1"/>
    <col min="12808" max="12808" width="4.7109375" style="106" customWidth="1"/>
    <col min="12809" max="12809" width="5" style="106" customWidth="1"/>
    <col min="12810" max="12810" width="4.5703125" style="106" customWidth="1"/>
    <col min="12811" max="12811" width="5.85546875" style="106" customWidth="1"/>
    <col min="12812" max="12812" width="5" style="106" customWidth="1"/>
    <col min="12813" max="12813" width="5.28515625" style="106" customWidth="1"/>
    <col min="12814" max="12814" width="5.140625" style="106" customWidth="1"/>
    <col min="12815" max="12815" width="5" style="106" customWidth="1"/>
    <col min="12816" max="12816" width="4.5703125" style="106" customWidth="1"/>
    <col min="12817" max="12817" width="5.5703125" style="106" customWidth="1"/>
    <col min="12818" max="12818" width="4.85546875" style="106" customWidth="1"/>
    <col min="12819" max="12819" width="5.85546875" style="106" customWidth="1"/>
    <col min="12820" max="12820" width="5.140625" style="106" customWidth="1"/>
    <col min="12821" max="12821" width="6.28515625" style="106" customWidth="1"/>
    <col min="12822" max="12822" width="7.7109375" style="106" customWidth="1"/>
    <col min="12823" max="13056" width="9.140625" style="106"/>
    <col min="13057" max="13057" width="3.140625" style="106" customWidth="1"/>
    <col min="13058" max="13058" width="3.42578125" style="106" customWidth="1"/>
    <col min="13059" max="13059" width="6" style="106" customWidth="1"/>
    <col min="13060" max="13060" width="25.7109375" style="106" customWidth="1"/>
    <col min="13061" max="13061" width="5.5703125" style="106" customWidth="1"/>
    <col min="13062" max="13062" width="4.28515625" style="106" customWidth="1"/>
    <col min="13063" max="13063" width="4.42578125" style="106" customWidth="1"/>
    <col min="13064" max="13064" width="4.7109375" style="106" customWidth="1"/>
    <col min="13065" max="13065" width="5" style="106" customWidth="1"/>
    <col min="13066" max="13066" width="4.5703125" style="106" customWidth="1"/>
    <col min="13067" max="13067" width="5.85546875" style="106" customWidth="1"/>
    <col min="13068" max="13068" width="5" style="106" customWidth="1"/>
    <col min="13069" max="13069" width="5.28515625" style="106" customWidth="1"/>
    <col min="13070" max="13070" width="5.140625" style="106" customWidth="1"/>
    <col min="13071" max="13071" width="5" style="106" customWidth="1"/>
    <col min="13072" max="13072" width="4.5703125" style="106" customWidth="1"/>
    <col min="13073" max="13073" width="5.5703125" style="106" customWidth="1"/>
    <col min="13074" max="13074" width="4.85546875" style="106" customWidth="1"/>
    <col min="13075" max="13075" width="5.85546875" style="106" customWidth="1"/>
    <col min="13076" max="13076" width="5.140625" style="106" customWidth="1"/>
    <col min="13077" max="13077" width="6.28515625" style="106" customWidth="1"/>
    <col min="13078" max="13078" width="7.7109375" style="106" customWidth="1"/>
    <col min="13079" max="13312" width="9.140625" style="106"/>
    <col min="13313" max="13313" width="3.140625" style="106" customWidth="1"/>
    <col min="13314" max="13314" width="3.42578125" style="106" customWidth="1"/>
    <col min="13315" max="13315" width="6" style="106" customWidth="1"/>
    <col min="13316" max="13316" width="25.7109375" style="106" customWidth="1"/>
    <col min="13317" max="13317" width="5.5703125" style="106" customWidth="1"/>
    <col min="13318" max="13318" width="4.28515625" style="106" customWidth="1"/>
    <col min="13319" max="13319" width="4.42578125" style="106" customWidth="1"/>
    <col min="13320" max="13320" width="4.7109375" style="106" customWidth="1"/>
    <col min="13321" max="13321" width="5" style="106" customWidth="1"/>
    <col min="13322" max="13322" width="4.5703125" style="106" customWidth="1"/>
    <col min="13323" max="13323" width="5.85546875" style="106" customWidth="1"/>
    <col min="13324" max="13324" width="5" style="106" customWidth="1"/>
    <col min="13325" max="13325" width="5.28515625" style="106" customWidth="1"/>
    <col min="13326" max="13326" width="5.140625" style="106" customWidth="1"/>
    <col min="13327" max="13327" width="5" style="106" customWidth="1"/>
    <col min="13328" max="13328" width="4.5703125" style="106" customWidth="1"/>
    <col min="13329" max="13329" width="5.5703125" style="106" customWidth="1"/>
    <col min="13330" max="13330" width="4.85546875" style="106" customWidth="1"/>
    <col min="13331" max="13331" width="5.85546875" style="106" customWidth="1"/>
    <col min="13332" max="13332" width="5.140625" style="106" customWidth="1"/>
    <col min="13333" max="13333" width="6.28515625" style="106" customWidth="1"/>
    <col min="13334" max="13334" width="7.7109375" style="106" customWidth="1"/>
    <col min="13335" max="13568" width="9.140625" style="106"/>
    <col min="13569" max="13569" width="3.140625" style="106" customWidth="1"/>
    <col min="13570" max="13570" width="3.42578125" style="106" customWidth="1"/>
    <col min="13571" max="13571" width="6" style="106" customWidth="1"/>
    <col min="13572" max="13572" width="25.7109375" style="106" customWidth="1"/>
    <col min="13573" max="13573" width="5.5703125" style="106" customWidth="1"/>
    <col min="13574" max="13574" width="4.28515625" style="106" customWidth="1"/>
    <col min="13575" max="13575" width="4.42578125" style="106" customWidth="1"/>
    <col min="13576" max="13576" width="4.7109375" style="106" customWidth="1"/>
    <col min="13577" max="13577" width="5" style="106" customWidth="1"/>
    <col min="13578" max="13578" width="4.5703125" style="106" customWidth="1"/>
    <col min="13579" max="13579" width="5.85546875" style="106" customWidth="1"/>
    <col min="13580" max="13580" width="5" style="106" customWidth="1"/>
    <col min="13581" max="13581" width="5.28515625" style="106" customWidth="1"/>
    <col min="13582" max="13582" width="5.140625" style="106" customWidth="1"/>
    <col min="13583" max="13583" width="5" style="106" customWidth="1"/>
    <col min="13584" max="13584" width="4.5703125" style="106" customWidth="1"/>
    <col min="13585" max="13585" width="5.5703125" style="106" customWidth="1"/>
    <col min="13586" max="13586" width="4.85546875" style="106" customWidth="1"/>
    <col min="13587" max="13587" width="5.85546875" style="106" customWidth="1"/>
    <col min="13588" max="13588" width="5.140625" style="106" customWidth="1"/>
    <col min="13589" max="13589" width="6.28515625" style="106" customWidth="1"/>
    <col min="13590" max="13590" width="7.7109375" style="106" customWidth="1"/>
    <col min="13591" max="13824" width="9.140625" style="106"/>
    <col min="13825" max="13825" width="3.140625" style="106" customWidth="1"/>
    <col min="13826" max="13826" width="3.42578125" style="106" customWidth="1"/>
    <col min="13827" max="13827" width="6" style="106" customWidth="1"/>
    <col min="13828" max="13828" width="25.7109375" style="106" customWidth="1"/>
    <col min="13829" max="13829" width="5.5703125" style="106" customWidth="1"/>
    <col min="13830" max="13830" width="4.28515625" style="106" customWidth="1"/>
    <col min="13831" max="13831" width="4.42578125" style="106" customWidth="1"/>
    <col min="13832" max="13832" width="4.7109375" style="106" customWidth="1"/>
    <col min="13833" max="13833" width="5" style="106" customWidth="1"/>
    <col min="13834" max="13834" width="4.5703125" style="106" customWidth="1"/>
    <col min="13835" max="13835" width="5.85546875" style="106" customWidth="1"/>
    <col min="13836" max="13836" width="5" style="106" customWidth="1"/>
    <col min="13837" max="13837" width="5.28515625" style="106" customWidth="1"/>
    <col min="13838" max="13838" width="5.140625" style="106" customWidth="1"/>
    <col min="13839" max="13839" width="5" style="106" customWidth="1"/>
    <col min="13840" max="13840" width="4.5703125" style="106" customWidth="1"/>
    <col min="13841" max="13841" width="5.5703125" style="106" customWidth="1"/>
    <col min="13842" max="13842" width="4.85546875" style="106" customWidth="1"/>
    <col min="13843" max="13843" width="5.85546875" style="106" customWidth="1"/>
    <col min="13844" max="13844" width="5.140625" style="106" customWidth="1"/>
    <col min="13845" max="13845" width="6.28515625" style="106" customWidth="1"/>
    <col min="13846" max="13846" width="7.7109375" style="106" customWidth="1"/>
    <col min="13847" max="14080" width="9.140625" style="106"/>
    <col min="14081" max="14081" width="3.140625" style="106" customWidth="1"/>
    <col min="14082" max="14082" width="3.42578125" style="106" customWidth="1"/>
    <col min="14083" max="14083" width="6" style="106" customWidth="1"/>
    <col min="14084" max="14084" width="25.7109375" style="106" customWidth="1"/>
    <col min="14085" max="14085" width="5.5703125" style="106" customWidth="1"/>
    <col min="14086" max="14086" width="4.28515625" style="106" customWidth="1"/>
    <col min="14087" max="14087" width="4.42578125" style="106" customWidth="1"/>
    <col min="14088" max="14088" width="4.7109375" style="106" customWidth="1"/>
    <col min="14089" max="14089" width="5" style="106" customWidth="1"/>
    <col min="14090" max="14090" width="4.5703125" style="106" customWidth="1"/>
    <col min="14091" max="14091" width="5.85546875" style="106" customWidth="1"/>
    <col min="14092" max="14092" width="5" style="106" customWidth="1"/>
    <col min="14093" max="14093" width="5.28515625" style="106" customWidth="1"/>
    <col min="14094" max="14094" width="5.140625" style="106" customWidth="1"/>
    <col min="14095" max="14095" width="5" style="106" customWidth="1"/>
    <col min="14096" max="14096" width="4.5703125" style="106" customWidth="1"/>
    <col min="14097" max="14097" width="5.5703125" style="106" customWidth="1"/>
    <col min="14098" max="14098" width="4.85546875" style="106" customWidth="1"/>
    <col min="14099" max="14099" width="5.85546875" style="106" customWidth="1"/>
    <col min="14100" max="14100" width="5.140625" style="106" customWidth="1"/>
    <col min="14101" max="14101" width="6.28515625" style="106" customWidth="1"/>
    <col min="14102" max="14102" width="7.7109375" style="106" customWidth="1"/>
    <col min="14103" max="14336" width="9.140625" style="106"/>
    <col min="14337" max="14337" width="3.140625" style="106" customWidth="1"/>
    <col min="14338" max="14338" width="3.42578125" style="106" customWidth="1"/>
    <col min="14339" max="14339" width="6" style="106" customWidth="1"/>
    <col min="14340" max="14340" width="25.7109375" style="106" customWidth="1"/>
    <col min="14341" max="14341" width="5.5703125" style="106" customWidth="1"/>
    <col min="14342" max="14342" width="4.28515625" style="106" customWidth="1"/>
    <col min="14343" max="14343" width="4.42578125" style="106" customWidth="1"/>
    <col min="14344" max="14344" width="4.7109375" style="106" customWidth="1"/>
    <col min="14345" max="14345" width="5" style="106" customWidth="1"/>
    <col min="14346" max="14346" width="4.5703125" style="106" customWidth="1"/>
    <col min="14347" max="14347" width="5.85546875" style="106" customWidth="1"/>
    <col min="14348" max="14348" width="5" style="106" customWidth="1"/>
    <col min="14349" max="14349" width="5.28515625" style="106" customWidth="1"/>
    <col min="14350" max="14350" width="5.140625" style="106" customWidth="1"/>
    <col min="14351" max="14351" width="5" style="106" customWidth="1"/>
    <col min="14352" max="14352" width="4.5703125" style="106" customWidth="1"/>
    <col min="14353" max="14353" width="5.5703125" style="106" customWidth="1"/>
    <col min="14354" max="14354" width="4.85546875" style="106" customWidth="1"/>
    <col min="14355" max="14355" width="5.85546875" style="106" customWidth="1"/>
    <col min="14356" max="14356" width="5.140625" style="106" customWidth="1"/>
    <col min="14357" max="14357" width="6.28515625" style="106" customWidth="1"/>
    <col min="14358" max="14358" width="7.7109375" style="106" customWidth="1"/>
    <col min="14359" max="14592" width="9.140625" style="106"/>
    <col min="14593" max="14593" width="3.140625" style="106" customWidth="1"/>
    <col min="14594" max="14594" width="3.42578125" style="106" customWidth="1"/>
    <col min="14595" max="14595" width="6" style="106" customWidth="1"/>
    <col min="14596" max="14596" width="25.7109375" style="106" customWidth="1"/>
    <col min="14597" max="14597" width="5.5703125" style="106" customWidth="1"/>
    <col min="14598" max="14598" width="4.28515625" style="106" customWidth="1"/>
    <col min="14599" max="14599" width="4.42578125" style="106" customWidth="1"/>
    <col min="14600" max="14600" width="4.7109375" style="106" customWidth="1"/>
    <col min="14601" max="14601" width="5" style="106" customWidth="1"/>
    <col min="14602" max="14602" width="4.5703125" style="106" customWidth="1"/>
    <col min="14603" max="14603" width="5.85546875" style="106" customWidth="1"/>
    <col min="14604" max="14604" width="5" style="106" customWidth="1"/>
    <col min="14605" max="14605" width="5.28515625" style="106" customWidth="1"/>
    <col min="14606" max="14606" width="5.140625" style="106" customWidth="1"/>
    <col min="14607" max="14607" width="5" style="106" customWidth="1"/>
    <col min="14608" max="14608" width="4.5703125" style="106" customWidth="1"/>
    <col min="14609" max="14609" width="5.5703125" style="106" customWidth="1"/>
    <col min="14610" max="14610" width="4.85546875" style="106" customWidth="1"/>
    <col min="14611" max="14611" width="5.85546875" style="106" customWidth="1"/>
    <col min="14612" max="14612" width="5.140625" style="106" customWidth="1"/>
    <col min="14613" max="14613" width="6.28515625" style="106" customWidth="1"/>
    <col min="14614" max="14614" width="7.7109375" style="106" customWidth="1"/>
    <col min="14615" max="14848" width="9.140625" style="106"/>
    <col min="14849" max="14849" width="3.140625" style="106" customWidth="1"/>
    <col min="14850" max="14850" width="3.42578125" style="106" customWidth="1"/>
    <col min="14851" max="14851" width="6" style="106" customWidth="1"/>
    <col min="14852" max="14852" width="25.7109375" style="106" customWidth="1"/>
    <col min="14853" max="14853" width="5.5703125" style="106" customWidth="1"/>
    <col min="14854" max="14854" width="4.28515625" style="106" customWidth="1"/>
    <col min="14855" max="14855" width="4.42578125" style="106" customWidth="1"/>
    <col min="14856" max="14856" width="4.7109375" style="106" customWidth="1"/>
    <col min="14857" max="14857" width="5" style="106" customWidth="1"/>
    <col min="14858" max="14858" width="4.5703125" style="106" customWidth="1"/>
    <col min="14859" max="14859" width="5.85546875" style="106" customWidth="1"/>
    <col min="14860" max="14860" width="5" style="106" customWidth="1"/>
    <col min="14861" max="14861" width="5.28515625" style="106" customWidth="1"/>
    <col min="14862" max="14862" width="5.140625" style="106" customWidth="1"/>
    <col min="14863" max="14863" width="5" style="106" customWidth="1"/>
    <col min="14864" max="14864" width="4.5703125" style="106" customWidth="1"/>
    <col min="14865" max="14865" width="5.5703125" style="106" customWidth="1"/>
    <col min="14866" max="14866" width="4.85546875" style="106" customWidth="1"/>
    <col min="14867" max="14867" width="5.85546875" style="106" customWidth="1"/>
    <col min="14868" max="14868" width="5.140625" style="106" customWidth="1"/>
    <col min="14869" max="14869" width="6.28515625" style="106" customWidth="1"/>
    <col min="14870" max="14870" width="7.7109375" style="106" customWidth="1"/>
    <col min="14871" max="15104" width="9.140625" style="106"/>
    <col min="15105" max="15105" width="3.140625" style="106" customWidth="1"/>
    <col min="15106" max="15106" width="3.42578125" style="106" customWidth="1"/>
    <col min="15107" max="15107" width="6" style="106" customWidth="1"/>
    <col min="15108" max="15108" width="25.7109375" style="106" customWidth="1"/>
    <col min="15109" max="15109" width="5.5703125" style="106" customWidth="1"/>
    <col min="15110" max="15110" width="4.28515625" style="106" customWidth="1"/>
    <col min="15111" max="15111" width="4.42578125" style="106" customWidth="1"/>
    <col min="15112" max="15112" width="4.7109375" style="106" customWidth="1"/>
    <col min="15113" max="15113" width="5" style="106" customWidth="1"/>
    <col min="15114" max="15114" width="4.5703125" style="106" customWidth="1"/>
    <col min="15115" max="15115" width="5.85546875" style="106" customWidth="1"/>
    <col min="15116" max="15116" width="5" style="106" customWidth="1"/>
    <col min="15117" max="15117" width="5.28515625" style="106" customWidth="1"/>
    <col min="15118" max="15118" width="5.140625" style="106" customWidth="1"/>
    <col min="15119" max="15119" width="5" style="106" customWidth="1"/>
    <col min="15120" max="15120" width="4.5703125" style="106" customWidth="1"/>
    <col min="15121" max="15121" width="5.5703125" style="106" customWidth="1"/>
    <col min="15122" max="15122" width="4.85546875" style="106" customWidth="1"/>
    <col min="15123" max="15123" width="5.85546875" style="106" customWidth="1"/>
    <col min="15124" max="15124" width="5.140625" style="106" customWidth="1"/>
    <col min="15125" max="15125" width="6.28515625" style="106" customWidth="1"/>
    <col min="15126" max="15126" width="7.7109375" style="106" customWidth="1"/>
    <col min="15127" max="15360" width="9.140625" style="106"/>
    <col min="15361" max="15361" width="3.140625" style="106" customWidth="1"/>
    <col min="15362" max="15362" width="3.42578125" style="106" customWidth="1"/>
    <col min="15363" max="15363" width="6" style="106" customWidth="1"/>
    <col min="15364" max="15364" width="25.7109375" style="106" customWidth="1"/>
    <col min="15365" max="15365" width="5.5703125" style="106" customWidth="1"/>
    <col min="15366" max="15366" width="4.28515625" style="106" customWidth="1"/>
    <col min="15367" max="15367" width="4.42578125" style="106" customWidth="1"/>
    <col min="15368" max="15368" width="4.7109375" style="106" customWidth="1"/>
    <col min="15369" max="15369" width="5" style="106" customWidth="1"/>
    <col min="15370" max="15370" width="4.5703125" style="106" customWidth="1"/>
    <col min="15371" max="15371" width="5.85546875" style="106" customWidth="1"/>
    <col min="15372" max="15372" width="5" style="106" customWidth="1"/>
    <col min="15373" max="15373" width="5.28515625" style="106" customWidth="1"/>
    <col min="15374" max="15374" width="5.140625" style="106" customWidth="1"/>
    <col min="15375" max="15375" width="5" style="106" customWidth="1"/>
    <col min="15376" max="15376" width="4.5703125" style="106" customWidth="1"/>
    <col min="15377" max="15377" width="5.5703125" style="106" customWidth="1"/>
    <col min="15378" max="15378" width="4.85546875" style="106" customWidth="1"/>
    <col min="15379" max="15379" width="5.85546875" style="106" customWidth="1"/>
    <col min="15380" max="15380" width="5.140625" style="106" customWidth="1"/>
    <col min="15381" max="15381" width="6.28515625" style="106" customWidth="1"/>
    <col min="15382" max="15382" width="7.7109375" style="106" customWidth="1"/>
    <col min="15383" max="15616" width="9.140625" style="106"/>
    <col min="15617" max="15617" width="3.140625" style="106" customWidth="1"/>
    <col min="15618" max="15618" width="3.42578125" style="106" customWidth="1"/>
    <col min="15619" max="15619" width="6" style="106" customWidth="1"/>
    <col min="15620" max="15620" width="25.7109375" style="106" customWidth="1"/>
    <col min="15621" max="15621" width="5.5703125" style="106" customWidth="1"/>
    <col min="15622" max="15622" width="4.28515625" style="106" customWidth="1"/>
    <col min="15623" max="15623" width="4.42578125" style="106" customWidth="1"/>
    <col min="15624" max="15624" width="4.7109375" style="106" customWidth="1"/>
    <col min="15625" max="15625" width="5" style="106" customWidth="1"/>
    <col min="15626" max="15626" width="4.5703125" style="106" customWidth="1"/>
    <col min="15627" max="15627" width="5.85546875" style="106" customWidth="1"/>
    <col min="15628" max="15628" width="5" style="106" customWidth="1"/>
    <col min="15629" max="15629" width="5.28515625" style="106" customWidth="1"/>
    <col min="15630" max="15630" width="5.140625" style="106" customWidth="1"/>
    <col min="15631" max="15631" width="5" style="106" customWidth="1"/>
    <col min="15632" max="15632" width="4.5703125" style="106" customWidth="1"/>
    <col min="15633" max="15633" width="5.5703125" style="106" customWidth="1"/>
    <col min="15634" max="15634" width="4.85546875" style="106" customWidth="1"/>
    <col min="15635" max="15635" width="5.85546875" style="106" customWidth="1"/>
    <col min="15636" max="15636" width="5.140625" style="106" customWidth="1"/>
    <col min="15637" max="15637" width="6.28515625" style="106" customWidth="1"/>
    <col min="15638" max="15638" width="7.7109375" style="106" customWidth="1"/>
    <col min="15639" max="15872" width="9.140625" style="106"/>
    <col min="15873" max="15873" width="3.140625" style="106" customWidth="1"/>
    <col min="15874" max="15874" width="3.42578125" style="106" customWidth="1"/>
    <col min="15875" max="15875" width="6" style="106" customWidth="1"/>
    <col min="15876" max="15876" width="25.7109375" style="106" customWidth="1"/>
    <col min="15877" max="15877" width="5.5703125" style="106" customWidth="1"/>
    <col min="15878" max="15878" width="4.28515625" style="106" customWidth="1"/>
    <col min="15879" max="15879" width="4.42578125" style="106" customWidth="1"/>
    <col min="15880" max="15880" width="4.7109375" style="106" customWidth="1"/>
    <col min="15881" max="15881" width="5" style="106" customWidth="1"/>
    <col min="15882" max="15882" width="4.5703125" style="106" customWidth="1"/>
    <col min="15883" max="15883" width="5.85546875" style="106" customWidth="1"/>
    <col min="15884" max="15884" width="5" style="106" customWidth="1"/>
    <col min="15885" max="15885" width="5.28515625" style="106" customWidth="1"/>
    <col min="15886" max="15886" width="5.140625" style="106" customWidth="1"/>
    <col min="15887" max="15887" width="5" style="106" customWidth="1"/>
    <col min="15888" max="15888" width="4.5703125" style="106" customWidth="1"/>
    <col min="15889" max="15889" width="5.5703125" style="106" customWidth="1"/>
    <col min="15890" max="15890" width="4.85546875" style="106" customWidth="1"/>
    <col min="15891" max="15891" width="5.85546875" style="106" customWidth="1"/>
    <col min="15892" max="15892" width="5.140625" style="106" customWidth="1"/>
    <col min="15893" max="15893" width="6.28515625" style="106" customWidth="1"/>
    <col min="15894" max="15894" width="7.7109375" style="106" customWidth="1"/>
    <col min="15895" max="16128" width="9.140625" style="106"/>
    <col min="16129" max="16129" width="3.140625" style="106" customWidth="1"/>
    <col min="16130" max="16130" width="3.42578125" style="106" customWidth="1"/>
    <col min="16131" max="16131" width="6" style="106" customWidth="1"/>
    <col min="16132" max="16132" width="25.7109375" style="106" customWidth="1"/>
    <col min="16133" max="16133" width="5.5703125" style="106" customWidth="1"/>
    <col min="16134" max="16134" width="4.28515625" style="106" customWidth="1"/>
    <col min="16135" max="16135" width="4.42578125" style="106" customWidth="1"/>
    <col min="16136" max="16136" width="4.7109375" style="106" customWidth="1"/>
    <col min="16137" max="16137" width="5" style="106" customWidth="1"/>
    <col min="16138" max="16138" width="4.5703125" style="106" customWidth="1"/>
    <col min="16139" max="16139" width="5.85546875" style="106" customWidth="1"/>
    <col min="16140" max="16140" width="5" style="106" customWidth="1"/>
    <col min="16141" max="16141" width="5.28515625" style="106" customWidth="1"/>
    <col min="16142" max="16142" width="5.140625" style="106" customWidth="1"/>
    <col min="16143" max="16143" width="5" style="106" customWidth="1"/>
    <col min="16144" max="16144" width="4.5703125" style="106" customWidth="1"/>
    <col min="16145" max="16145" width="5.5703125" style="106" customWidth="1"/>
    <col min="16146" max="16146" width="4.85546875" style="106" customWidth="1"/>
    <col min="16147" max="16147" width="5.85546875" style="106" customWidth="1"/>
    <col min="16148" max="16148" width="5.140625" style="106" customWidth="1"/>
    <col min="16149" max="16149" width="6.28515625" style="106" customWidth="1"/>
    <col min="16150" max="16150" width="7.7109375" style="106" customWidth="1"/>
    <col min="16151" max="16384" width="9.140625" style="106"/>
  </cols>
  <sheetData>
    <row r="1" spans="1:22" s="133" customFormat="1" ht="15.75">
      <c r="A1" s="717" t="s">
        <v>566</v>
      </c>
      <c r="B1" s="718"/>
      <c r="C1" s="718"/>
      <c r="D1" s="718"/>
      <c r="E1" s="718"/>
      <c r="F1" s="718"/>
      <c r="G1" s="718"/>
      <c r="H1" s="718"/>
      <c r="I1" s="718"/>
      <c r="J1" s="718"/>
      <c r="K1" s="718"/>
      <c r="L1" s="718"/>
      <c r="M1" s="718"/>
      <c r="N1" s="718"/>
      <c r="O1" s="718"/>
      <c r="P1" s="718"/>
      <c r="Q1" s="718"/>
      <c r="R1" s="718"/>
      <c r="S1" s="718"/>
      <c r="T1" s="718"/>
      <c r="U1" s="718"/>
      <c r="V1" s="718"/>
    </row>
    <row r="2" spans="1:22" s="133" customFormat="1" ht="15.75">
      <c r="A2" s="717" t="s">
        <v>567</v>
      </c>
      <c r="B2" s="717"/>
      <c r="C2" s="717"/>
      <c r="D2" s="717"/>
      <c r="E2" s="717"/>
      <c r="F2" s="717"/>
      <c r="G2" s="717"/>
      <c r="H2" s="717"/>
      <c r="I2" s="717"/>
      <c r="J2" s="717"/>
      <c r="K2" s="717"/>
      <c r="L2" s="717"/>
      <c r="M2" s="717"/>
      <c r="N2" s="717"/>
      <c r="O2" s="717"/>
      <c r="P2" s="717"/>
      <c r="Q2" s="717"/>
      <c r="R2" s="717"/>
      <c r="S2" s="717"/>
      <c r="T2" s="717"/>
      <c r="U2" s="717"/>
      <c r="V2" s="717"/>
    </row>
    <row r="3" spans="1:22" s="133" customFormat="1"/>
    <row r="4" spans="1:22" ht="30.75" customHeight="1">
      <c r="A4" s="717" t="s">
        <v>575</v>
      </c>
      <c r="B4" s="717"/>
      <c r="C4" s="717"/>
      <c r="D4" s="717"/>
      <c r="E4" s="717"/>
      <c r="F4" s="717"/>
      <c r="G4" s="717"/>
      <c r="H4" s="717"/>
      <c r="I4" s="717"/>
      <c r="J4" s="717"/>
      <c r="K4" s="717"/>
      <c r="L4" s="717"/>
      <c r="M4" s="717"/>
      <c r="N4" s="717"/>
      <c r="O4" s="717"/>
      <c r="P4" s="717"/>
      <c r="Q4" s="717"/>
      <c r="R4" s="717"/>
      <c r="S4" s="717"/>
      <c r="T4" s="717"/>
      <c r="U4" s="717"/>
      <c r="V4" s="717"/>
    </row>
    <row r="5" spans="1:22" ht="91.5" customHeight="1">
      <c r="A5" s="719" t="s">
        <v>0</v>
      </c>
      <c r="B5" s="719" t="s">
        <v>146</v>
      </c>
      <c r="C5" s="719" t="s">
        <v>147</v>
      </c>
      <c r="D5" s="720" t="s">
        <v>148</v>
      </c>
      <c r="E5" s="721" t="s">
        <v>149</v>
      </c>
      <c r="F5" s="721"/>
      <c r="G5" s="721" t="s">
        <v>150</v>
      </c>
      <c r="H5" s="721"/>
      <c r="I5" s="721" t="s">
        <v>151</v>
      </c>
      <c r="J5" s="721"/>
      <c r="K5" s="721" t="s">
        <v>152</v>
      </c>
      <c r="L5" s="721"/>
      <c r="M5" s="721" t="s">
        <v>153</v>
      </c>
      <c r="N5" s="721"/>
      <c r="O5" s="721" t="s">
        <v>154</v>
      </c>
      <c r="P5" s="721"/>
      <c r="Q5" s="721" t="s">
        <v>5</v>
      </c>
      <c r="R5" s="721"/>
      <c r="S5" s="738" t="s">
        <v>155</v>
      </c>
      <c r="T5" s="738"/>
      <c r="U5" s="739" t="s">
        <v>156</v>
      </c>
      <c r="V5" s="739"/>
    </row>
    <row r="6" spans="1:22" ht="36.75" customHeight="1">
      <c r="A6" s="719"/>
      <c r="B6" s="719"/>
      <c r="C6" s="719"/>
      <c r="D6" s="720"/>
      <c r="E6" s="107" t="s">
        <v>5</v>
      </c>
      <c r="F6" s="108" t="s">
        <v>31</v>
      </c>
      <c r="G6" s="107" t="s">
        <v>5</v>
      </c>
      <c r="H6" s="108" t="s">
        <v>31</v>
      </c>
      <c r="I6" s="107" t="s">
        <v>5</v>
      </c>
      <c r="J6" s="108" t="s">
        <v>31</v>
      </c>
      <c r="K6" s="107" t="s">
        <v>5</v>
      </c>
      <c r="L6" s="108" t="s">
        <v>31</v>
      </c>
      <c r="M6" s="107" t="s">
        <v>5</v>
      </c>
      <c r="N6" s="108" t="s">
        <v>31</v>
      </c>
      <c r="O6" s="107" t="s">
        <v>5</v>
      </c>
      <c r="P6" s="108" t="s">
        <v>31</v>
      </c>
      <c r="Q6" s="107" t="s">
        <v>5</v>
      </c>
      <c r="R6" s="108" t="s">
        <v>31</v>
      </c>
      <c r="S6" s="107" t="s">
        <v>5</v>
      </c>
      <c r="T6" s="108" t="s">
        <v>31</v>
      </c>
      <c r="U6" s="107" t="s">
        <v>5</v>
      </c>
      <c r="V6" s="108" t="s">
        <v>31</v>
      </c>
    </row>
    <row r="7" spans="1:22" ht="25.5">
      <c r="A7" s="110" t="s">
        <v>10</v>
      </c>
      <c r="B7" s="110" t="s">
        <v>45</v>
      </c>
      <c r="C7" s="110" t="s">
        <v>157</v>
      </c>
      <c r="D7" s="111" t="s">
        <v>187</v>
      </c>
      <c r="E7" s="112">
        <v>12</v>
      </c>
      <c r="F7" s="112">
        <v>10</v>
      </c>
      <c r="G7" s="112">
        <v>2</v>
      </c>
      <c r="H7" s="112">
        <v>2</v>
      </c>
      <c r="I7" s="112">
        <v>5</v>
      </c>
      <c r="J7" s="112">
        <v>4</v>
      </c>
      <c r="K7" s="112">
        <v>0</v>
      </c>
      <c r="L7" s="112">
        <v>0</v>
      </c>
      <c r="M7" s="112">
        <v>1</v>
      </c>
      <c r="N7" s="112">
        <v>0</v>
      </c>
      <c r="O7" s="112">
        <v>0</v>
      </c>
      <c r="P7" s="112">
        <v>0</v>
      </c>
      <c r="Q7" s="113">
        <v>20</v>
      </c>
      <c r="R7" s="113">
        <v>16</v>
      </c>
      <c r="S7" s="114">
        <f>K7+M7+O7</f>
        <v>1</v>
      </c>
      <c r="T7" s="114">
        <f>L7+N7+P7</f>
        <v>0</v>
      </c>
      <c r="U7" s="115">
        <f>S7/Q7*100</f>
        <v>5</v>
      </c>
      <c r="V7" s="115">
        <f>T7/R7*100</f>
        <v>0</v>
      </c>
    </row>
    <row r="8" spans="1:22" ht="25.5">
      <c r="A8" s="110" t="s">
        <v>10</v>
      </c>
      <c r="B8" s="110" t="s">
        <v>45</v>
      </c>
      <c r="C8" s="110" t="s">
        <v>157</v>
      </c>
      <c r="D8" s="111" t="s">
        <v>188</v>
      </c>
      <c r="E8" s="112">
        <v>13</v>
      </c>
      <c r="F8" s="112">
        <v>12</v>
      </c>
      <c r="G8" s="112">
        <v>15</v>
      </c>
      <c r="H8" s="112">
        <v>11</v>
      </c>
      <c r="I8" s="112">
        <v>6</v>
      </c>
      <c r="J8" s="112">
        <v>4</v>
      </c>
      <c r="K8" s="112">
        <v>4</v>
      </c>
      <c r="L8" s="112">
        <v>3</v>
      </c>
      <c r="M8" s="112">
        <v>0</v>
      </c>
      <c r="N8" s="112">
        <v>0</v>
      </c>
      <c r="O8" s="112">
        <v>0</v>
      </c>
      <c r="P8" s="112">
        <v>0</v>
      </c>
      <c r="Q8" s="113">
        <v>38</v>
      </c>
      <c r="R8" s="113">
        <v>30</v>
      </c>
      <c r="S8" s="114">
        <f t="shared" ref="S8:T69" si="0">K8+M8+O8</f>
        <v>4</v>
      </c>
      <c r="T8" s="114">
        <f t="shared" si="0"/>
        <v>3</v>
      </c>
      <c r="U8" s="115">
        <f t="shared" ref="U8:V69" si="1">S8/Q8*100</f>
        <v>10.526315789473683</v>
      </c>
      <c r="V8" s="115">
        <f t="shared" si="1"/>
        <v>10</v>
      </c>
    </row>
    <row r="9" spans="1:22" ht="25.5">
      <c r="A9" s="110" t="s">
        <v>10</v>
      </c>
      <c r="B9" s="110" t="s">
        <v>45</v>
      </c>
      <c r="C9" s="110" t="s">
        <v>157</v>
      </c>
      <c r="D9" s="111" t="s">
        <v>189</v>
      </c>
      <c r="E9" s="112">
        <v>0</v>
      </c>
      <c r="F9" s="112">
        <v>0</v>
      </c>
      <c r="G9" s="112">
        <v>0</v>
      </c>
      <c r="H9" s="112">
        <v>0</v>
      </c>
      <c r="I9" s="112">
        <v>3</v>
      </c>
      <c r="J9" s="112">
        <v>2</v>
      </c>
      <c r="K9" s="112">
        <v>0</v>
      </c>
      <c r="L9" s="112">
        <v>0</v>
      </c>
      <c r="M9" s="112">
        <v>0</v>
      </c>
      <c r="N9" s="112">
        <v>0</v>
      </c>
      <c r="O9" s="112">
        <v>0</v>
      </c>
      <c r="P9" s="112">
        <v>0</v>
      </c>
      <c r="Q9" s="113">
        <v>3</v>
      </c>
      <c r="R9" s="113">
        <v>2</v>
      </c>
      <c r="S9" s="114">
        <f t="shared" si="0"/>
        <v>0</v>
      </c>
      <c r="T9" s="114">
        <f t="shared" si="0"/>
        <v>0</v>
      </c>
      <c r="U9" s="115">
        <f t="shared" si="1"/>
        <v>0</v>
      </c>
      <c r="V9" s="115">
        <f t="shared" si="1"/>
        <v>0</v>
      </c>
    </row>
    <row r="10" spans="1:22" ht="25.5">
      <c r="A10" s="110" t="s">
        <v>10</v>
      </c>
      <c r="B10" s="110" t="s">
        <v>45</v>
      </c>
      <c r="C10" s="110" t="s">
        <v>157</v>
      </c>
      <c r="D10" s="111" t="s">
        <v>190</v>
      </c>
      <c r="E10" s="112">
        <v>21</v>
      </c>
      <c r="F10" s="112">
        <v>14</v>
      </c>
      <c r="G10" s="112">
        <v>20</v>
      </c>
      <c r="H10" s="112">
        <v>16</v>
      </c>
      <c r="I10" s="112">
        <v>7</v>
      </c>
      <c r="J10" s="112">
        <v>6</v>
      </c>
      <c r="K10" s="112">
        <v>2</v>
      </c>
      <c r="L10" s="112">
        <v>2</v>
      </c>
      <c r="M10" s="112">
        <v>0</v>
      </c>
      <c r="N10" s="112">
        <v>0</v>
      </c>
      <c r="O10" s="112">
        <v>0</v>
      </c>
      <c r="P10" s="112">
        <v>0</v>
      </c>
      <c r="Q10" s="113">
        <v>50</v>
      </c>
      <c r="R10" s="113">
        <v>38</v>
      </c>
      <c r="S10" s="114">
        <f t="shared" si="0"/>
        <v>2</v>
      </c>
      <c r="T10" s="114">
        <f t="shared" si="0"/>
        <v>2</v>
      </c>
      <c r="U10" s="115">
        <f t="shared" si="1"/>
        <v>4</v>
      </c>
      <c r="V10" s="115">
        <f t="shared" si="1"/>
        <v>5.2631578947368416</v>
      </c>
    </row>
    <row r="11" spans="1:22" ht="25.5">
      <c r="A11" s="110" t="s">
        <v>10</v>
      </c>
      <c r="B11" s="110" t="s">
        <v>45</v>
      </c>
      <c r="C11" s="110" t="s">
        <v>157</v>
      </c>
      <c r="D11" s="111" t="s">
        <v>191</v>
      </c>
      <c r="E11" s="112">
        <v>0</v>
      </c>
      <c r="F11" s="112">
        <v>0</v>
      </c>
      <c r="G11" s="112">
        <v>0</v>
      </c>
      <c r="H11" s="112">
        <v>0</v>
      </c>
      <c r="I11" s="112">
        <v>10</v>
      </c>
      <c r="J11" s="112">
        <v>10</v>
      </c>
      <c r="K11" s="112">
        <v>1</v>
      </c>
      <c r="L11" s="112">
        <v>1</v>
      </c>
      <c r="M11" s="112">
        <v>0</v>
      </c>
      <c r="N11" s="112">
        <v>0</v>
      </c>
      <c r="O11" s="112">
        <v>0</v>
      </c>
      <c r="P11" s="112">
        <v>0</v>
      </c>
      <c r="Q11" s="113">
        <v>11</v>
      </c>
      <c r="R11" s="113">
        <v>11</v>
      </c>
      <c r="S11" s="114">
        <f t="shared" si="0"/>
        <v>1</v>
      </c>
      <c r="T11" s="114">
        <f t="shared" si="0"/>
        <v>1</v>
      </c>
      <c r="U11" s="115">
        <f t="shared" si="1"/>
        <v>9.0909090909090917</v>
      </c>
      <c r="V11" s="115">
        <f t="shared" si="1"/>
        <v>9.0909090909090917</v>
      </c>
    </row>
    <row r="12" spans="1:22" ht="25.5">
      <c r="A12" s="110" t="s">
        <v>10</v>
      </c>
      <c r="B12" s="110" t="s">
        <v>45</v>
      </c>
      <c r="C12" s="110" t="s">
        <v>157</v>
      </c>
      <c r="D12" s="111" t="s">
        <v>192</v>
      </c>
      <c r="E12" s="112">
        <v>0</v>
      </c>
      <c r="F12" s="112">
        <v>0</v>
      </c>
      <c r="G12" s="112">
        <v>1</v>
      </c>
      <c r="H12" s="112">
        <v>1</v>
      </c>
      <c r="I12" s="112">
        <v>3</v>
      </c>
      <c r="J12" s="112">
        <v>2</v>
      </c>
      <c r="K12" s="112">
        <v>0</v>
      </c>
      <c r="L12" s="112">
        <v>0</v>
      </c>
      <c r="M12" s="112">
        <v>1</v>
      </c>
      <c r="N12" s="112">
        <v>1</v>
      </c>
      <c r="O12" s="112">
        <v>0</v>
      </c>
      <c r="P12" s="112">
        <v>0</v>
      </c>
      <c r="Q12" s="113">
        <v>5</v>
      </c>
      <c r="R12" s="113">
        <v>4</v>
      </c>
      <c r="S12" s="114">
        <f t="shared" si="0"/>
        <v>1</v>
      </c>
      <c r="T12" s="114">
        <f t="shared" si="0"/>
        <v>1</v>
      </c>
      <c r="U12" s="115">
        <f t="shared" si="1"/>
        <v>20</v>
      </c>
      <c r="V12" s="115">
        <f t="shared" si="1"/>
        <v>25</v>
      </c>
    </row>
    <row r="13" spans="1:22">
      <c r="A13" s="110" t="s">
        <v>10</v>
      </c>
      <c r="B13" s="110" t="s">
        <v>45</v>
      </c>
      <c r="C13" s="110" t="s">
        <v>157</v>
      </c>
      <c r="D13" s="110" t="s">
        <v>193</v>
      </c>
      <c r="E13" s="112">
        <v>0</v>
      </c>
      <c r="F13" s="112">
        <v>0</v>
      </c>
      <c r="G13" s="112">
        <v>2</v>
      </c>
      <c r="H13" s="112">
        <v>1</v>
      </c>
      <c r="I13" s="112">
        <v>1</v>
      </c>
      <c r="J13" s="112">
        <v>1</v>
      </c>
      <c r="K13" s="112">
        <v>0</v>
      </c>
      <c r="L13" s="112">
        <v>0</v>
      </c>
      <c r="M13" s="112">
        <v>0</v>
      </c>
      <c r="N13" s="112">
        <v>0</v>
      </c>
      <c r="O13" s="112">
        <v>0</v>
      </c>
      <c r="P13" s="112">
        <v>0</v>
      </c>
      <c r="Q13" s="113">
        <v>3</v>
      </c>
      <c r="R13" s="113">
        <v>2</v>
      </c>
      <c r="S13" s="114">
        <f t="shared" si="0"/>
        <v>0</v>
      </c>
      <c r="T13" s="114">
        <f t="shared" si="0"/>
        <v>0</v>
      </c>
      <c r="U13" s="115">
        <f t="shared" si="1"/>
        <v>0</v>
      </c>
      <c r="V13" s="115">
        <f t="shared" si="1"/>
        <v>0</v>
      </c>
    </row>
    <row r="14" spans="1:22">
      <c r="A14" s="110" t="s">
        <v>10</v>
      </c>
      <c r="B14" s="110" t="s">
        <v>45</v>
      </c>
      <c r="C14" s="110" t="s">
        <v>157</v>
      </c>
      <c r="D14" s="110" t="s">
        <v>194</v>
      </c>
      <c r="E14" s="112">
        <v>0</v>
      </c>
      <c r="F14" s="112">
        <v>0</v>
      </c>
      <c r="G14" s="112">
        <v>5</v>
      </c>
      <c r="H14" s="112">
        <v>4</v>
      </c>
      <c r="I14" s="112">
        <v>2</v>
      </c>
      <c r="J14" s="112">
        <v>2</v>
      </c>
      <c r="K14" s="112">
        <v>0</v>
      </c>
      <c r="L14" s="112">
        <v>0</v>
      </c>
      <c r="M14" s="112">
        <v>0</v>
      </c>
      <c r="N14" s="112">
        <v>0</v>
      </c>
      <c r="O14" s="112">
        <v>0</v>
      </c>
      <c r="P14" s="112">
        <v>0</v>
      </c>
      <c r="Q14" s="113">
        <v>7</v>
      </c>
      <c r="R14" s="113">
        <v>6</v>
      </c>
      <c r="S14" s="114">
        <f t="shared" si="0"/>
        <v>0</v>
      </c>
      <c r="T14" s="114">
        <f t="shared" si="0"/>
        <v>0</v>
      </c>
      <c r="U14" s="115">
        <f t="shared" si="1"/>
        <v>0</v>
      </c>
      <c r="V14" s="115">
        <f t="shared" si="1"/>
        <v>0</v>
      </c>
    </row>
    <row r="15" spans="1:22">
      <c r="A15" s="110" t="s">
        <v>10</v>
      </c>
      <c r="B15" s="110" t="s">
        <v>45</v>
      </c>
      <c r="C15" s="110" t="s">
        <v>157</v>
      </c>
      <c r="D15" s="110" t="s">
        <v>195</v>
      </c>
      <c r="E15" s="112">
        <v>0</v>
      </c>
      <c r="F15" s="112">
        <v>0</v>
      </c>
      <c r="G15" s="112">
        <v>2</v>
      </c>
      <c r="H15" s="112">
        <v>0</v>
      </c>
      <c r="I15" s="112">
        <v>0</v>
      </c>
      <c r="J15" s="112">
        <v>0</v>
      </c>
      <c r="K15" s="112">
        <v>0</v>
      </c>
      <c r="L15" s="112">
        <v>0</v>
      </c>
      <c r="M15" s="112">
        <v>0</v>
      </c>
      <c r="N15" s="112">
        <v>0</v>
      </c>
      <c r="O15" s="112">
        <v>0</v>
      </c>
      <c r="P15" s="112">
        <v>0</v>
      </c>
      <c r="Q15" s="113">
        <v>2</v>
      </c>
      <c r="R15" s="113">
        <v>0</v>
      </c>
      <c r="S15" s="114">
        <f t="shared" si="0"/>
        <v>0</v>
      </c>
      <c r="T15" s="114">
        <f t="shared" si="0"/>
        <v>0</v>
      </c>
      <c r="U15" s="115">
        <f t="shared" si="1"/>
        <v>0</v>
      </c>
      <c r="V15" s="115">
        <v>0</v>
      </c>
    </row>
    <row r="16" spans="1:22" ht="25.5">
      <c r="A16" s="110" t="s">
        <v>10</v>
      </c>
      <c r="B16" s="110" t="s">
        <v>45</v>
      </c>
      <c r="C16" s="110" t="s">
        <v>157</v>
      </c>
      <c r="D16" s="111" t="s">
        <v>196</v>
      </c>
      <c r="E16" s="112">
        <v>0</v>
      </c>
      <c r="F16" s="112">
        <v>0</v>
      </c>
      <c r="G16" s="112">
        <v>0</v>
      </c>
      <c r="H16" s="112">
        <v>0</v>
      </c>
      <c r="I16" s="112">
        <v>1</v>
      </c>
      <c r="J16" s="112">
        <v>1</v>
      </c>
      <c r="K16" s="112">
        <v>0</v>
      </c>
      <c r="L16" s="112">
        <v>0</v>
      </c>
      <c r="M16" s="112">
        <v>0</v>
      </c>
      <c r="N16" s="112">
        <v>0</v>
      </c>
      <c r="O16" s="112">
        <v>0</v>
      </c>
      <c r="P16" s="112">
        <v>0</v>
      </c>
      <c r="Q16" s="113">
        <v>1</v>
      </c>
      <c r="R16" s="113">
        <v>1</v>
      </c>
      <c r="S16" s="114">
        <f t="shared" si="0"/>
        <v>0</v>
      </c>
      <c r="T16" s="114">
        <f t="shared" si="0"/>
        <v>0</v>
      </c>
      <c r="U16" s="115">
        <f t="shared" si="1"/>
        <v>0</v>
      </c>
      <c r="V16" s="115">
        <f t="shared" si="1"/>
        <v>0</v>
      </c>
    </row>
    <row r="17" spans="1:22">
      <c r="A17" s="110" t="s">
        <v>10</v>
      </c>
      <c r="B17" s="110" t="s">
        <v>45</v>
      </c>
      <c r="C17" s="110" t="s">
        <v>157</v>
      </c>
      <c r="D17" s="110" t="s">
        <v>197</v>
      </c>
      <c r="E17" s="112">
        <v>9</v>
      </c>
      <c r="F17" s="112">
        <v>2</v>
      </c>
      <c r="G17" s="112">
        <v>7</v>
      </c>
      <c r="H17" s="112">
        <v>1</v>
      </c>
      <c r="I17" s="112">
        <v>3</v>
      </c>
      <c r="J17" s="112">
        <v>1</v>
      </c>
      <c r="K17" s="112">
        <v>0</v>
      </c>
      <c r="L17" s="112">
        <v>0</v>
      </c>
      <c r="M17" s="112">
        <v>0</v>
      </c>
      <c r="N17" s="112">
        <v>0</v>
      </c>
      <c r="O17" s="112">
        <v>0</v>
      </c>
      <c r="P17" s="112">
        <v>0</v>
      </c>
      <c r="Q17" s="113">
        <v>19</v>
      </c>
      <c r="R17" s="113">
        <v>4</v>
      </c>
      <c r="S17" s="114">
        <f t="shared" si="0"/>
        <v>0</v>
      </c>
      <c r="T17" s="114">
        <f t="shared" si="0"/>
        <v>0</v>
      </c>
      <c r="U17" s="115">
        <f t="shared" si="1"/>
        <v>0</v>
      </c>
      <c r="V17" s="115">
        <f t="shared" si="1"/>
        <v>0</v>
      </c>
    </row>
    <row r="18" spans="1:22">
      <c r="A18" s="110" t="s">
        <v>10</v>
      </c>
      <c r="B18" s="110" t="s">
        <v>45</v>
      </c>
      <c r="C18" s="110" t="s">
        <v>157</v>
      </c>
      <c r="D18" s="110" t="s">
        <v>198</v>
      </c>
      <c r="E18" s="112">
        <v>5</v>
      </c>
      <c r="F18" s="112">
        <v>5</v>
      </c>
      <c r="G18" s="112">
        <v>1</v>
      </c>
      <c r="H18" s="112">
        <v>0</v>
      </c>
      <c r="I18" s="112">
        <v>5</v>
      </c>
      <c r="J18" s="112">
        <v>5</v>
      </c>
      <c r="K18" s="112">
        <v>0</v>
      </c>
      <c r="L18" s="112">
        <v>0</v>
      </c>
      <c r="M18" s="112">
        <v>0</v>
      </c>
      <c r="N18" s="112">
        <v>0</v>
      </c>
      <c r="O18" s="112">
        <v>0</v>
      </c>
      <c r="P18" s="112">
        <v>0</v>
      </c>
      <c r="Q18" s="113">
        <v>11</v>
      </c>
      <c r="R18" s="113">
        <v>10</v>
      </c>
      <c r="S18" s="114">
        <f t="shared" si="0"/>
        <v>0</v>
      </c>
      <c r="T18" s="114">
        <f t="shared" si="0"/>
        <v>0</v>
      </c>
      <c r="U18" s="115">
        <f t="shared" si="1"/>
        <v>0</v>
      </c>
      <c r="V18" s="115">
        <f t="shared" si="1"/>
        <v>0</v>
      </c>
    </row>
    <row r="19" spans="1:22" ht="25.5">
      <c r="A19" s="110" t="s">
        <v>10</v>
      </c>
      <c r="B19" s="110" t="s">
        <v>45</v>
      </c>
      <c r="C19" s="110" t="s">
        <v>157</v>
      </c>
      <c r="D19" s="111" t="s">
        <v>199</v>
      </c>
      <c r="E19" s="112">
        <v>1</v>
      </c>
      <c r="F19" s="112">
        <v>1</v>
      </c>
      <c r="G19" s="112">
        <v>0</v>
      </c>
      <c r="H19" s="112">
        <v>0</v>
      </c>
      <c r="I19" s="112">
        <v>0</v>
      </c>
      <c r="J19" s="112">
        <v>0</v>
      </c>
      <c r="K19" s="112">
        <v>0</v>
      </c>
      <c r="L19" s="112">
        <v>0</v>
      </c>
      <c r="M19" s="112">
        <v>0</v>
      </c>
      <c r="N19" s="112">
        <v>0</v>
      </c>
      <c r="O19" s="112">
        <v>0</v>
      </c>
      <c r="P19" s="112">
        <v>0</v>
      </c>
      <c r="Q19" s="113">
        <v>1</v>
      </c>
      <c r="R19" s="113">
        <v>1</v>
      </c>
      <c r="S19" s="114">
        <f t="shared" si="0"/>
        <v>0</v>
      </c>
      <c r="T19" s="114">
        <f t="shared" si="0"/>
        <v>0</v>
      </c>
      <c r="U19" s="115">
        <f t="shared" si="1"/>
        <v>0</v>
      </c>
      <c r="V19" s="115">
        <f t="shared" si="1"/>
        <v>0</v>
      </c>
    </row>
    <row r="20" spans="1:22" ht="25.5">
      <c r="A20" s="110" t="s">
        <v>10</v>
      </c>
      <c r="B20" s="110" t="s">
        <v>45</v>
      </c>
      <c r="C20" s="110" t="s">
        <v>157</v>
      </c>
      <c r="D20" s="111" t="s">
        <v>200</v>
      </c>
      <c r="E20" s="112">
        <v>22</v>
      </c>
      <c r="F20" s="112">
        <v>14</v>
      </c>
      <c r="G20" s="112">
        <v>12</v>
      </c>
      <c r="H20" s="112">
        <v>10</v>
      </c>
      <c r="I20" s="112">
        <v>10</v>
      </c>
      <c r="J20" s="112">
        <v>8</v>
      </c>
      <c r="K20" s="112">
        <v>1</v>
      </c>
      <c r="L20" s="112">
        <v>1</v>
      </c>
      <c r="M20" s="112">
        <v>0</v>
      </c>
      <c r="N20" s="112">
        <v>0</v>
      </c>
      <c r="O20" s="112">
        <v>0</v>
      </c>
      <c r="P20" s="112">
        <v>0</v>
      </c>
      <c r="Q20" s="113">
        <v>45</v>
      </c>
      <c r="R20" s="113">
        <v>33</v>
      </c>
      <c r="S20" s="114">
        <f t="shared" si="0"/>
        <v>1</v>
      </c>
      <c r="T20" s="114">
        <f t="shared" si="0"/>
        <v>1</v>
      </c>
      <c r="U20" s="115">
        <f t="shared" si="1"/>
        <v>2.2222222222222223</v>
      </c>
      <c r="V20" s="115">
        <f t="shared" si="1"/>
        <v>3.0303030303030303</v>
      </c>
    </row>
    <row r="21" spans="1:22" ht="25.5">
      <c r="A21" s="110" t="s">
        <v>10</v>
      </c>
      <c r="B21" s="110" t="s">
        <v>45</v>
      </c>
      <c r="C21" s="110" t="s">
        <v>157</v>
      </c>
      <c r="D21" s="111" t="s">
        <v>201</v>
      </c>
      <c r="E21" s="112">
        <v>0</v>
      </c>
      <c r="F21" s="112">
        <v>0</v>
      </c>
      <c r="G21" s="112">
        <v>0</v>
      </c>
      <c r="H21" s="112">
        <v>0</v>
      </c>
      <c r="I21" s="112">
        <v>2</v>
      </c>
      <c r="J21" s="112">
        <v>2</v>
      </c>
      <c r="K21" s="112">
        <v>0</v>
      </c>
      <c r="L21" s="112">
        <v>0</v>
      </c>
      <c r="M21" s="112">
        <v>0</v>
      </c>
      <c r="N21" s="112">
        <v>0</v>
      </c>
      <c r="O21" s="112">
        <v>0</v>
      </c>
      <c r="P21" s="112">
        <v>0</v>
      </c>
      <c r="Q21" s="113">
        <v>2</v>
      </c>
      <c r="R21" s="113">
        <v>2</v>
      </c>
      <c r="S21" s="114">
        <f t="shared" si="0"/>
        <v>0</v>
      </c>
      <c r="T21" s="114">
        <f t="shared" si="0"/>
        <v>0</v>
      </c>
      <c r="U21" s="115">
        <f t="shared" si="1"/>
        <v>0</v>
      </c>
      <c r="V21" s="115">
        <f t="shared" si="1"/>
        <v>0</v>
      </c>
    </row>
    <row r="22" spans="1:22">
      <c r="A22" s="110" t="s">
        <v>10</v>
      </c>
      <c r="B22" s="110" t="s">
        <v>45</v>
      </c>
      <c r="C22" s="110" t="s">
        <v>157</v>
      </c>
      <c r="D22" s="110" t="s">
        <v>202</v>
      </c>
      <c r="E22" s="112">
        <v>0</v>
      </c>
      <c r="F22" s="112">
        <v>0</v>
      </c>
      <c r="G22" s="112">
        <v>0</v>
      </c>
      <c r="H22" s="112">
        <v>0</v>
      </c>
      <c r="I22" s="112">
        <v>1</v>
      </c>
      <c r="J22" s="112">
        <v>0</v>
      </c>
      <c r="K22" s="112">
        <v>0</v>
      </c>
      <c r="L22" s="112">
        <v>0</v>
      </c>
      <c r="M22" s="112">
        <v>0</v>
      </c>
      <c r="N22" s="112">
        <v>0</v>
      </c>
      <c r="O22" s="112">
        <v>0</v>
      </c>
      <c r="P22" s="112">
        <v>0</v>
      </c>
      <c r="Q22" s="113">
        <v>1</v>
      </c>
      <c r="R22" s="113">
        <v>0</v>
      </c>
      <c r="S22" s="114">
        <f t="shared" si="0"/>
        <v>0</v>
      </c>
      <c r="T22" s="114">
        <f t="shared" si="0"/>
        <v>0</v>
      </c>
      <c r="U22" s="115">
        <f t="shared" si="1"/>
        <v>0</v>
      </c>
      <c r="V22" s="115">
        <v>0</v>
      </c>
    </row>
    <row r="23" spans="1:22">
      <c r="A23" s="110" t="s">
        <v>10</v>
      </c>
      <c r="B23" s="110" t="s">
        <v>45</v>
      </c>
      <c r="C23" s="110" t="s">
        <v>157</v>
      </c>
      <c r="D23" s="110" t="s">
        <v>203</v>
      </c>
      <c r="E23" s="112">
        <v>0</v>
      </c>
      <c r="F23" s="112">
        <v>0</v>
      </c>
      <c r="G23" s="112">
        <v>0</v>
      </c>
      <c r="H23" s="112">
        <v>0</v>
      </c>
      <c r="I23" s="112">
        <v>4</v>
      </c>
      <c r="J23" s="112">
        <v>3</v>
      </c>
      <c r="K23" s="112">
        <v>1</v>
      </c>
      <c r="L23" s="112">
        <v>0</v>
      </c>
      <c r="M23" s="112">
        <v>0</v>
      </c>
      <c r="N23" s="112">
        <v>0</v>
      </c>
      <c r="O23" s="112">
        <v>0</v>
      </c>
      <c r="P23" s="112">
        <v>0</v>
      </c>
      <c r="Q23" s="113">
        <v>5</v>
      </c>
      <c r="R23" s="113">
        <v>3</v>
      </c>
      <c r="S23" s="114">
        <f t="shared" si="0"/>
        <v>1</v>
      </c>
      <c r="T23" s="114">
        <f t="shared" si="0"/>
        <v>0</v>
      </c>
      <c r="U23" s="115">
        <f t="shared" si="1"/>
        <v>20</v>
      </c>
      <c r="V23" s="115">
        <f t="shared" si="1"/>
        <v>0</v>
      </c>
    </row>
    <row r="24" spans="1:22">
      <c r="A24" s="110" t="s">
        <v>10</v>
      </c>
      <c r="B24" s="110" t="s">
        <v>45</v>
      </c>
      <c r="C24" s="110" t="s">
        <v>157</v>
      </c>
      <c r="D24" s="110" t="s">
        <v>204</v>
      </c>
      <c r="E24" s="112">
        <v>2</v>
      </c>
      <c r="F24" s="112">
        <v>2</v>
      </c>
      <c r="G24" s="112">
        <v>2</v>
      </c>
      <c r="H24" s="112">
        <v>2</v>
      </c>
      <c r="I24" s="112">
        <v>0</v>
      </c>
      <c r="J24" s="112">
        <v>0</v>
      </c>
      <c r="K24" s="112">
        <v>0</v>
      </c>
      <c r="L24" s="112">
        <v>0</v>
      </c>
      <c r="M24" s="112">
        <v>0</v>
      </c>
      <c r="N24" s="112">
        <v>0</v>
      </c>
      <c r="O24" s="112">
        <v>0</v>
      </c>
      <c r="P24" s="112">
        <v>0</v>
      </c>
      <c r="Q24" s="113">
        <v>4</v>
      </c>
      <c r="R24" s="113">
        <v>4</v>
      </c>
      <c r="S24" s="114">
        <f t="shared" si="0"/>
        <v>0</v>
      </c>
      <c r="T24" s="114">
        <f t="shared" si="0"/>
        <v>0</v>
      </c>
      <c r="U24" s="115">
        <f t="shared" si="1"/>
        <v>0</v>
      </c>
      <c r="V24" s="115">
        <f t="shared" si="1"/>
        <v>0</v>
      </c>
    </row>
    <row r="25" spans="1:22" ht="25.5">
      <c r="A25" s="110" t="s">
        <v>10</v>
      </c>
      <c r="B25" s="110" t="s">
        <v>45</v>
      </c>
      <c r="C25" s="110" t="s">
        <v>157</v>
      </c>
      <c r="D25" s="111" t="s">
        <v>205</v>
      </c>
      <c r="E25" s="112">
        <v>10</v>
      </c>
      <c r="F25" s="112">
        <v>7</v>
      </c>
      <c r="G25" s="112">
        <v>10</v>
      </c>
      <c r="H25" s="112">
        <v>7</v>
      </c>
      <c r="I25" s="112">
        <v>18</v>
      </c>
      <c r="J25" s="112">
        <v>18</v>
      </c>
      <c r="K25" s="112">
        <v>2</v>
      </c>
      <c r="L25" s="112">
        <v>1</v>
      </c>
      <c r="M25" s="112">
        <v>0</v>
      </c>
      <c r="N25" s="112">
        <v>0</v>
      </c>
      <c r="O25" s="112">
        <v>0</v>
      </c>
      <c r="P25" s="112">
        <v>0</v>
      </c>
      <c r="Q25" s="113">
        <v>40</v>
      </c>
      <c r="R25" s="113">
        <v>33</v>
      </c>
      <c r="S25" s="114">
        <f t="shared" si="0"/>
        <v>2</v>
      </c>
      <c r="T25" s="114">
        <f t="shared" si="0"/>
        <v>1</v>
      </c>
      <c r="U25" s="115">
        <f t="shared" si="1"/>
        <v>5</v>
      </c>
      <c r="V25" s="115">
        <f t="shared" si="1"/>
        <v>3.0303030303030303</v>
      </c>
    </row>
    <row r="26" spans="1:22" ht="25.5">
      <c r="A26" s="110" t="s">
        <v>10</v>
      </c>
      <c r="B26" s="110" t="s">
        <v>45</v>
      </c>
      <c r="C26" s="110" t="s">
        <v>157</v>
      </c>
      <c r="D26" s="111" t="s">
        <v>206</v>
      </c>
      <c r="E26" s="112">
        <v>1</v>
      </c>
      <c r="F26" s="112">
        <v>1</v>
      </c>
      <c r="G26" s="112">
        <v>1</v>
      </c>
      <c r="H26" s="112">
        <v>1</v>
      </c>
      <c r="I26" s="112">
        <v>0</v>
      </c>
      <c r="J26" s="112">
        <v>0</v>
      </c>
      <c r="K26" s="112">
        <v>0</v>
      </c>
      <c r="L26" s="112">
        <v>0</v>
      </c>
      <c r="M26" s="112">
        <v>0</v>
      </c>
      <c r="N26" s="112">
        <v>0</v>
      </c>
      <c r="O26" s="112">
        <v>0</v>
      </c>
      <c r="P26" s="112">
        <v>0</v>
      </c>
      <c r="Q26" s="113">
        <v>2</v>
      </c>
      <c r="R26" s="113">
        <v>2</v>
      </c>
      <c r="S26" s="114">
        <f t="shared" si="0"/>
        <v>0</v>
      </c>
      <c r="T26" s="114">
        <f t="shared" si="0"/>
        <v>0</v>
      </c>
      <c r="U26" s="115">
        <f t="shared" si="1"/>
        <v>0</v>
      </c>
      <c r="V26" s="115">
        <f t="shared" si="1"/>
        <v>0</v>
      </c>
    </row>
    <row r="27" spans="1:22" ht="25.5">
      <c r="A27" s="110" t="s">
        <v>10</v>
      </c>
      <c r="B27" s="110" t="s">
        <v>45</v>
      </c>
      <c r="C27" s="110" t="s">
        <v>157</v>
      </c>
      <c r="D27" s="111" t="s">
        <v>207</v>
      </c>
      <c r="E27" s="112">
        <v>0</v>
      </c>
      <c r="F27" s="112">
        <v>0</v>
      </c>
      <c r="G27" s="112">
        <v>0</v>
      </c>
      <c r="H27" s="112">
        <v>0</v>
      </c>
      <c r="I27" s="112">
        <v>1</v>
      </c>
      <c r="J27" s="112">
        <v>1</v>
      </c>
      <c r="K27" s="112">
        <v>0</v>
      </c>
      <c r="L27" s="112">
        <v>0</v>
      </c>
      <c r="M27" s="112">
        <v>0</v>
      </c>
      <c r="N27" s="112">
        <v>0</v>
      </c>
      <c r="O27" s="112">
        <v>0</v>
      </c>
      <c r="P27" s="112">
        <v>0</v>
      </c>
      <c r="Q27" s="113">
        <v>1</v>
      </c>
      <c r="R27" s="113">
        <v>1</v>
      </c>
      <c r="S27" s="114">
        <f t="shared" si="0"/>
        <v>0</v>
      </c>
      <c r="T27" s="114">
        <f t="shared" si="0"/>
        <v>0</v>
      </c>
      <c r="U27" s="115">
        <f t="shared" si="1"/>
        <v>0</v>
      </c>
      <c r="V27" s="115">
        <f t="shared" si="1"/>
        <v>0</v>
      </c>
    </row>
    <row r="28" spans="1:22" ht="25.5">
      <c r="A28" s="110" t="s">
        <v>10</v>
      </c>
      <c r="B28" s="110" t="s">
        <v>45</v>
      </c>
      <c r="C28" s="110" t="s">
        <v>157</v>
      </c>
      <c r="D28" s="111" t="s">
        <v>208</v>
      </c>
      <c r="E28" s="112">
        <v>2</v>
      </c>
      <c r="F28" s="112">
        <v>2</v>
      </c>
      <c r="G28" s="112">
        <v>0</v>
      </c>
      <c r="H28" s="112">
        <v>0</v>
      </c>
      <c r="I28" s="112">
        <v>0</v>
      </c>
      <c r="J28" s="112">
        <v>0</v>
      </c>
      <c r="K28" s="112">
        <v>0</v>
      </c>
      <c r="L28" s="112">
        <v>0</v>
      </c>
      <c r="M28" s="112">
        <v>0</v>
      </c>
      <c r="N28" s="112">
        <v>0</v>
      </c>
      <c r="O28" s="112">
        <v>0</v>
      </c>
      <c r="P28" s="112">
        <v>0</v>
      </c>
      <c r="Q28" s="113">
        <v>2</v>
      </c>
      <c r="R28" s="113">
        <v>2</v>
      </c>
      <c r="S28" s="114">
        <f t="shared" si="0"/>
        <v>0</v>
      </c>
      <c r="T28" s="114">
        <f t="shared" si="0"/>
        <v>0</v>
      </c>
      <c r="U28" s="115">
        <f t="shared" si="1"/>
        <v>0</v>
      </c>
      <c r="V28" s="115">
        <f t="shared" si="1"/>
        <v>0</v>
      </c>
    </row>
    <row r="29" spans="1:22" ht="38.25">
      <c r="A29" s="110" t="s">
        <v>10</v>
      </c>
      <c r="B29" s="110" t="s">
        <v>45</v>
      </c>
      <c r="C29" s="110" t="s">
        <v>157</v>
      </c>
      <c r="D29" s="111" t="s">
        <v>209</v>
      </c>
      <c r="E29" s="112">
        <v>49</v>
      </c>
      <c r="F29" s="112">
        <v>30</v>
      </c>
      <c r="G29" s="112">
        <v>21</v>
      </c>
      <c r="H29" s="112">
        <v>14</v>
      </c>
      <c r="I29" s="112">
        <v>7</v>
      </c>
      <c r="J29" s="112">
        <v>3</v>
      </c>
      <c r="K29" s="112">
        <v>0</v>
      </c>
      <c r="L29" s="112">
        <v>0</v>
      </c>
      <c r="M29" s="112">
        <v>0</v>
      </c>
      <c r="N29" s="112">
        <v>0</v>
      </c>
      <c r="O29" s="112">
        <v>0</v>
      </c>
      <c r="P29" s="112">
        <v>0</v>
      </c>
      <c r="Q29" s="113">
        <v>77</v>
      </c>
      <c r="R29" s="113">
        <v>47</v>
      </c>
      <c r="S29" s="114">
        <f t="shared" si="0"/>
        <v>0</v>
      </c>
      <c r="T29" s="114">
        <f t="shared" si="0"/>
        <v>0</v>
      </c>
      <c r="U29" s="115">
        <f t="shared" si="1"/>
        <v>0</v>
      </c>
      <c r="V29" s="115">
        <f t="shared" si="1"/>
        <v>0</v>
      </c>
    </row>
    <row r="30" spans="1:22" ht="25.5">
      <c r="A30" s="110" t="s">
        <v>10</v>
      </c>
      <c r="B30" s="110" t="s">
        <v>45</v>
      </c>
      <c r="C30" s="110" t="s">
        <v>157</v>
      </c>
      <c r="D30" s="111" t="s">
        <v>210</v>
      </c>
      <c r="E30" s="112">
        <v>0</v>
      </c>
      <c r="F30" s="112">
        <v>0</v>
      </c>
      <c r="G30" s="112">
        <v>0</v>
      </c>
      <c r="H30" s="112">
        <v>0</v>
      </c>
      <c r="I30" s="112">
        <v>2</v>
      </c>
      <c r="J30" s="112">
        <v>2</v>
      </c>
      <c r="K30" s="112">
        <v>0</v>
      </c>
      <c r="L30" s="112">
        <v>0</v>
      </c>
      <c r="M30" s="112">
        <v>0</v>
      </c>
      <c r="N30" s="112">
        <v>0</v>
      </c>
      <c r="O30" s="112">
        <v>0</v>
      </c>
      <c r="P30" s="112">
        <v>0</v>
      </c>
      <c r="Q30" s="113">
        <v>2</v>
      </c>
      <c r="R30" s="113">
        <v>2</v>
      </c>
      <c r="S30" s="114">
        <f t="shared" si="0"/>
        <v>0</v>
      </c>
      <c r="T30" s="114">
        <f t="shared" si="0"/>
        <v>0</v>
      </c>
      <c r="U30" s="115">
        <f t="shared" si="1"/>
        <v>0</v>
      </c>
      <c r="V30" s="115">
        <f t="shared" si="1"/>
        <v>0</v>
      </c>
    </row>
    <row r="31" spans="1:22" ht="25.5">
      <c r="A31" s="110" t="s">
        <v>10</v>
      </c>
      <c r="B31" s="110" t="s">
        <v>45</v>
      </c>
      <c r="C31" s="110" t="s">
        <v>157</v>
      </c>
      <c r="D31" s="111" t="s">
        <v>211</v>
      </c>
      <c r="E31" s="112">
        <v>0</v>
      </c>
      <c r="F31" s="112">
        <v>0</v>
      </c>
      <c r="G31" s="112">
        <v>1</v>
      </c>
      <c r="H31" s="112">
        <v>1</v>
      </c>
      <c r="I31" s="112">
        <v>0</v>
      </c>
      <c r="J31" s="112">
        <v>0</v>
      </c>
      <c r="K31" s="112">
        <v>2</v>
      </c>
      <c r="L31" s="112">
        <v>1</v>
      </c>
      <c r="M31" s="112">
        <v>0</v>
      </c>
      <c r="N31" s="112">
        <v>0</v>
      </c>
      <c r="O31" s="112">
        <v>0</v>
      </c>
      <c r="P31" s="112">
        <v>0</v>
      </c>
      <c r="Q31" s="113">
        <v>3</v>
      </c>
      <c r="R31" s="113">
        <v>2</v>
      </c>
      <c r="S31" s="114">
        <f t="shared" si="0"/>
        <v>2</v>
      </c>
      <c r="T31" s="114">
        <f t="shared" si="0"/>
        <v>1</v>
      </c>
      <c r="U31" s="115">
        <f t="shared" si="1"/>
        <v>66.666666666666657</v>
      </c>
      <c r="V31" s="115">
        <f t="shared" si="1"/>
        <v>50</v>
      </c>
    </row>
    <row r="32" spans="1:22">
      <c r="A32" s="110" t="s">
        <v>10</v>
      </c>
      <c r="B32" s="110" t="s">
        <v>45</v>
      </c>
      <c r="C32" s="110" t="s">
        <v>157</v>
      </c>
      <c r="D32" s="110" t="s">
        <v>212</v>
      </c>
      <c r="E32" s="112">
        <v>15</v>
      </c>
      <c r="F32" s="112">
        <v>9</v>
      </c>
      <c r="G32" s="112">
        <v>12</v>
      </c>
      <c r="H32" s="112">
        <v>10</v>
      </c>
      <c r="I32" s="112">
        <v>2</v>
      </c>
      <c r="J32" s="112">
        <v>2</v>
      </c>
      <c r="K32" s="112">
        <v>0</v>
      </c>
      <c r="L32" s="112">
        <v>0</v>
      </c>
      <c r="M32" s="112">
        <v>0</v>
      </c>
      <c r="N32" s="112">
        <v>0</v>
      </c>
      <c r="O32" s="112">
        <v>0</v>
      </c>
      <c r="P32" s="112">
        <v>0</v>
      </c>
      <c r="Q32" s="113">
        <v>29</v>
      </c>
      <c r="R32" s="113">
        <v>21</v>
      </c>
      <c r="S32" s="114">
        <f t="shared" si="0"/>
        <v>0</v>
      </c>
      <c r="T32" s="114">
        <f t="shared" si="0"/>
        <v>0</v>
      </c>
      <c r="U32" s="115">
        <f t="shared" si="1"/>
        <v>0</v>
      </c>
      <c r="V32" s="115">
        <f t="shared" si="1"/>
        <v>0</v>
      </c>
    </row>
    <row r="33" spans="1:22">
      <c r="A33" s="110" t="s">
        <v>10</v>
      </c>
      <c r="B33" s="110" t="s">
        <v>45</v>
      </c>
      <c r="C33" s="110" t="s">
        <v>157</v>
      </c>
      <c r="D33" s="110" t="s">
        <v>213</v>
      </c>
      <c r="E33" s="112">
        <v>7</v>
      </c>
      <c r="F33" s="112">
        <v>2</v>
      </c>
      <c r="G33" s="112">
        <v>5</v>
      </c>
      <c r="H33" s="112">
        <v>3</v>
      </c>
      <c r="I33" s="112">
        <v>7</v>
      </c>
      <c r="J33" s="112">
        <v>4</v>
      </c>
      <c r="K33" s="112">
        <v>0</v>
      </c>
      <c r="L33" s="112">
        <v>0</v>
      </c>
      <c r="M33" s="112">
        <v>0</v>
      </c>
      <c r="N33" s="112">
        <v>0</v>
      </c>
      <c r="O33" s="112">
        <v>0</v>
      </c>
      <c r="P33" s="112">
        <v>0</v>
      </c>
      <c r="Q33" s="113">
        <v>19</v>
      </c>
      <c r="R33" s="113">
        <v>9</v>
      </c>
      <c r="S33" s="114">
        <f t="shared" si="0"/>
        <v>0</v>
      </c>
      <c r="T33" s="114">
        <f t="shared" si="0"/>
        <v>0</v>
      </c>
      <c r="U33" s="115">
        <f t="shared" si="1"/>
        <v>0</v>
      </c>
      <c r="V33" s="115">
        <f t="shared" si="1"/>
        <v>0</v>
      </c>
    </row>
    <row r="34" spans="1:22">
      <c r="A34" s="110" t="s">
        <v>10</v>
      </c>
      <c r="B34" s="110" t="s">
        <v>45</v>
      </c>
      <c r="C34" s="110" t="s">
        <v>157</v>
      </c>
      <c r="D34" s="110" t="s">
        <v>214</v>
      </c>
      <c r="E34" s="112">
        <v>4</v>
      </c>
      <c r="F34" s="112">
        <v>1</v>
      </c>
      <c r="G34" s="112">
        <v>2</v>
      </c>
      <c r="H34" s="112">
        <v>0</v>
      </c>
      <c r="I34" s="112">
        <v>1</v>
      </c>
      <c r="J34" s="112">
        <v>0</v>
      </c>
      <c r="K34" s="112">
        <v>0</v>
      </c>
      <c r="L34" s="112">
        <v>0</v>
      </c>
      <c r="M34" s="112">
        <v>0</v>
      </c>
      <c r="N34" s="112">
        <v>0</v>
      </c>
      <c r="O34" s="112">
        <v>0</v>
      </c>
      <c r="P34" s="112">
        <v>0</v>
      </c>
      <c r="Q34" s="113">
        <v>7</v>
      </c>
      <c r="R34" s="113">
        <v>1</v>
      </c>
      <c r="S34" s="114">
        <f t="shared" si="0"/>
        <v>0</v>
      </c>
      <c r="T34" s="114">
        <f t="shared" si="0"/>
        <v>0</v>
      </c>
      <c r="U34" s="115">
        <f t="shared" si="1"/>
        <v>0</v>
      </c>
      <c r="V34" s="115">
        <f t="shared" si="1"/>
        <v>0</v>
      </c>
    </row>
    <row r="35" spans="1:22">
      <c r="A35" s="110" t="s">
        <v>10</v>
      </c>
      <c r="B35" s="110" t="s">
        <v>45</v>
      </c>
      <c r="C35" s="110" t="s">
        <v>157</v>
      </c>
      <c r="D35" s="110" t="s">
        <v>215</v>
      </c>
      <c r="E35" s="112">
        <v>0</v>
      </c>
      <c r="F35" s="112">
        <v>0</v>
      </c>
      <c r="G35" s="112">
        <v>0</v>
      </c>
      <c r="H35" s="112">
        <v>0</v>
      </c>
      <c r="I35" s="112">
        <v>1</v>
      </c>
      <c r="J35" s="112">
        <v>1</v>
      </c>
      <c r="K35" s="112">
        <v>0</v>
      </c>
      <c r="L35" s="112">
        <v>0</v>
      </c>
      <c r="M35" s="112">
        <v>0</v>
      </c>
      <c r="N35" s="112">
        <v>0</v>
      </c>
      <c r="O35" s="112">
        <v>0</v>
      </c>
      <c r="P35" s="112">
        <v>0</v>
      </c>
      <c r="Q35" s="113">
        <v>1</v>
      </c>
      <c r="R35" s="113">
        <v>1</v>
      </c>
      <c r="S35" s="114">
        <f t="shared" si="0"/>
        <v>0</v>
      </c>
      <c r="T35" s="114">
        <f t="shared" si="0"/>
        <v>0</v>
      </c>
      <c r="U35" s="115">
        <f t="shared" si="1"/>
        <v>0</v>
      </c>
      <c r="V35" s="115">
        <f t="shared" si="1"/>
        <v>0</v>
      </c>
    </row>
    <row r="36" spans="1:22">
      <c r="A36" s="110" t="s">
        <v>10</v>
      </c>
      <c r="B36" s="110" t="s">
        <v>45</v>
      </c>
      <c r="C36" s="110" t="s">
        <v>157</v>
      </c>
      <c r="D36" s="110" t="s">
        <v>216</v>
      </c>
      <c r="E36" s="112">
        <v>1</v>
      </c>
      <c r="F36" s="112">
        <v>1</v>
      </c>
      <c r="G36" s="112">
        <v>0</v>
      </c>
      <c r="H36" s="112">
        <v>0</v>
      </c>
      <c r="I36" s="112">
        <v>0</v>
      </c>
      <c r="J36" s="112">
        <v>0</v>
      </c>
      <c r="K36" s="112">
        <v>0</v>
      </c>
      <c r="L36" s="112">
        <v>0</v>
      </c>
      <c r="M36" s="112">
        <v>0</v>
      </c>
      <c r="N36" s="112">
        <v>0</v>
      </c>
      <c r="O36" s="112">
        <v>0</v>
      </c>
      <c r="P36" s="112">
        <v>0</v>
      </c>
      <c r="Q36" s="113">
        <v>1</v>
      </c>
      <c r="R36" s="113">
        <v>1</v>
      </c>
      <c r="S36" s="114">
        <f t="shared" si="0"/>
        <v>0</v>
      </c>
      <c r="T36" s="114">
        <f t="shared" si="0"/>
        <v>0</v>
      </c>
      <c r="U36" s="115">
        <f t="shared" si="1"/>
        <v>0</v>
      </c>
      <c r="V36" s="115">
        <f t="shared" si="1"/>
        <v>0</v>
      </c>
    </row>
    <row r="37" spans="1:22">
      <c r="A37" s="110" t="s">
        <v>10</v>
      </c>
      <c r="B37" s="110" t="s">
        <v>45</v>
      </c>
      <c r="C37" s="110" t="s">
        <v>157</v>
      </c>
      <c r="D37" s="110" t="s">
        <v>217</v>
      </c>
      <c r="E37" s="112">
        <v>0</v>
      </c>
      <c r="F37" s="112">
        <v>0</v>
      </c>
      <c r="G37" s="112">
        <v>0</v>
      </c>
      <c r="H37" s="112">
        <v>0</v>
      </c>
      <c r="I37" s="112">
        <v>1</v>
      </c>
      <c r="J37" s="112">
        <v>0</v>
      </c>
      <c r="K37" s="112">
        <v>0</v>
      </c>
      <c r="L37" s="112">
        <v>0</v>
      </c>
      <c r="M37" s="112">
        <v>0</v>
      </c>
      <c r="N37" s="112">
        <v>0</v>
      </c>
      <c r="O37" s="112">
        <v>0</v>
      </c>
      <c r="P37" s="112">
        <v>0</v>
      </c>
      <c r="Q37" s="113">
        <v>1</v>
      </c>
      <c r="R37" s="113">
        <v>0</v>
      </c>
      <c r="S37" s="114">
        <f t="shared" si="0"/>
        <v>0</v>
      </c>
      <c r="T37" s="114">
        <f t="shared" si="0"/>
        <v>0</v>
      </c>
      <c r="U37" s="115">
        <f t="shared" si="1"/>
        <v>0</v>
      </c>
      <c r="V37" s="115">
        <v>0</v>
      </c>
    </row>
    <row r="38" spans="1:22" ht="25.5">
      <c r="A38" s="110" t="s">
        <v>10</v>
      </c>
      <c r="B38" s="110" t="s">
        <v>45</v>
      </c>
      <c r="C38" s="110" t="s">
        <v>157</v>
      </c>
      <c r="D38" s="111" t="s">
        <v>218</v>
      </c>
      <c r="E38" s="112">
        <v>0</v>
      </c>
      <c r="F38" s="112">
        <v>0</v>
      </c>
      <c r="G38" s="112">
        <v>1</v>
      </c>
      <c r="H38" s="112">
        <v>0</v>
      </c>
      <c r="I38" s="112">
        <v>0</v>
      </c>
      <c r="J38" s="112">
        <v>0</v>
      </c>
      <c r="K38" s="112">
        <v>0</v>
      </c>
      <c r="L38" s="112">
        <v>0</v>
      </c>
      <c r="M38" s="112">
        <v>0</v>
      </c>
      <c r="N38" s="112">
        <v>0</v>
      </c>
      <c r="O38" s="112">
        <v>0</v>
      </c>
      <c r="P38" s="112">
        <v>0</v>
      </c>
      <c r="Q38" s="113">
        <v>1</v>
      </c>
      <c r="R38" s="113">
        <v>0</v>
      </c>
      <c r="S38" s="114">
        <f t="shared" si="0"/>
        <v>0</v>
      </c>
      <c r="T38" s="114">
        <f t="shared" si="0"/>
        <v>0</v>
      </c>
      <c r="U38" s="115">
        <f t="shared" si="1"/>
        <v>0</v>
      </c>
      <c r="V38" s="115">
        <v>0</v>
      </c>
    </row>
    <row r="39" spans="1:22" ht="25.5">
      <c r="A39" s="110" t="s">
        <v>10</v>
      </c>
      <c r="B39" s="110" t="s">
        <v>45</v>
      </c>
      <c r="C39" s="110" t="s">
        <v>157</v>
      </c>
      <c r="D39" s="111" t="s">
        <v>219</v>
      </c>
      <c r="E39" s="112">
        <v>3</v>
      </c>
      <c r="F39" s="112">
        <v>2</v>
      </c>
      <c r="G39" s="112">
        <v>1</v>
      </c>
      <c r="H39" s="112">
        <v>1</v>
      </c>
      <c r="I39" s="112">
        <v>1</v>
      </c>
      <c r="J39" s="112">
        <v>1</v>
      </c>
      <c r="K39" s="112">
        <v>0</v>
      </c>
      <c r="L39" s="112">
        <v>0</v>
      </c>
      <c r="M39" s="112">
        <v>0</v>
      </c>
      <c r="N39" s="112">
        <v>0</v>
      </c>
      <c r="O39" s="112">
        <v>0</v>
      </c>
      <c r="P39" s="112">
        <v>0</v>
      </c>
      <c r="Q39" s="113">
        <v>5</v>
      </c>
      <c r="R39" s="113">
        <v>4</v>
      </c>
      <c r="S39" s="114">
        <f t="shared" si="0"/>
        <v>0</v>
      </c>
      <c r="T39" s="114">
        <f t="shared" si="0"/>
        <v>0</v>
      </c>
      <c r="U39" s="115">
        <f t="shared" si="1"/>
        <v>0</v>
      </c>
      <c r="V39" s="115">
        <f t="shared" si="1"/>
        <v>0</v>
      </c>
    </row>
    <row r="40" spans="1:22" ht="25.5">
      <c r="A40" s="110" t="s">
        <v>10</v>
      </c>
      <c r="B40" s="110" t="s">
        <v>45</v>
      </c>
      <c r="C40" s="110" t="s">
        <v>157</v>
      </c>
      <c r="D40" s="111" t="s">
        <v>220</v>
      </c>
      <c r="E40" s="112">
        <v>82</v>
      </c>
      <c r="F40" s="112">
        <v>19</v>
      </c>
      <c r="G40" s="112">
        <v>66</v>
      </c>
      <c r="H40" s="112">
        <v>20</v>
      </c>
      <c r="I40" s="112">
        <v>36</v>
      </c>
      <c r="J40" s="112">
        <v>9</v>
      </c>
      <c r="K40" s="112">
        <v>9</v>
      </c>
      <c r="L40" s="112">
        <v>2</v>
      </c>
      <c r="M40" s="112">
        <v>2</v>
      </c>
      <c r="N40" s="112">
        <v>0</v>
      </c>
      <c r="O40" s="112">
        <v>0</v>
      </c>
      <c r="P40" s="112">
        <v>0</v>
      </c>
      <c r="Q40" s="113">
        <v>195</v>
      </c>
      <c r="R40" s="113">
        <v>50</v>
      </c>
      <c r="S40" s="114">
        <f t="shared" si="0"/>
        <v>11</v>
      </c>
      <c r="T40" s="114">
        <f t="shared" si="0"/>
        <v>2</v>
      </c>
      <c r="U40" s="115">
        <f t="shared" si="1"/>
        <v>5.6410256410256414</v>
      </c>
      <c r="V40" s="115">
        <f t="shared" si="1"/>
        <v>4</v>
      </c>
    </row>
    <row r="41" spans="1:22" ht="25.5">
      <c r="A41" s="110" t="s">
        <v>10</v>
      </c>
      <c r="B41" s="110" t="s">
        <v>45</v>
      </c>
      <c r="C41" s="110" t="s">
        <v>157</v>
      </c>
      <c r="D41" s="111" t="s">
        <v>221</v>
      </c>
      <c r="E41" s="112">
        <v>5</v>
      </c>
      <c r="F41" s="112">
        <v>3</v>
      </c>
      <c r="G41" s="112">
        <v>3</v>
      </c>
      <c r="H41" s="112">
        <v>3</v>
      </c>
      <c r="I41" s="112">
        <v>3</v>
      </c>
      <c r="J41" s="112">
        <v>2</v>
      </c>
      <c r="K41" s="112">
        <v>0</v>
      </c>
      <c r="L41" s="112">
        <v>0</v>
      </c>
      <c r="M41" s="112">
        <v>2</v>
      </c>
      <c r="N41" s="112">
        <v>2</v>
      </c>
      <c r="O41" s="112">
        <v>0</v>
      </c>
      <c r="P41" s="112">
        <v>0</v>
      </c>
      <c r="Q41" s="113">
        <v>13</v>
      </c>
      <c r="R41" s="113">
        <v>10</v>
      </c>
      <c r="S41" s="114">
        <f t="shared" si="0"/>
        <v>2</v>
      </c>
      <c r="T41" s="114">
        <f t="shared" si="0"/>
        <v>2</v>
      </c>
      <c r="U41" s="115">
        <f t="shared" si="1"/>
        <v>15.384615384615385</v>
      </c>
      <c r="V41" s="115">
        <f t="shared" si="1"/>
        <v>20</v>
      </c>
    </row>
    <row r="42" spans="1:22" ht="38.25">
      <c r="A42" s="110" t="s">
        <v>10</v>
      </c>
      <c r="B42" s="110" t="s">
        <v>45</v>
      </c>
      <c r="C42" s="110" t="s">
        <v>157</v>
      </c>
      <c r="D42" s="111" t="s">
        <v>222</v>
      </c>
      <c r="E42" s="112">
        <v>3</v>
      </c>
      <c r="F42" s="112">
        <v>2</v>
      </c>
      <c r="G42" s="112">
        <v>0</v>
      </c>
      <c r="H42" s="112">
        <v>0</v>
      </c>
      <c r="I42" s="112">
        <v>0</v>
      </c>
      <c r="J42" s="112">
        <v>0</v>
      </c>
      <c r="K42" s="112">
        <v>0</v>
      </c>
      <c r="L42" s="112">
        <v>0</v>
      </c>
      <c r="M42" s="112">
        <v>0</v>
      </c>
      <c r="N42" s="112">
        <v>0</v>
      </c>
      <c r="O42" s="112">
        <v>0</v>
      </c>
      <c r="P42" s="112">
        <v>0</v>
      </c>
      <c r="Q42" s="113">
        <v>3</v>
      </c>
      <c r="R42" s="113">
        <v>2</v>
      </c>
      <c r="S42" s="114">
        <f t="shared" si="0"/>
        <v>0</v>
      </c>
      <c r="T42" s="114">
        <f t="shared" si="0"/>
        <v>0</v>
      </c>
      <c r="U42" s="115">
        <f t="shared" si="1"/>
        <v>0</v>
      </c>
      <c r="V42" s="115">
        <f t="shared" si="1"/>
        <v>0</v>
      </c>
    </row>
    <row r="43" spans="1:22" ht="25.5">
      <c r="A43" s="110" t="s">
        <v>10</v>
      </c>
      <c r="B43" s="110" t="s">
        <v>45</v>
      </c>
      <c r="C43" s="110" t="s">
        <v>157</v>
      </c>
      <c r="D43" s="111" t="s">
        <v>223</v>
      </c>
      <c r="E43" s="112">
        <v>13</v>
      </c>
      <c r="F43" s="112">
        <v>8</v>
      </c>
      <c r="G43" s="112">
        <v>6</v>
      </c>
      <c r="H43" s="112">
        <v>3</v>
      </c>
      <c r="I43" s="112">
        <v>12</v>
      </c>
      <c r="J43" s="112">
        <v>7</v>
      </c>
      <c r="K43" s="112">
        <v>3</v>
      </c>
      <c r="L43" s="112">
        <v>1</v>
      </c>
      <c r="M43" s="112">
        <v>0</v>
      </c>
      <c r="N43" s="112">
        <v>0</v>
      </c>
      <c r="O43" s="112">
        <v>0</v>
      </c>
      <c r="P43" s="112">
        <v>0</v>
      </c>
      <c r="Q43" s="113">
        <v>34</v>
      </c>
      <c r="R43" s="113">
        <v>19</v>
      </c>
      <c r="S43" s="114">
        <f t="shared" si="0"/>
        <v>3</v>
      </c>
      <c r="T43" s="114">
        <f t="shared" si="0"/>
        <v>1</v>
      </c>
      <c r="U43" s="115">
        <f t="shared" si="1"/>
        <v>8.8235294117647065</v>
      </c>
      <c r="V43" s="115">
        <f t="shared" si="1"/>
        <v>5.2631578947368416</v>
      </c>
    </row>
    <row r="44" spans="1:22" ht="38.25">
      <c r="A44" s="110" t="s">
        <v>10</v>
      </c>
      <c r="B44" s="110" t="s">
        <v>45</v>
      </c>
      <c r="C44" s="110" t="s">
        <v>157</v>
      </c>
      <c r="D44" s="111" t="s">
        <v>224</v>
      </c>
      <c r="E44" s="112">
        <v>3</v>
      </c>
      <c r="F44" s="112">
        <v>2</v>
      </c>
      <c r="G44" s="112">
        <v>1</v>
      </c>
      <c r="H44" s="112">
        <v>0</v>
      </c>
      <c r="I44" s="112">
        <v>0</v>
      </c>
      <c r="J44" s="112">
        <v>0</v>
      </c>
      <c r="K44" s="112">
        <v>1</v>
      </c>
      <c r="L44" s="112">
        <v>1</v>
      </c>
      <c r="M44" s="112">
        <v>0</v>
      </c>
      <c r="N44" s="112">
        <v>0</v>
      </c>
      <c r="O44" s="112">
        <v>0</v>
      </c>
      <c r="P44" s="112">
        <v>0</v>
      </c>
      <c r="Q44" s="113">
        <v>5</v>
      </c>
      <c r="R44" s="113">
        <v>3</v>
      </c>
      <c r="S44" s="114">
        <f t="shared" si="0"/>
        <v>1</v>
      </c>
      <c r="T44" s="114">
        <f t="shared" si="0"/>
        <v>1</v>
      </c>
      <c r="U44" s="115">
        <f t="shared" si="1"/>
        <v>20</v>
      </c>
      <c r="V44" s="115">
        <f t="shared" si="1"/>
        <v>33.333333333333329</v>
      </c>
    </row>
    <row r="45" spans="1:22" ht="38.25">
      <c r="A45" s="110" t="s">
        <v>10</v>
      </c>
      <c r="B45" s="110" t="s">
        <v>45</v>
      </c>
      <c r="C45" s="110" t="s">
        <v>157</v>
      </c>
      <c r="D45" s="111" t="s">
        <v>225</v>
      </c>
      <c r="E45" s="112">
        <v>3</v>
      </c>
      <c r="F45" s="112">
        <v>3</v>
      </c>
      <c r="G45" s="112">
        <v>2</v>
      </c>
      <c r="H45" s="112">
        <v>1</v>
      </c>
      <c r="I45" s="112">
        <v>2</v>
      </c>
      <c r="J45" s="112">
        <v>2</v>
      </c>
      <c r="K45" s="112">
        <v>0</v>
      </c>
      <c r="L45" s="112">
        <v>0</v>
      </c>
      <c r="M45" s="112">
        <v>0</v>
      </c>
      <c r="N45" s="112">
        <v>0</v>
      </c>
      <c r="O45" s="112">
        <v>0</v>
      </c>
      <c r="P45" s="112">
        <v>0</v>
      </c>
      <c r="Q45" s="113">
        <v>7</v>
      </c>
      <c r="R45" s="113">
        <v>6</v>
      </c>
      <c r="S45" s="114">
        <f t="shared" si="0"/>
        <v>0</v>
      </c>
      <c r="T45" s="114">
        <f t="shared" si="0"/>
        <v>0</v>
      </c>
      <c r="U45" s="115">
        <f t="shared" si="1"/>
        <v>0</v>
      </c>
      <c r="V45" s="115">
        <f t="shared" si="1"/>
        <v>0</v>
      </c>
    </row>
    <row r="46" spans="1:22" ht="38.25">
      <c r="A46" s="110" t="s">
        <v>10</v>
      </c>
      <c r="B46" s="110" t="s">
        <v>45</v>
      </c>
      <c r="C46" s="110" t="s">
        <v>157</v>
      </c>
      <c r="D46" s="111" t="s">
        <v>226</v>
      </c>
      <c r="E46" s="112">
        <v>6</v>
      </c>
      <c r="F46" s="112">
        <v>5</v>
      </c>
      <c r="G46" s="112">
        <v>6</v>
      </c>
      <c r="H46" s="112">
        <v>4</v>
      </c>
      <c r="I46" s="112">
        <v>1</v>
      </c>
      <c r="J46" s="112">
        <v>1</v>
      </c>
      <c r="K46" s="112">
        <v>0</v>
      </c>
      <c r="L46" s="112">
        <v>0</v>
      </c>
      <c r="M46" s="112">
        <v>0</v>
      </c>
      <c r="N46" s="112">
        <v>0</v>
      </c>
      <c r="O46" s="112">
        <v>0</v>
      </c>
      <c r="P46" s="112">
        <v>0</v>
      </c>
      <c r="Q46" s="113">
        <v>13</v>
      </c>
      <c r="R46" s="113">
        <v>10</v>
      </c>
      <c r="S46" s="114">
        <f t="shared" si="0"/>
        <v>0</v>
      </c>
      <c r="T46" s="114">
        <f t="shared" si="0"/>
        <v>0</v>
      </c>
      <c r="U46" s="115">
        <f t="shared" si="1"/>
        <v>0</v>
      </c>
      <c r="V46" s="115">
        <f t="shared" si="1"/>
        <v>0</v>
      </c>
    </row>
    <row r="47" spans="1:22" ht="38.25">
      <c r="A47" s="110" t="s">
        <v>10</v>
      </c>
      <c r="B47" s="110" t="s">
        <v>45</v>
      </c>
      <c r="C47" s="110" t="s">
        <v>157</v>
      </c>
      <c r="D47" s="111" t="s">
        <v>227</v>
      </c>
      <c r="E47" s="112">
        <v>10</v>
      </c>
      <c r="F47" s="112">
        <v>9</v>
      </c>
      <c r="G47" s="112">
        <v>10</v>
      </c>
      <c r="H47" s="112">
        <v>9</v>
      </c>
      <c r="I47" s="112">
        <v>12</v>
      </c>
      <c r="J47" s="112">
        <v>10</v>
      </c>
      <c r="K47" s="112">
        <v>0</v>
      </c>
      <c r="L47" s="112">
        <v>0</v>
      </c>
      <c r="M47" s="112">
        <v>0</v>
      </c>
      <c r="N47" s="112">
        <v>0</v>
      </c>
      <c r="O47" s="112">
        <v>0</v>
      </c>
      <c r="P47" s="112">
        <v>0</v>
      </c>
      <c r="Q47" s="113">
        <v>32</v>
      </c>
      <c r="R47" s="113">
        <v>28</v>
      </c>
      <c r="S47" s="114">
        <f t="shared" si="0"/>
        <v>0</v>
      </c>
      <c r="T47" s="114">
        <f t="shared" si="0"/>
        <v>0</v>
      </c>
      <c r="U47" s="115">
        <f t="shared" si="1"/>
        <v>0</v>
      </c>
      <c r="V47" s="115">
        <f t="shared" si="1"/>
        <v>0</v>
      </c>
    </row>
    <row r="48" spans="1:22" ht="38.25">
      <c r="A48" s="110" t="s">
        <v>10</v>
      </c>
      <c r="B48" s="110" t="s">
        <v>45</v>
      </c>
      <c r="C48" s="110" t="s">
        <v>157</v>
      </c>
      <c r="D48" s="111" t="s">
        <v>228</v>
      </c>
      <c r="E48" s="112">
        <v>11</v>
      </c>
      <c r="F48" s="112">
        <v>6</v>
      </c>
      <c r="G48" s="112">
        <v>8</v>
      </c>
      <c r="H48" s="112">
        <v>3</v>
      </c>
      <c r="I48" s="112">
        <v>3</v>
      </c>
      <c r="J48" s="112">
        <v>0</v>
      </c>
      <c r="K48" s="112">
        <v>0</v>
      </c>
      <c r="L48" s="112">
        <v>0</v>
      </c>
      <c r="M48" s="112">
        <v>1</v>
      </c>
      <c r="N48" s="112">
        <v>0</v>
      </c>
      <c r="O48" s="112">
        <v>0</v>
      </c>
      <c r="P48" s="112">
        <v>0</v>
      </c>
      <c r="Q48" s="113">
        <v>23</v>
      </c>
      <c r="R48" s="113">
        <v>9</v>
      </c>
      <c r="S48" s="114">
        <f t="shared" si="0"/>
        <v>1</v>
      </c>
      <c r="T48" s="114">
        <f t="shared" si="0"/>
        <v>0</v>
      </c>
      <c r="U48" s="115">
        <f t="shared" si="1"/>
        <v>4.3478260869565215</v>
      </c>
      <c r="V48" s="115">
        <f t="shared" si="1"/>
        <v>0</v>
      </c>
    </row>
    <row r="49" spans="1:22" ht="25.5">
      <c r="A49" s="110" t="s">
        <v>10</v>
      </c>
      <c r="B49" s="110" t="s">
        <v>45</v>
      </c>
      <c r="C49" s="110" t="s">
        <v>157</v>
      </c>
      <c r="D49" s="111" t="s">
        <v>229</v>
      </c>
      <c r="E49" s="112">
        <v>0</v>
      </c>
      <c r="F49" s="112">
        <v>0</v>
      </c>
      <c r="G49" s="112">
        <v>1</v>
      </c>
      <c r="H49" s="112">
        <v>1</v>
      </c>
      <c r="I49" s="112">
        <v>0</v>
      </c>
      <c r="J49" s="112">
        <v>0</v>
      </c>
      <c r="K49" s="112">
        <v>0</v>
      </c>
      <c r="L49" s="112">
        <v>0</v>
      </c>
      <c r="M49" s="112">
        <v>0</v>
      </c>
      <c r="N49" s="112">
        <v>0</v>
      </c>
      <c r="O49" s="112">
        <v>0</v>
      </c>
      <c r="P49" s="112">
        <v>0</v>
      </c>
      <c r="Q49" s="113">
        <v>1</v>
      </c>
      <c r="R49" s="113">
        <v>1</v>
      </c>
      <c r="S49" s="114">
        <f t="shared" si="0"/>
        <v>0</v>
      </c>
      <c r="T49" s="114">
        <f t="shared" si="0"/>
        <v>0</v>
      </c>
      <c r="U49" s="115">
        <f t="shared" si="1"/>
        <v>0</v>
      </c>
      <c r="V49" s="115">
        <f t="shared" si="1"/>
        <v>0</v>
      </c>
    </row>
    <row r="50" spans="1:22" ht="25.5">
      <c r="A50" s="110" t="s">
        <v>10</v>
      </c>
      <c r="B50" s="110" t="s">
        <v>45</v>
      </c>
      <c r="C50" s="110" t="s">
        <v>157</v>
      </c>
      <c r="D50" s="111" t="s">
        <v>230</v>
      </c>
      <c r="E50" s="112">
        <v>1</v>
      </c>
      <c r="F50" s="112">
        <v>0</v>
      </c>
      <c r="G50" s="112">
        <v>0</v>
      </c>
      <c r="H50" s="112">
        <v>0</v>
      </c>
      <c r="I50" s="112">
        <v>5</v>
      </c>
      <c r="J50" s="112">
        <v>2</v>
      </c>
      <c r="K50" s="112">
        <v>1</v>
      </c>
      <c r="L50" s="112">
        <v>1</v>
      </c>
      <c r="M50" s="112">
        <v>0</v>
      </c>
      <c r="N50" s="112">
        <v>0</v>
      </c>
      <c r="O50" s="112">
        <v>0</v>
      </c>
      <c r="P50" s="112">
        <v>0</v>
      </c>
      <c r="Q50" s="113">
        <v>7</v>
      </c>
      <c r="R50" s="113">
        <v>3</v>
      </c>
      <c r="S50" s="114">
        <f t="shared" si="0"/>
        <v>1</v>
      </c>
      <c r="T50" s="114">
        <f t="shared" si="0"/>
        <v>1</v>
      </c>
      <c r="U50" s="115">
        <f t="shared" si="1"/>
        <v>14.285714285714285</v>
      </c>
      <c r="V50" s="115">
        <f t="shared" si="1"/>
        <v>33.333333333333329</v>
      </c>
    </row>
    <row r="51" spans="1:22" ht="25.5">
      <c r="A51" s="110" t="s">
        <v>10</v>
      </c>
      <c r="B51" s="110" t="s">
        <v>45</v>
      </c>
      <c r="C51" s="110" t="s">
        <v>157</v>
      </c>
      <c r="D51" s="111" t="s">
        <v>231</v>
      </c>
      <c r="E51" s="112">
        <v>6</v>
      </c>
      <c r="F51" s="112">
        <v>1</v>
      </c>
      <c r="G51" s="112">
        <v>5</v>
      </c>
      <c r="H51" s="112">
        <v>0</v>
      </c>
      <c r="I51" s="112">
        <v>4</v>
      </c>
      <c r="J51" s="112">
        <v>1</v>
      </c>
      <c r="K51" s="112">
        <v>0</v>
      </c>
      <c r="L51" s="112">
        <v>0</v>
      </c>
      <c r="M51" s="112">
        <v>0</v>
      </c>
      <c r="N51" s="112">
        <v>0</v>
      </c>
      <c r="O51" s="112">
        <v>0</v>
      </c>
      <c r="P51" s="112">
        <v>0</v>
      </c>
      <c r="Q51" s="113">
        <v>15</v>
      </c>
      <c r="R51" s="113">
        <v>2</v>
      </c>
      <c r="S51" s="114">
        <f t="shared" si="0"/>
        <v>0</v>
      </c>
      <c r="T51" s="114">
        <f t="shared" si="0"/>
        <v>0</v>
      </c>
      <c r="U51" s="115">
        <f t="shared" si="1"/>
        <v>0</v>
      </c>
      <c r="V51" s="115">
        <f t="shared" si="1"/>
        <v>0</v>
      </c>
    </row>
    <row r="52" spans="1:22" ht="25.5">
      <c r="A52" s="110" t="s">
        <v>10</v>
      </c>
      <c r="B52" s="110" t="s">
        <v>45</v>
      </c>
      <c r="C52" s="110" t="s">
        <v>157</v>
      </c>
      <c r="D52" s="111" t="s">
        <v>232</v>
      </c>
      <c r="E52" s="112">
        <v>0</v>
      </c>
      <c r="F52" s="112">
        <v>0</v>
      </c>
      <c r="G52" s="112">
        <v>1</v>
      </c>
      <c r="H52" s="112">
        <v>1</v>
      </c>
      <c r="I52" s="112">
        <v>0</v>
      </c>
      <c r="J52" s="112">
        <v>0</v>
      </c>
      <c r="K52" s="112">
        <v>0</v>
      </c>
      <c r="L52" s="112">
        <v>0</v>
      </c>
      <c r="M52" s="112">
        <v>0</v>
      </c>
      <c r="N52" s="112">
        <v>0</v>
      </c>
      <c r="O52" s="112">
        <v>0</v>
      </c>
      <c r="P52" s="112">
        <v>0</v>
      </c>
      <c r="Q52" s="113">
        <v>1</v>
      </c>
      <c r="R52" s="113">
        <v>1</v>
      </c>
      <c r="S52" s="114">
        <f t="shared" si="0"/>
        <v>0</v>
      </c>
      <c r="T52" s="114">
        <f t="shared" si="0"/>
        <v>0</v>
      </c>
      <c r="U52" s="115">
        <f t="shared" si="1"/>
        <v>0</v>
      </c>
      <c r="V52" s="115">
        <f t="shared" si="1"/>
        <v>0</v>
      </c>
    </row>
    <row r="53" spans="1:22" ht="38.25">
      <c r="A53" s="110" t="s">
        <v>10</v>
      </c>
      <c r="B53" s="110" t="s">
        <v>45</v>
      </c>
      <c r="C53" s="110" t="s">
        <v>157</v>
      </c>
      <c r="D53" s="111" t="s">
        <v>233</v>
      </c>
      <c r="E53" s="112">
        <v>0</v>
      </c>
      <c r="F53" s="112">
        <v>0</v>
      </c>
      <c r="G53" s="112">
        <v>0</v>
      </c>
      <c r="H53" s="112">
        <v>0</v>
      </c>
      <c r="I53" s="112">
        <v>1</v>
      </c>
      <c r="J53" s="112">
        <v>1</v>
      </c>
      <c r="K53" s="112">
        <v>0</v>
      </c>
      <c r="L53" s="112">
        <v>0</v>
      </c>
      <c r="M53" s="112">
        <v>0</v>
      </c>
      <c r="N53" s="112">
        <v>0</v>
      </c>
      <c r="O53" s="112">
        <v>0</v>
      </c>
      <c r="P53" s="112">
        <v>0</v>
      </c>
      <c r="Q53" s="113">
        <v>1</v>
      </c>
      <c r="R53" s="113">
        <v>1</v>
      </c>
      <c r="S53" s="114">
        <f t="shared" si="0"/>
        <v>0</v>
      </c>
      <c r="T53" s="114">
        <f t="shared" si="0"/>
        <v>0</v>
      </c>
      <c r="U53" s="115">
        <f t="shared" si="1"/>
        <v>0</v>
      </c>
      <c r="V53" s="115">
        <f t="shared" si="1"/>
        <v>0</v>
      </c>
    </row>
    <row r="54" spans="1:22" ht="25.5">
      <c r="A54" s="110" t="s">
        <v>10</v>
      </c>
      <c r="B54" s="110" t="s">
        <v>45</v>
      </c>
      <c r="C54" s="110" t="s">
        <v>157</v>
      </c>
      <c r="D54" s="111" t="s">
        <v>234</v>
      </c>
      <c r="E54" s="112">
        <v>3</v>
      </c>
      <c r="F54" s="112">
        <v>2</v>
      </c>
      <c r="G54" s="112">
        <v>4</v>
      </c>
      <c r="H54" s="112">
        <v>2</v>
      </c>
      <c r="I54" s="112">
        <v>0</v>
      </c>
      <c r="J54" s="112">
        <v>0</v>
      </c>
      <c r="K54" s="112">
        <v>0</v>
      </c>
      <c r="L54" s="112">
        <v>0</v>
      </c>
      <c r="M54" s="112">
        <v>0</v>
      </c>
      <c r="N54" s="112">
        <v>0</v>
      </c>
      <c r="O54" s="112">
        <v>0</v>
      </c>
      <c r="P54" s="112">
        <v>0</v>
      </c>
      <c r="Q54" s="113">
        <v>7</v>
      </c>
      <c r="R54" s="113">
        <v>4</v>
      </c>
      <c r="S54" s="114">
        <f t="shared" si="0"/>
        <v>0</v>
      </c>
      <c r="T54" s="114">
        <f t="shared" si="0"/>
        <v>0</v>
      </c>
      <c r="U54" s="115">
        <f t="shared" si="1"/>
        <v>0</v>
      </c>
      <c r="V54" s="115">
        <f t="shared" si="1"/>
        <v>0</v>
      </c>
    </row>
    <row r="55" spans="1:22" ht="25.5">
      <c r="A55" s="110" t="s">
        <v>10</v>
      </c>
      <c r="B55" s="110" t="s">
        <v>45</v>
      </c>
      <c r="C55" s="110" t="s">
        <v>157</v>
      </c>
      <c r="D55" s="111" t="s">
        <v>235</v>
      </c>
      <c r="E55" s="112">
        <v>3</v>
      </c>
      <c r="F55" s="112">
        <v>3</v>
      </c>
      <c r="G55" s="112">
        <v>6</v>
      </c>
      <c r="H55" s="112">
        <v>6</v>
      </c>
      <c r="I55" s="112">
        <v>1</v>
      </c>
      <c r="J55" s="112">
        <v>1</v>
      </c>
      <c r="K55" s="112">
        <v>0</v>
      </c>
      <c r="L55" s="112">
        <v>0</v>
      </c>
      <c r="M55" s="112">
        <v>0</v>
      </c>
      <c r="N55" s="112">
        <v>0</v>
      </c>
      <c r="O55" s="112">
        <v>0</v>
      </c>
      <c r="P55" s="112">
        <v>0</v>
      </c>
      <c r="Q55" s="113">
        <v>10</v>
      </c>
      <c r="R55" s="113">
        <v>10</v>
      </c>
      <c r="S55" s="114">
        <f t="shared" si="0"/>
        <v>0</v>
      </c>
      <c r="T55" s="114">
        <f t="shared" si="0"/>
        <v>0</v>
      </c>
      <c r="U55" s="115">
        <f t="shared" si="1"/>
        <v>0</v>
      </c>
      <c r="V55" s="115">
        <f t="shared" si="1"/>
        <v>0</v>
      </c>
    </row>
    <row r="56" spans="1:22" ht="38.25">
      <c r="A56" s="110" t="s">
        <v>10</v>
      </c>
      <c r="B56" s="110" t="s">
        <v>45</v>
      </c>
      <c r="C56" s="110" t="s">
        <v>157</v>
      </c>
      <c r="D56" s="111" t="s">
        <v>236</v>
      </c>
      <c r="E56" s="112">
        <v>0</v>
      </c>
      <c r="F56" s="112">
        <v>0</v>
      </c>
      <c r="G56" s="112">
        <v>1</v>
      </c>
      <c r="H56" s="112">
        <v>1</v>
      </c>
      <c r="I56" s="112">
        <v>1</v>
      </c>
      <c r="J56" s="112">
        <v>1</v>
      </c>
      <c r="K56" s="112">
        <v>0</v>
      </c>
      <c r="L56" s="112">
        <v>0</v>
      </c>
      <c r="M56" s="112">
        <v>0</v>
      </c>
      <c r="N56" s="112">
        <v>0</v>
      </c>
      <c r="O56" s="112">
        <v>0</v>
      </c>
      <c r="P56" s="112">
        <v>0</v>
      </c>
      <c r="Q56" s="113">
        <v>2</v>
      </c>
      <c r="R56" s="113">
        <v>2</v>
      </c>
      <c r="S56" s="114">
        <f t="shared" si="0"/>
        <v>0</v>
      </c>
      <c r="T56" s="114">
        <f t="shared" si="0"/>
        <v>0</v>
      </c>
      <c r="U56" s="115">
        <f t="shared" si="1"/>
        <v>0</v>
      </c>
      <c r="V56" s="115">
        <f t="shared" si="1"/>
        <v>0</v>
      </c>
    </row>
    <row r="57" spans="1:22" ht="25.5">
      <c r="A57" s="110" t="s">
        <v>10</v>
      </c>
      <c r="B57" s="110" t="s">
        <v>45</v>
      </c>
      <c r="C57" s="110" t="s">
        <v>157</v>
      </c>
      <c r="D57" s="111" t="s">
        <v>237</v>
      </c>
      <c r="E57" s="112">
        <v>14</v>
      </c>
      <c r="F57" s="112">
        <v>13</v>
      </c>
      <c r="G57" s="112">
        <v>7</v>
      </c>
      <c r="H57" s="112">
        <v>6</v>
      </c>
      <c r="I57" s="112">
        <v>10</v>
      </c>
      <c r="J57" s="112">
        <v>8</v>
      </c>
      <c r="K57" s="112">
        <v>0</v>
      </c>
      <c r="L57" s="112">
        <v>0</v>
      </c>
      <c r="M57" s="112">
        <v>0</v>
      </c>
      <c r="N57" s="112">
        <v>0</v>
      </c>
      <c r="O57" s="112">
        <v>0</v>
      </c>
      <c r="P57" s="112">
        <v>0</v>
      </c>
      <c r="Q57" s="113">
        <v>31</v>
      </c>
      <c r="R57" s="113">
        <v>27</v>
      </c>
      <c r="S57" s="114">
        <f t="shared" si="0"/>
        <v>0</v>
      </c>
      <c r="T57" s="114">
        <f t="shared" si="0"/>
        <v>0</v>
      </c>
      <c r="U57" s="115">
        <f t="shared" si="1"/>
        <v>0</v>
      </c>
      <c r="V57" s="115">
        <f t="shared" si="1"/>
        <v>0</v>
      </c>
    </row>
    <row r="58" spans="1:22" ht="38.25">
      <c r="A58" s="110" t="s">
        <v>10</v>
      </c>
      <c r="B58" s="110" t="s">
        <v>45</v>
      </c>
      <c r="C58" s="110" t="s">
        <v>157</v>
      </c>
      <c r="D58" s="111" t="s">
        <v>238</v>
      </c>
      <c r="E58" s="112">
        <v>3</v>
      </c>
      <c r="F58" s="112">
        <v>3</v>
      </c>
      <c r="G58" s="112">
        <v>4</v>
      </c>
      <c r="H58" s="112">
        <v>3</v>
      </c>
      <c r="I58" s="112">
        <v>1</v>
      </c>
      <c r="J58" s="112">
        <v>1</v>
      </c>
      <c r="K58" s="112">
        <v>0</v>
      </c>
      <c r="L58" s="112">
        <v>0</v>
      </c>
      <c r="M58" s="112">
        <v>0</v>
      </c>
      <c r="N58" s="112">
        <v>0</v>
      </c>
      <c r="O58" s="112">
        <v>0</v>
      </c>
      <c r="P58" s="112">
        <v>0</v>
      </c>
      <c r="Q58" s="113">
        <v>8</v>
      </c>
      <c r="R58" s="113">
        <v>7</v>
      </c>
      <c r="S58" s="114">
        <f t="shared" si="0"/>
        <v>0</v>
      </c>
      <c r="T58" s="114">
        <f t="shared" si="0"/>
        <v>0</v>
      </c>
      <c r="U58" s="115">
        <f t="shared" si="1"/>
        <v>0</v>
      </c>
      <c r="V58" s="115">
        <f t="shared" si="1"/>
        <v>0</v>
      </c>
    </row>
    <row r="59" spans="1:22" ht="38.25">
      <c r="A59" s="110" t="s">
        <v>10</v>
      </c>
      <c r="B59" s="110" t="s">
        <v>45</v>
      </c>
      <c r="C59" s="110" t="s">
        <v>157</v>
      </c>
      <c r="D59" s="111" t="s">
        <v>239</v>
      </c>
      <c r="E59" s="112">
        <v>1</v>
      </c>
      <c r="F59" s="112">
        <v>1</v>
      </c>
      <c r="G59" s="112">
        <v>1</v>
      </c>
      <c r="H59" s="112">
        <v>1</v>
      </c>
      <c r="I59" s="112">
        <v>1</v>
      </c>
      <c r="J59" s="112">
        <v>1</v>
      </c>
      <c r="K59" s="112">
        <v>0</v>
      </c>
      <c r="L59" s="112">
        <v>0</v>
      </c>
      <c r="M59" s="112">
        <v>0</v>
      </c>
      <c r="N59" s="112">
        <v>0</v>
      </c>
      <c r="O59" s="112">
        <v>0</v>
      </c>
      <c r="P59" s="112">
        <v>0</v>
      </c>
      <c r="Q59" s="113">
        <v>3</v>
      </c>
      <c r="R59" s="113">
        <v>3</v>
      </c>
      <c r="S59" s="114">
        <f t="shared" si="0"/>
        <v>0</v>
      </c>
      <c r="T59" s="114">
        <f t="shared" si="0"/>
        <v>0</v>
      </c>
      <c r="U59" s="115">
        <f t="shared" si="1"/>
        <v>0</v>
      </c>
      <c r="V59" s="115">
        <f t="shared" si="1"/>
        <v>0</v>
      </c>
    </row>
    <row r="60" spans="1:22" ht="38.25">
      <c r="A60" s="110" t="s">
        <v>10</v>
      </c>
      <c r="B60" s="110" t="s">
        <v>45</v>
      </c>
      <c r="C60" s="110" t="s">
        <v>157</v>
      </c>
      <c r="D60" s="111" t="s">
        <v>240</v>
      </c>
      <c r="E60" s="112">
        <v>1</v>
      </c>
      <c r="F60" s="112">
        <v>1</v>
      </c>
      <c r="G60" s="112">
        <v>2</v>
      </c>
      <c r="H60" s="112">
        <v>2</v>
      </c>
      <c r="I60" s="112">
        <v>1</v>
      </c>
      <c r="J60" s="112">
        <v>1</v>
      </c>
      <c r="K60" s="112">
        <v>0</v>
      </c>
      <c r="L60" s="112">
        <v>0</v>
      </c>
      <c r="M60" s="112">
        <v>0</v>
      </c>
      <c r="N60" s="112">
        <v>0</v>
      </c>
      <c r="O60" s="112">
        <v>0</v>
      </c>
      <c r="P60" s="112">
        <v>0</v>
      </c>
      <c r="Q60" s="113">
        <v>4</v>
      </c>
      <c r="R60" s="113">
        <v>4</v>
      </c>
      <c r="S60" s="114">
        <f t="shared" si="0"/>
        <v>0</v>
      </c>
      <c r="T60" s="114">
        <f t="shared" si="0"/>
        <v>0</v>
      </c>
      <c r="U60" s="115">
        <f t="shared" si="1"/>
        <v>0</v>
      </c>
      <c r="V60" s="115">
        <f t="shared" si="1"/>
        <v>0</v>
      </c>
    </row>
    <row r="61" spans="1:22" ht="38.25">
      <c r="A61" s="110" t="s">
        <v>10</v>
      </c>
      <c r="B61" s="110" t="s">
        <v>45</v>
      </c>
      <c r="C61" s="110" t="s">
        <v>157</v>
      </c>
      <c r="D61" s="111" t="s">
        <v>241</v>
      </c>
      <c r="E61" s="112">
        <v>1</v>
      </c>
      <c r="F61" s="112">
        <v>1</v>
      </c>
      <c r="G61" s="112">
        <v>2</v>
      </c>
      <c r="H61" s="112">
        <v>2</v>
      </c>
      <c r="I61" s="112">
        <v>1</v>
      </c>
      <c r="J61" s="112">
        <v>1</v>
      </c>
      <c r="K61" s="112">
        <v>0</v>
      </c>
      <c r="L61" s="112">
        <v>0</v>
      </c>
      <c r="M61" s="112">
        <v>0</v>
      </c>
      <c r="N61" s="112">
        <v>0</v>
      </c>
      <c r="O61" s="112">
        <v>0</v>
      </c>
      <c r="P61" s="112">
        <v>0</v>
      </c>
      <c r="Q61" s="113">
        <v>4</v>
      </c>
      <c r="R61" s="113">
        <v>4</v>
      </c>
      <c r="S61" s="114">
        <f t="shared" si="0"/>
        <v>0</v>
      </c>
      <c r="T61" s="114">
        <f t="shared" si="0"/>
        <v>0</v>
      </c>
      <c r="U61" s="115">
        <f t="shared" si="1"/>
        <v>0</v>
      </c>
      <c r="V61" s="115">
        <f t="shared" si="1"/>
        <v>0</v>
      </c>
    </row>
    <row r="62" spans="1:22" ht="25.5">
      <c r="A62" s="110" t="s">
        <v>10</v>
      </c>
      <c r="B62" s="110" t="s">
        <v>45</v>
      </c>
      <c r="C62" s="110" t="s">
        <v>157</v>
      </c>
      <c r="D62" s="111" t="s">
        <v>242</v>
      </c>
      <c r="E62" s="112">
        <v>14</v>
      </c>
      <c r="F62" s="112">
        <v>13</v>
      </c>
      <c r="G62" s="112">
        <v>6</v>
      </c>
      <c r="H62" s="112">
        <v>6</v>
      </c>
      <c r="I62" s="112">
        <v>3</v>
      </c>
      <c r="J62" s="112">
        <v>2</v>
      </c>
      <c r="K62" s="112">
        <v>3</v>
      </c>
      <c r="L62" s="112">
        <v>1</v>
      </c>
      <c r="M62" s="112">
        <v>0</v>
      </c>
      <c r="N62" s="112">
        <v>0</v>
      </c>
      <c r="O62" s="112">
        <v>0</v>
      </c>
      <c r="P62" s="112">
        <v>0</v>
      </c>
      <c r="Q62" s="113">
        <v>26</v>
      </c>
      <c r="R62" s="113">
        <v>22</v>
      </c>
      <c r="S62" s="114">
        <f t="shared" si="0"/>
        <v>3</v>
      </c>
      <c r="T62" s="114">
        <f t="shared" si="0"/>
        <v>1</v>
      </c>
      <c r="U62" s="115">
        <f t="shared" si="1"/>
        <v>11.538461538461538</v>
      </c>
      <c r="V62" s="115">
        <f t="shared" si="1"/>
        <v>4.5454545454545459</v>
      </c>
    </row>
    <row r="63" spans="1:22" ht="25.5">
      <c r="A63" s="110" t="s">
        <v>10</v>
      </c>
      <c r="B63" s="110" t="s">
        <v>45</v>
      </c>
      <c r="C63" s="110" t="s">
        <v>157</v>
      </c>
      <c r="D63" s="111" t="s">
        <v>243</v>
      </c>
      <c r="E63" s="112">
        <v>0</v>
      </c>
      <c r="F63" s="112">
        <v>0</v>
      </c>
      <c r="G63" s="112">
        <v>2</v>
      </c>
      <c r="H63" s="112">
        <v>1</v>
      </c>
      <c r="I63" s="112">
        <v>1</v>
      </c>
      <c r="J63" s="112">
        <v>0</v>
      </c>
      <c r="K63" s="112">
        <v>0</v>
      </c>
      <c r="L63" s="112">
        <v>0</v>
      </c>
      <c r="M63" s="112">
        <v>0</v>
      </c>
      <c r="N63" s="112">
        <v>0</v>
      </c>
      <c r="O63" s="112">
        <v>0</v>
      </c>
      <c r="P63" s="112">
        <v>0</v>
      </c>
      <c r="Q63" s="113">
        <v>3</v>
      </c>
      <c r="R63" s="113">
        <v>1</v>
      </c>
      <c r="S63" s="114">
        <f t="shared" si="0"/>
        <v>0</v>
      </c>
      <c r="T63" s="114">
        <f t="shared" si="0"/>
        <v>0</v>
      </c>
      <c r="U63" s="115">
        <f t="shared" si="1"/>
        <v>0</v>
      </c>
      <c r="V63" s="115">
        <f t="shared" si="1"/>
        <v>0</v>
      </c>
    </row>
    <row r="64" spans="1:22" ht="25.5">
      <c r="A64" s="110" t="s">
        <v>10</v>
      </c>
      <c r="B64" s="110" t="s">
        <v>45</v>
      </c>
      <c r="C64" s="110" t="s">
        <v>157</v>
      </c>
      <c r="D64" s="111" t="s">
        <v>244</v>
      </c>
      <c r="E64" s="112">
        <v>14</v>
      </c>
      <c r="F64" s="112">
        <v>5</v>
      </c>
      <c r="G64" s="112">
        <v>12</v>
      </c>
      <c r="H64" s="112">
        <v>7</v>
      </c>
      <c r="I64" s="112">
        <v>12</v>
      </c>
      <c r="J64" s="112">
        <v>6</v>
      </c>
      <c r="K64" s="112">
        <v>1</v>
      </c>
      <c r="L64" s="112">
        <v>0</v>
      </c>
      <c r="M64" s="112">
        <v>0</v>
      </c>
      <c r="N64" s="112">
        <v>0</v>
      </c>
      <c r="O64" s="112">
        <v>0</v>
      </c>
      <c r="P64" s="112">
        <v>0</v>
      </c>
      <c r="Q64" s="113">
        <v>39</v>
      </c>
      <c r="R64" s="113">
        <v>18</v>
      </c>
      <c r="S64" s="114">
        <f t="shared" si="0"/>
        <v>1</v>
      </c>
      <c r="T64" s="114">
        <f t="shared" si="0"/>
        <v>0</v>
      </c>
      <c r="U64" s="115">
        <f t="shared" si="1"/>
        <v>2.5641025641025639</v>
      </c>
      <c r="V64" s="115">
        <f t="shared" si="1"/>
        <v>0</v>
      </c>
    </row>
    <row r="65" spans="1:22" ht="25.5">
      <c r="A65" s="110" t="s">
        <v>10</v>
      </c>
      <c r="B65" s="110" t="s">
        <v>45</v>
      </c>
      <c r="C65" s="110" t="s">
        <v>157</v>
      </c>
      <c r="D65" s="111" t="s">
        <v>245</v>
      </c>
      <c r="E65" s="112">
        <v>3</v>
      </c>
      <c r="F65" s="112">
        <v>0</v>
      </c>
      <c r="G65" s="112">
        <v>1</v>
      </c>
      <c r="H65" s="112">
        <v>0</v>
      </c>
      <c r="I65" s="112">
        <v>0</v>
      </c>
      <c r="J65" s="112">
        <v>0</v>
      </c>
      <c r="K65" s="112">
        <v>0</v>
      </c>
      <c r="L65" s="112">
        <v>0</v>
      </c>
      <c r="M65" s="112">
        <v>0</v>
      </c>
      <c r="N65" s="112">
        <v>0</v>
      </c>
      <c r="O65" s="112">
        <v>0</v>
      </c>
      <c r="P65" s="112">
        <v>0</v>
      </c>
      <c r="Q65" s="113">
        <v>4</v>
      </c>
      <c r="R65" s="113">
        <v>0</v>
      </c>
      <c r="S65" s="114">
        <f t="shared" si="0"/>
        <v>0</v>
      </c>
      <c r="T65" s="114">
        <f t="shared" si="0"/>
        <v>0</v>
      </c>
      <c r="U65" s="115">
        <f t="shared" si="1"/>
        <v>0</v>
      </c>
      <c r="V65" s="115">
        <v>0</v>
      </c>
    </row>
    <row r="66" spans="1:22">
      <c r="A66" s="110" t="s">
        <v>10</v>
      </c>
      <c r="B66" s="110" t="s">
        <v>45</v>
      </c>
      <c r="C66" s="110" t="s">
        <v>157</v>
      </c>
      <c r="D66" s="110" t="s">
        <v>246</v>
      </c>
      <c r="E66" s="112">
        <v>32</v>
      </c>
      <c r="F66" s="112">
        <v>8</v>
      </c>
      <c r="G66" s="112">
        <v>16</v>
      </c>
      <c r="H66" s="112">
        <v>5</v>
      </c>
      <c r="I66" s="112">
        <v>11</v>
      </c>
      <c r="J66" s="112">
        <v>5</v>
      </c>
      <c r="K66" s="112">
        <v>3</v>
      </c>
      <c r="L66" s="112">
        <v>0</v>
      </c>
      <c r="M66" s="112">
        <v>0</v>
      </c>
      <c r="N66" s="112">
        <v>0</v>
      </c>
      <c r="O66" s="112">
        <v>0</v>
      </c>
      <c r="P66" s="112">
        <v>0</v>
      </c>
      <c r="Q66" s="113">
        <v>62</v>
      </c>
      <c r="R66" s="113">
        <v>18</v>
      </c>
      <c r="S66" s="114">
        <f t="shared" si="0"/>
        <v>3</v>
      </c>
      <c r="T66" s="114">
        <f t="shared" si="0"/>
        <v>0</v>
      </c>
      <c r="U66" s="115">
        <f t="shared" si="1"/>
        <v>4.838709677419355</v>
      </c>
      <c r="V66" s="115">
        <f t="shared" si="1"/>
        <v>0</v>
      </c>
    </row>
    <row r="67" spans="1:22" ht="25.5">
      <c r="A67" s="110" t="s">
        <v>10</v>
      </c>
      <c r="B67" s="110" t="s">
        <v>45</v>
      </c>
      <c r="C67" s="110" t="s">
        <v>157</v>
      </c>
      <c r="D67" s="111" t="s">
        <v>247</v>
      </c>
      <c r="E67" s="112">
        <v>6</v>
      </c>
      <c r="F67" s="112">
        <v>1</v>
      </c>
      <c r="G67" s="112">
        <v>4</v>
      </c>
      <c r="H67" s="112">
        <v>1</v>
      </c>
      <c r="I67" s="112">
        <v>2</v>
      </c>
      <c r="J67" s="112">
        <v>2</v>
      </c>
      <c r="K67" s="112">
        <v>0</v>
      </c>
      <c r="L67" s="112">
        <v>0</v>
      </c>
      <c r="M67" s="112">
        <v>0</v>
      </c>
      <c r="N67" s="112">
        <v>0</v>
      </c>
      <c r="O67" s="112">
        <v>0</v>
      </c>
      <c r="P67" s="112">
        <v>0</v>
      </c>
      <c r="Q67" s="113">
        <v>12</v>
      </c>
      <c r="R67" s="113">
        <v>4</v>
      </c>
      <c r="S67" s="114">
        <f t="shared" si="0"/>
        <v>0</v>
      </c>
      <c r="T67" s="114">
        <f t="shared" si="0"/>
        <v>0</v>
      </c>
      <c r="U67" s="115">
        <f t="shared" si="1"/>
        <v>0</v>
      </c>
      <c r="V67" s="115">
        <f t="shared" si="1"/>
        <v>0</v>
      </c>
    </row>
    <row r="68" spans="1:22" ht="25.5">
      <c r="A68" s="110" t="s">
        <v>10</v>
      </c>
      <c r="B68" s="110" t="s">
        <v>45</v>
      </c>
      <c r="C68" s="110" t="s">
        <v>157</v>
      </c>
      <c r="D68" s="111" t="s">
        <v>248</v>
      </c>
      <c r="E68" s="112">
        <v>0</v>
      </c>
      <c r="F68" s="112">
        <v>0</v>
      </c>
      <c r="G68" s="112">
        <v>2</v>
      </c>
      <c r="H68" s="112">
        <v>0</v>
      </c>
      <c r="I68" s="112">
        <v>0</v>
      </c>
      <c r="J68" s="112">
        <v>0</v>
      </c>
      <c r="K68" s="112">
        <v>0</v>
      </c>
      <c r="L68" s="112">
        <v>0</v>
      </c>
      <c r="M68" s="112">
        <v>0</v>
      </c>
      <c r="N68" s="112">
        <v>0</v>
      </c>
      <c r="O68" s="112">
        <v>0</v>
      </c>
      <c r="P68" s="112">
        <v>0</v>
      </c>
      <c r="Q68" s="113">
        <v>2</v>
      </c>
      <c r="R68" s="113">
        <v>0</v>
      </c>
      <c r="S68" s="114">
        <f t="shared" si="0"/>
        <v>0</v>
      </c>
      <c r="T68" s="114">
        <f t="shared" si="0"/>
        <v>0</v>
      </c>
      <c r="U68" s="115">
        <f t="shared" si="1"/>
        <v>0</v>
      </c>
      <c r="V68" s="115">
        <v>0</v>
      </c>
    </row>
    <row r="69" spans="1:22">
      <c r="A69" s="737" t="s">
        <v>249</v>
      </c>
      <c r="B69" s="737"/>
      <c r="C69" s="737"/>
      <c r="D69" s="737"/>
      <c r="E69" s="116">
        <f>SUM(E7:E68)</f>
        <v>415</v>
      </c>
      <c r="F69" s="116">
        <f t="shared" ref="F69:R69" si="2">SUM(F7:F68)</f>
        <v>224</v>
      </c>
      <c r="G69" s="116">
        <f t="shared" si="2"/>
        <v>302</v>
      </c>
      <c r="H69" s="116">
        <f t="shared" si="2"/>
        <v>173</v>
      </c>
      <c r="I69" s="116">
        <f t="shared" si="2"/>
        <v>228</v>
      </c>
      <c r="J69" s="116">
        <f t="shared" si="2"/>
        <v>147</v>
      </c>
      <c r="K69" s="116">
        <f t="shared" si="2"/>
        <v>34</v>
      </c>
      <c r="L69" s="116">
        <f t="shared" si="2"/>
        <v>15</v>
      </c>
      <c r="M69" s="116">
        <f t="shared" si="2"/>
        <v>7</v>
      </c>
      <c r="N69" s="116">
        <f t="shared" si="2"/>
        <v>3</v>
      </c>
      <c r="O69" s="116">
        <f t="shared" si="2"/>
        <v>0</v>
      </c>
      <c r="P69" s="116">
        <f t="shared" si="2"/>
        <v>0</v>
      </c>
      <c r="Q69" s="116">
        <f t="shared" si="2"/>
        <v>986</v>
      </c>
      <c r="R69" s="116">
        <f t="shared" si="2"/>
        <v>562</v>
      </c>
      <c r="S69" s="130">
        <f t="shared" si="0"/>
        <v>41</v>
      </c>
      <c r="T69" s="130">
        <f t="shared" si="0"/>
        <v>18</v>
      </c>
      <c r="U69" s="131">
        <f t="shared" si="1"/>
        <v>4.1582150101419879</v>
      </c>
      <c r="V69" s="131">
        <f t="shared" si="1"/>
        <v>3.2028469750889679</v>
      </c>
    </row>
    <row r="70" spans="1:22">
      <c r="A70" s="110" t="s">
        <v>10</v>
      </c>
      <c r="B70" s="110" t="s">
        <v>45</v>
      </c>
      <c r="C70" s="110" t="s">
        <v>166</v>
      </c>
      <c r="D70" s="110" t="s">
        <v>250</v>
      </c>
      <c r="E70" s="112">
        <v>13</v>
      </c>
      <c r="F70" s="112">
        <v>11</v>
      </c>
      <c r="G70" s="112">
        <v>9</v>
      </c>
      <c r="H70" s="112">
        <v>7</v>
      </c>
      <c r="I70" s="112">
        <v>0</v>
      </c>
      <c r="J70" s="112">
        <v>0</v>
      </c>
      <c r="K70" s="112">
        <v>2</v>
      </c>
      <c r="L70" s="112">
        <v>2</v>
      </c>
      <c r="M70" s="112">
        <v>2</v>
      </c>
      <c r="N70" s="112">
        <v>2</v>
      </c>
      <c r="O70" s="112">
        <v>0</v>
      </c>
      <c r="P70" s="112">
        <v>0</v>
      </c>
      <c r="Q70" s="113">
        <v>26</v>
      </c>
      <c r="R70" s="113">
        <v>22</v>
      </c>
      <c r="S70" s="114">
        <f t="shared" ref="S70:T75" si="3">K70+M70+O70</f>
        <v>4</v>
      </c>
      <c r="T70" s="114">
        <f t="shared" si="3"/>
        <v>4</v>
      </c>
      <c r="U70" s="115">
        <f>S70/Q70*100</f>
        <v>15.384615384615385</v>
      </c>
      <c r="V70" s="115">
        <f>T70/R70*100</f>
        <v>18.181818181818183</v>
      </c>
    </row>
    <row r="71" spans="1:22">
      <c r="A71" s="110" t="s">
        <v>10</v>
      </c>
      <c r="B71" s="110" t="s">
        <v>45</v>
      </c>
      <c r="C71" s="110" t="s">
        <v>166</v>
      </c>
      <c r="D71" s="110" t="s">
        <v>203</v>
      </c>
      <c r="E71" s="112">
        <v>0</v>
      </c>
      <c r="F71" s="112">
        <v>0</v>
      </c>
      <c r="G71" s="112">
        <v>0</v>
      </c>
      <c r="H71" s="112">
        <v>0</v>
      </c>
      <c r="I71" s="112">
        <v>0</v>
      </c>
      <c r="J71" s="112">
        <v>0</v>
      </c>
      <c r="K71" s="112">
        <v>0</v>
      </c>
      <c r="L71" s="112">
        <v>0</v>
      </c>
      <c r="M71" s="112">
        <v>1</v>
      </c>
      <c r="N71" s="112">
        <v>0</v>
      </c>
      <c r="O71" s="112">
        <v>0</v>
      </c>
      <c r="P71" s="112">
        <v>0</v>
      </c>
      <c r="Q71" s="113">
        <v>1</v>
      </c>
      <c r="R71" s="113">
        <v>0</v>
      </c>
      <c r="S71" s="114">
        <f t="shared" si="3"/>
        <v>1</v>
      </c>
      <c r="T71" s="114">
        <f t="shared" si="3"/>
        <v>0</v>
      </c>
      <c r="U71" s="115">
        <f t="shared" ref="U71:V86" si="4">S71/Q71*100</f>
        <v>100</v>
      </c>
      <c r="V71" s="115">
        <v>0</v>
      </c>
    </row>
    <row r="72" spans="1:22" ht="25.5">
      <c r="A72" s="110" t="s">
        <v>10</v>
      </c>
      <c r="B72" s="110" t="s">
        <v>45</v>
      </c>
      <c r="C72" s="110" t="s">
        <v>166</v>
      </c>
      <c r="D72" s="111" t="s">
        <v>220</v>
      </c>
      <c r="E72" s="112">
        <v>31</v>
      </c>
      <c r="F72" s="112">
        <v>8</v>
      </c>
      <c r="G72" s="112">
        <v>25</v>
      </c>
      <c r="H72" s="112">
        <v>6</v>
      </c>
      <c r="I72" s="112">
        <v>13</v>
      </c>
      <c r="J72" s="112">
        <v>4</v>
      </c>
      <c r="K72" s="112">
        <v>2</v>
      </c>
      <c r="L72" s="112">
        <v>1</v>
      </c>
      <c r="M72" s="112">
        <v>0</v>
      </c>
      <c r="N72" s="112">
        <v>0</v>
      </c>
      <c r="O72" s="112">
        <v>1</v>
      </c>
      <c r="P72" s="112">
        <v>0</v>
      </c>
      <c r="Q72" s="113">
        <v>72</v>
      </c>
      <c r="R72" s="113">
        <v>19</v>
      </c>
      <c r="S72" s="114">
        <f t="shared" si="3"/>
        <v>3</v>
      </c>
      <c r="T72" s="114">
        <f t="shared" si="3"/>
        <v>1</v>
      </c>
      <c r="U72" s="115">
        <f t="shared" si="4"/>
        <v>4.1666666666666661</v>
      </c>
      <c r="V72" s="115">
        <f>T72/R72*100</f>
        <v>5.2631578947368416</v>
      </c>
    </row>
    <row r="73" spans="1:22">
      <c r="A73" s="110" t="s">
        <v>10</v>
      </c>
      <c r="B73" s="110" t="s">
        <v>45</v>
      </c>
      <c r="C73" s="110" t="s">
        <v>166</v>
      </c>
      <c r="D73" s="110" t="s">
        <v>246</v>
      </c>
      <c r="E73" s="112">
        <v>15</v>
      </c>
      <c r="F73" s="112">
        <v>5</v>
      </c>
      <c r="G73" s="112">
        <v>5</v>
      </c>
      <c r="H73" s="112">
        <v>2</v>
      </c>
      <c r="I73" s="112">
        <v>7</v>
      </c>
      <c r="J73" s="112">
        <v>2</v>
      </c>
      <c r="K73" s="112">
        <v>0</v>
      </c>
      <c r="L73" s="112">
        <v>0</v>
      </c>
      <c r="M73" s="112">
        <v>0</v>
      </c>
      <c r="N73" s="112">
        <v>0</v>
      </c>
      <c r="O73" s="112">
        <v>0</v>
      </c>
      <c r="P73" s="112">
        <v>0</v>
      </c>
      <c r="Q73" s="113">
        <v>27</v>
      </c>
      <c r="R73" s="113">
        <v>9</v>
      </c>
      <c r="S73" s="114">
        <f t="shared" si="3"/>
        <v>0</v>
      </c>
      <c r="T73" s="114">
        <f t="shared" si="3"/>
        <v>0</v>
      </c>
      <c r="U73" s="115">
        <f t="shared" si="4"/>
        <v>0</v>
      </c>
      <c r="V73" s="115">
        <f>T73/R73*100</f>
        <v>0</v>
      </c>
    </row>
    <row r="74" spans="1:22">
      <c r="A74" s="737" t="s">
        <v>251</v>
      </c>
      <c r="B74" s="737"/>
      <c r="C74" s="737"/>
      <c r="D74" s="737"/>
      <c r="E74" s="116">
        <f>SUM(E70:E73)</f>
        <v>59</v>
      </c>
      <c r="F74" s="116">
        <f t="shared" ref="F74:R74" si="5">SUM(F70:F73)</f>
        <v>24</v>
      </c>
      <c r="G74" s="116">
        <f t="shared" si="5"/>
        <v>39</v>
      </c>
      <c r="H74" s="116">
        <f t="shared" si="5"/>
        <v>15</v>
      </c>
      <c r="I74" s="116">
        <f t="shared" si="5"/>
        <v>20</v>
      </c>
      <c r="J74" s="116">
        <f t="shared" si="5"/>
        <v>6</v>
      </c>
      <c r="K74" s="116">
        <f t="shared" si="5"/>
        <v>4</v>
      </c>
      <c r="L74" s="116">
        <f t="shared" si="5"/>
        <v>3</v>
      </c>
      <c r="M74" s="116">
        <f t="shared" si="5"/>
        <v>3</v>
      </c>
      <c r="N74" s="116">
        <f t="shared" si="5"/>
        <v>2</v>
      </c>
      <c r="O74" s="116">
        <f t="shared" si="5"/>
        <v>1</v>
      </c>
      <c r="P74" s="116">
        <f t="shared" si="5"/>
        <v>0</v>
      </c>
      <c r="Q74" s="116">
        <f t="shared" si="5"/>
        <v>126</v>
      </c>
      <c r="R74" s="116">
        <f t="shared" si="5"/>
        <v>50</v>
      </c>
      <c r="S74" s="116">
        <f t="shared" si="3"/>
        <v>8</v>
      </c>
      <c r="T74" s="116">
        <f t="shared" si="3"/>
        <v>5</v>
      </c>
      <c r="U74" s="118">
        <f t="shared" si="4"/>
        <v>6.3492063492063489</v>
      </c>
      <c r="V74" s="118">
        <f>T74/R74*100</f>
        <v>10</v>
      </c>
    </row>
    <row r="75" spans="1:22">
      <c r="A75" s="740" t="s">
        <v>252</v>
      </c>
      <c r="B75" s="740"/>
      <c r="C75" s="740"/>
      <c r="D75" s="740"/>
      <c r="E75" s="122">
        <f>E69+E74</f>
        <v>474</v>
      </c>
      <c r="F75" s="122">
        <f t="shared" ref="F75:R75" si="6">F69+F74</f>
        <v>248</v>
      </c>
      <c r="G75" s="122">
        <f t="shared" si="6"/>
        <v>341</v>
      </c>
      <c r="H75" s="122">
        <f t="shared" si="6"/>
        <v>188</v>
      </c>
      <c r="I75" s="122">
        <f t="shared" si="6"/>
        <v>248</v>
      </c>
      <c r="J75" s="122">
        <f t="shared" si="6"/>
        <v>153</v>
      </c>
      <c r="K75" s="122">
        <f t="shared" si="6"/>
        <v>38</v>
      </c>
      <c r="L75" s="122">
        <f t="shared" si="6"/>
        <v>18</v>
      </c>
      <c r="M75" s="122">
        <f t="shared" si="6"/>
        <v>10</v>
      </c>
      <c r="N75" s="122">
        <f t="shared" si="6"/>
        <v>5</v>
      </c>
      <c r="O75" s="122">
        <f t="shared" si="6"/>
        <v>1</v>
      </c>
      <c r="P75" s="122">
        <f t="shared" si="6"/>
        <v>0</v>
      </c>
      <c r="Q75" s="122">
        <f t="shared" si="6"/>
        <v>1112</v>
      </c>
      <c r="R75" s="122">
        <f t="shared" si="6"/>
        <v>612</v>
      </c>
      <c r="S75" s="122">
        <f t="shared" si="3"/>
        <v>49</v>
      </c>
      <c r="T75" s="122">
        <f t="shared" si="3"/>
        <v>23</v>
      </c>
      <c r="U75" s="132">
        <f t="shared" si="4"/>
        <v>4.4064748201438846</v>
      </c>
      <c r="V75" s="132">
        <f>T75/R75*100</f>
        <v>3.7581699346405228</v>
      </c>
    </row>
    <row r="76" spans="1:22" ht="25.5">
      <c r="A76" s="110" t="s">
        <v>10</v>
      </c>
      <c r="B76" s="110" t="s">
        <v>60</v>
      </c>
      <c r="C76" s="110" t="s">
        <v>157</v>
      </c>
      <c r="D76" s="111" t="s">
        <v>187</v>
      </c>
      <c r="E76" s="112">
        <v>4</v>
      </c>
      <c r="F76" s="112">
        <v>3</v>
      </c>
      <c r="G76" s="112">
        <v>2</v>
      </c>
      <c r="H76" s="112">
        <v>2</v>
      </c>
      <c r="I76" s="112">
        <v>1</v>
      </c>
      <c r="J76" s="112">
        <v>1</v>
      </c>
      <c r="K76" s="112">
        <v>0</v>
      </c>
      <c r="L76" s="112">
        <v>0</v>
      </c>
      <c r="M76" s="112">
        <v>0</v>
      </c>
      <c r="N76" s="112">
        <v>0</v>
      </c>
      <c r="O76" s="112">
        <v>0</v>
      </c>
      <c r="P76" s="112">
        <v>0</v>
      </c>
      <c r="Q76" s="113">
        <v>7</v>
      </c>
      <c r="R76" s="113">
        <v>6</v>
      </c>
      <c r="S76" s="114">
        <f>I76+K76+M76</f>
        <v>1</v>
      </c>
      <c r="T76" s="114">
        <f>J76+L76+N76</f>
        <v>1</v>
      </c>
      <c r="U76" s="115">
        <f t="shared" si="4"/>
        <v>14.285714285714285</v>
      </c>
      <c r="V76" s="115">
        <f>T76/R76*100</f>
        <v>16.666666666666664</v>
      </c>
    </row>
    <row r="77" spans="1:22" ht="25.5">
      <c r="A77" s="110" t="s">
        <v>10</v>
      </c>
      <c r="B77" s="110" t="s">
        <v>60</v>
      </c>
      <c r="C77" s="110" t="s">
        <v>157</v>
      </c>
      <c r="D77" s="111" t="s">
        <v>188</v>
      </c>
      <c r="E77" s="112">
        <v>6</v>
      </c>
      <c r="F77" s="112">
        <v>6</v>
      </c>
      <c r="G77" s="112">
        <v>5</v>
      </c>
      <c r="H77" s="112">
        <v>5</v>
      </c>
      <c r="I77" s="112">
        <v>0</v>
      </c>
      <c r="J77" s="112">
        <v>0</v>
      </c>
      <c r="K77" s="112">
        <v>0</v>
      </c>
      <c r="L77" s="112">
        <v>0</v>
      </c>
      <c r="M77" s="112">
        <v>0</v>
      </c>
      <c r="N77" s="112">
        <v>0</v>
      </c>
      <c r="O77" s="112">
        <v>0</v>
      </c>
      <c r="P77" s="112">
        <v>0</v>
      </c>
      <c r="Q77" s="113">
        <v>11</v>
      </c>
      <c r="R77" s="113">
        <v>11</v>
      </c>
      <c r="S77" s="114">
        <f t="shared" ref="S77:T124" si="7">I77+K77+M77</f>
        <v>0</v>
      </c>
      <c r="T77" s="114">
        <f t="shared" si="7"/>
        <v>0</v>
      </c>
      <c r="U77" s="115">
        <f t="shared" si="4"/>
        <v>0</v>
      </c>
      <c r="V77" s="115">
        <f t="shared" si="4"/>
        <v>0</v>
      </c>
    </row>
    <row r="78" spans="1:22" ht="25.5">
      <c r="A78" s="110" t="s">
        <v>10</v>
      </c>
      <c r="B78" s="110" t="s">
        <v>60</v>
      </c>
      <c r="C78" s="110" t="s">
        <v>157</v>
      </c>
      <c r="D78" s="111" t="s">
        <v>189</v>
      </c>
      <c r="E78" s="112">
        <v>0</v>
      </c>
      <c r="F78" s="112">
        <v>0</v>
      </c>
      <c r="G78" s="112">
        <v>0</v>
      </c>
      <c r="H78" s="112">
        <v>0</v>
      </c>
      <c r="I78" s="112">
        <v>0</v>
      </c>
      <c r="J78" s="112">
        <v>0</v>
      </c>
      <c r="K78" s="112">
        <v>1</v>
      </c>
      <c r="L78" s="112">
        <v>0</v>
      </c>
      <c r="M78" s="112">
        <v>0</v>
      </c>
      <c r="N78" s="112">
        <v>0</v>
      </c>
      <c r="O78" s="112">
        <v>0</v>
      </c>
      <c r="P78" s="112">
        <v>0</v>
      </c>
      <c r="Q78" s="113">
        <v>1</v>
      </c>
      <c r="R78" s="113">
        <v>0</v>
      </c>
      <c r="S78" s="114">
        <f t="shared" si="7"/>
        <v>1</v>
      </c>
      <c r="T78" s="114">
        <f t="shared" si="7"/>
        <v>0</v>
      </c>
      <c r="U78" s="115">
        <f t="shared" si="4"/>
        <v>100</v>
      </c>
      <c r="V78" s="115">
        <v>0</v>
      </c>
    </row>
    <row r="79" spans="1:22" ht="25.5">
      <c r="A79" s="110" t="s">
        <v>10</v>
      </c>
      <c r="B79" s="110" t="s">
        <v>60</v>
      </c>
      <c r="C79" s="110" t="s">
        <v>157</v>
      </c>
      <c r="D79" s="111" t="s">
        <v>190</v>
      </c>
      <c r="E79" s="112">
        <v>17</v>
      </c>
      <c r="F79" s="112">
        <v>15</v>
      </c>
      <c r="G79" s="112">
        <v>5</v>
      </c>
      <c r="H79" s="112">
        <v>4</v>
      </c>
      <c r="I79" s="112">
        <v>1</v>
      </c>
      <c r="J79" s="112">
        <v>0</v>
      </c>
      <c r="K79" s="112">
        <v>1</v>
      </c>
      <c r="L79" s="112">
        <v>0</v>
      </c>
      <c r="M79" s="112">
        <v>0</v>
      </c>
      <c r="N79" s="112">
        <v>0</v>
      </c>
      <c r="O79" s="112">
        <v>0</v>
      </c>
      <c r="P79" s="112">
        <v>0</v>
      </c>
      <c r="Q79" s="113">
        <v>24</v>
      </c>
      <c r="R79" s="113">
        <v>19</v>
      </c>
      <c r="S79" s="114">
        <f t="shared" si="7"/>
        <v>2</v>
      </c>
      <c r="T79" s="114">
        <f t="shared" si="7"/>
        <v>0</v>
      </c>
      <c r="U79" s="115">
        <f t="shared" si="4"/>
        <v>8.3333333333333321</v>
      </c>
      <c r="V79" s="115">
        <f t="shared" si="4"/>
        <v>0</v>
      </c>
    </row>
    <row r="80" spans="1:22" ht="25.5">
      <c r="A80" s="110" t="s">
        <v>10</v>
      </c>
      <c r="B80" s="110" t="s">
        <v>60</v>
      </c>
      <c r="C80" s="110" t="s">
        <v>157</v>
      </c>
      <c r="D80" s="111" t="s">
        <v>191</v>
      </c>
      <c r="E80" s="112">
        <v>0</v>
      </c>
      <c r="F80" s="112">
        <v>0</v>
      </c>
      <c r="G80" s="112">
        <v>11</v>
      </c>
      <c r="H80" s="112">
        <v>9</v>
      </c>
      <c r="I80" s="112">
        <v>0</v>
      </c>
      <c r="J80" s="112">
        <v>0</v>
      </c>
      <c r="K80" s="112">
        <v>1</v>
      </c>
      <c r="L80" s="112">
        <v>1</v>
      </c>
      <c r="M80" s="112">
        <v>0</v>
      </c>
      <c r="N80" s="112">
        <v>0</v>
      </c>
      <c r="O80" s="112">
        <v>0</v>
      </c>
      <c r="P80" s="112">
        <v>0</v>
      </c>
      <c r="Q80" s="113">
        <v>12</v>
      </c>
      <c r="R80" s="113">
        <v>10</v>
      </c>
      <c r="S80" s="114">
        <f t="shared" si="7"/>
        <v>1</v>
      </c>
      <c r="T80" s="114">
        <f t="shared" si="7"/>
        <v>1</v>
      </c>
      <c r="U80" s="115">
        <f t="shared" si="4"/>
        <v>8.3333333333333321</v>
      </c>
      <c r="V80" s="115">
        <f t="shared" si="4"/>
        <v>10</v>
      </c>
    </row>
    <row r="81" spans="1:22" ht="25.5">
      <c r="A81" s="110" t="s">
        <v>10</v>
      </c>
      <c r="B81" s="110" t="s">
        <v>60</v>
      </c>
      <c r="C81" s="110" t="s">
        <v>157</v>
      </c>
      <c r="D81" s="111" t="s">
        <v>192</v>
      </c>
      <c r="E81" s="112">
        <v>0</v>
      </c>
      <c r="F81" s="112">
        <v>0</v>
      </c>
      <c r="G81" s="112">
        <v>1</v>
      </c>
      <c r="H81" s="112">
        <v>1</v>
      </c>
      <c r="I81" s="112">
        <v>1</v>
      </c>
      <c r="J81" s="112">
        <v>1</v>
      </c>
      <c r="K81" s="112">
        <v>0</v>
      </c>
      <c r="L81" s="112">
        <v>0</v>
      </c>
      <c r="M81" s="112">
        <v>0</v>
      </c>
      <c r="N81" s="112">
        <v>0</v>
      </c>
      <c r="O81" s="112">
        <v>0</v>
      </c>
      <c r="P81" s="112">
        <v>0</v>
      </c>
      <c r="Q81" s="113">
        <v>2</v>
      </c>
      <c r="R81" s="113">
        <v>2</v>
      </c>
      <c r="S81" s="114">
        <f t="shared" si="7"/>
        <v>1</v>
      </c>
      <c r="T81" s="114">
        <f t="shared" si="7"/>
        <v>1</v>
      </c>
      <c r="U81" s="115">
        <f t="shared" si="4"/>
        <v>50</v>
      </c>
      <c r="V81" s="115">
        <f t="shared" si="4"/>
        <v>50</v>
      </c>
    </row>
    <row r="82" spans="1:22">
      <c r="A82" s="110" t="s">
        <v>10</v>
      </c>
      <c r="B82" s="110" t="s">
        <v>60</v>
      </c>
      <c r="C82" s="110" t="s">
        <v>157</v>
      </c>
      <c r="D82" s="110" t="s">
        <v>193</v>
      </c>
      <c r="E82" s="112">
        <v>0</v>
      </c>
      <c r="F82" s="112">
        <v>0</v>
      </c>
      <c r="G82" s="112">
        <v>4</v>
      </c>
      <c r="H82" s="112">
        <v>3</v>
      </c>
      <c r="I82" s="112">
        <v>1</v>
      </c>
      <c r="J82" s="112">
        <v>0</v>
      </c>
      <c r="K82" s="112">
        <v>0</v>
      </c>
      <c r="L82" s="112">
        <v>0</v>
      </c>
      <c r="M82" s="112">
        <v>0</v>
      </c>
      <c r="N82" s="112">
        <v>0</v>
      </c>
      <c r="O82" s="112">
        <v>0</v>
      </c>
      <c r="P82" s="112">
        <v>0</v>
      </c>
      <c r="Q82" s="113">
        <v>5</v>
      </c>
      <c r="R82" s="113">
        <v>3</v>
      </c>
      <c r="S82" s="114">
        <f t="shared" si="7"/>
        <v>1</v>
      </c>
      <c r="T82" s="114">
        <f t="shared" si="7"/>
        <v>0</v>
      </c>
      <c r="U82" s="115">
        <f t="shared" si="4"/>
        <v>20</v>
      </c>
      <c r="V82" s="115">
        <f t="shared" si="4"/>
        <v>0</v>
      </c>
    </row>
    <row r="83" spans="1:22">
      <c r="A83" s="110" t="s">
        <v>10</v>
      </c>
      <c r="B83" s="110" t="s">
        <v>60</v>
      </c>
      <c r="C83" s="110" t="s">
        <v>157</v>
      </c>
      <c r="D83" s="110" t="s">
        <v>253</v>
      </c>
      <c r="E83" s="112">
        <v>0</v>
      </c>
      <c r="F83" s="112">
        <v>0</v>
      </c>
      <c r="G83" s="112">
        <v>2</v>
      </c>
      <c r="H83" s="112">
        <v>0</v>
      </c>
      <c r="I83" s="112">
        <v>0</v>
      </c>
      <c r="J83" s="112">
        <v>0</v>
      </c>
      <c r="K83" s="112">
        <v>0</v>
      </c>
      <c r="L83" s="112">
        <v>0</v>
      </c>
      <c r="M83" s="112">
        <v>0</v>
      </c>
      <c r="N83" s="112">
        <v>0</v>
      </c>
      <c r="O83" s="112">
        <v>0</v>
      </c>
      <c r="P83" s="112">
        <v>0</v>
      </c>
      <c r="Q83" s="113">
        <v>2</v>
      </c>
      <c r="R83" s="113">
        <v>0</v>
      </c>
      <c r="S83" s="114">
        <f t="shared" si="7"/>
        <v>0</v>
      </c>
      <c r="T83" s="114">
        <f t="shared" si="7"/>
        <v>0</v>
      </c>
      <c r="U83" s="115">
        <f t="shared" si="4"/>
        <v>0</v>
      </c>
      <c r="V83" s="115">
        <v>0</v>
      </c>
    </row>
    <row r="84" spans="1:22" ht="25.5">
      <c r="A84" s="110" t="s">
        <v>10</v>
      </c>
      <c r="B84" s="110" t="s">
        <v>60</v>
      </c>
      <c r="C84" s="110" t="s">
        <v>157</v>
      </c>
      <c r="D84" s="111" t="s">
        <v>254</v>
      </c>
      <c r="E84" s="112">
        <v>1</v>
      </c>
      <c r="F84" s="112">
        <v>0</v>
      </c>
      <c r="G84" s="112">
        <v>0</v>
      </c>
      <c r="H84" s="112">
        <v>0</v>
      </c>
      <c r="I84" s="112">
        <v>0</v>
      </c>
      <c r="J84" s="112">
        <v>0</v>
      </c>
      <c r="K84" s="112">
        <v>0</v>
      </c>
      <c r="L84" s="112">
        <v>0</v>
      </c>
      <c r="M84" s="112">
        <v>0</v>
      </c>
      <c r="N84" s="112">
        <v>0</v>
      </c>
      <c r="O84" s="112">
        <v>0</v>
      </c>
      <c r="P84" s="112">
        <v>0</v>
      </c>
      <c r="Q84" s="113">
        <v>1</v>
      </c>
      <c r="R84" s="113">
        <v>0</v>
      </c>
      <c r="S84" s="114">
        <f t="shared" si="7"/>
        <v>0</v>
      </c>
      <c r="T84" s="114">
        <f t="shared" si="7"/>
        <v>0</v>
      </c>
      <c r="U84" s="115">
        <f t="shared" si="4"/>
        <v>0</v>
      </c>
      <c r="V84" s="115">
        <v>0</v>
      </c>
    </row>
    <row r="85" spans="1:22">
      <c r="A85" s="110" t="s">
        <v>10</v>
      </c>
      <c r="B85" s="110" t="s">
        <v>60</v>
      </c>
      <c r="C85" s="110" t="s">
        <v>157</v>
      </c>
      <c r="D85" s="110" t="s">
        <v>197</v>
      </c>
      <c r="E85" s="112">
        <v>2</v>
      </c>
      <c r="F85" s="112">
        <v>0</v>
      </c>
      <c r="G85" s="112">
        <v>9</v>
      </c>
      <c r="H85" s="112">
        <v>6</v>
      </c>
      <c r="I85" s="112">
        <v>0</v>
      </c>
      <c r="J85" s="112">
        <v>0</v>
      </c>
      <c r="K85" s="112">
        <v>0</v>
      </c>
      <c r="L85" s="112">
        <v>0</v>
      </c>
      <c r="M85" s="112">
        <v>0</v>
      </c>
      <c r="N85" s="112">
        <v>0</v>
      </c>
      <c r="O85" s="112">
        <v>0</v>
      </c>
      <c r="P85" s="112">
        <v>0</v>
      </c>
      <c r="Q85" s="113">
        <v>11</v>
      </c>
      <c r="R85" s="113">
        <v>6</v>
      </c>
      <c r="S85" s="114">
        <f t="shared" si="7"/>
        <v>0</v>
      </c>
      <c r="T85" s="114">
        <f t="shared" si="7"/>
        <v>0</v>
      </c>
      <c r="U85" s="115">
        <f t="shared" si="4"/>
        <v>0</v>
      </c>
      <c r="V85" s="115">
        <f t="shared" si="4"/>
        <v>0</v>
      </c>
    </row>
    <row r="86" spans="1:22">
      <c r="A86" s="110" t="s">
        <v>10</v>
      </c>
      <c r="B86" s="110" t="s">
        <v>60</v>
      </c>
      <c r="C86" s="110" t="s">
        <v>157</v>
      </c>
      <c r="D86" s="110" t="s">
        <v>198</v>
      </c>
      <c r="E86" s="112">
        <v>1</v>
      </c>
      <c r="F86" s="112">
        <v>1</v>
      </c>
      <c r="G86" s="112">
        <v>4</v>
      </c>
      <c r="H86" s="112">
        <v>3</v>
      </c>
      <c r="I86" s="112">
        <v>0</v>
      </c>
      <c r="J86" s="112">
        <v>0</v>
      </c>
      <c r="K86" s="112">
        <v>0</v>
      </c>
      <c r="L86" s="112">
        <v>0</v>
      </c>
      <c r="M86" s="112">
        <v>0</v>
      </c>
      <c r="N86" s="112">
        <v>0</v>
      </c>
      <c r="O86" s="112">
        <v>0</v>
      </c>
      <c r="P86" s="112">
        <v>0</v>
      </c>
      <c r="Q86" s="113">
        <v>5</v>
      </c>
      <c r="R86" s="113">
        <v>4</v>
      </c>
      <c r="S86" s="114">
        <f t="shared" si="7"/>
        <v>0</v>
      </c>
      <c r="T86" s="114">
        <f t="shared" si="7"/>
        <v>0</v>
      </c>
      <c r="U86" s="115">
        <f t="shared" si="4"/>
        <v>0</v>
      </c>
      <c r="V86" s="115">
        <f t="shared" si="4"/>
        <v>0</v>
      </c>
    </row>
    <row r="87" spans="1:22" ht="25.5">
      <c r="A87" s="110" t="s">
        <v>10</v>
      </c>
      <c r="B87" s="110" t="s">
        <v>60</v>
      </c>
      <c r="C87" s="110" t="s">
        <v>157</v>
      </c>
      <c r="D87" s="111" t="s">
        <v>199</v>
      </c>
      <c r="E87" s="112">
        <v>1</v>
      </c>
      <c r="F87" s="112">
        <v>1</v>
      </c>
      <c r="G87" s="112">
        <v>0</v>
      </c>
      <c r="H87" s="112">
        <v>0</v>
      </c>
      <c r="I87" s="112">
        <v>0</v>
      </c>
      <c r="J87" s="112">
        <v>0</v>
      </c>
      <c r="K87" s="112">
        <v>0</v>
      </c>
      <c r="L87" s="112">
        <v>0</v>
      </c>
      <c r="M87" s="112">
        <v>0</v>
      </c>
      <c r="N87" s="112">
        <v>0</v>
      </c>
      <c r="O87" s="112">
        <v>0</v>
      </c>
      <c r="P87" s="112">
        <v>0</v>
      </c>
      <c r="Q87" s="113">
        <v>1</v>
      </c>
      <c r="R87" s="113">
        <v>1</v>
      </c>
      <c r="S87" s="114">
        <f t="shared" si="7"/>
        <v>0</v>
      </c>
      <c r="T87" s="114">
        <f t="shared" si="7"/>
        <v>0</v>
      </c>
      <c r="U87" s="115">
        <f t="shared" ref="U87:V124" si="8">S87/Q87*100</f>
        <v>0</v>
      </c>
      <c r="V87" s="115">
        <f t="shared" si="8"/>
        <v>0</v>
      </c>
    </row>
    <row r="88" spans="1:22">
      <c r="A88" s="110" t="s">
        <v>10</v>
      </c>
      <c r="B88" s="110" t="s">
        <v>60</v>
      </c>
      <c r="C88" s="110" t="s">
        <v>157</v>
      </c>
      <c r="D88" s="110" t="s">
        <v>202</v>
      </c>
      <c r="E88" s="112">
        <v>0</v>
      </c>
      <c r="F88" s="112">
        <v>0</v>
      </c>
      <c r="G88" s="112">
        <v>1</v>
      </c>
      <c r="H88" s="112">
        <v>1</v>
      </c>
      <c r="I88" s="112">
        <v>0</v>
      </c>
      <c r="J88" s="112">
        <v>0</v>
      </c>
      <c r="K88" s="112">
        <v>0</v>
      </c>
      <c r="L88" s="112">
        <v>0</v>
      </c>
      <c r="M88" s="112">
        <v>0</v>
      </c>
      <c r="N88" s="112">
        <v>0</v>
      </c>
      <c r="O88" s="112">
        <v>0</v>
      </c>
      <c r="P88" s="112">
        <v>0</v>
      </c>
      <c r="Q88" s="113">
        <v>1</v>
      </c>
      <c r="R88" s="113">
        <v>1</v>
      </c>
      <c r="S88" s="114">
        <f t="shared" si="7"/>
        <v>0</v>
      </c>
      <c r="T88" s="114">
        <f t="shared" si="7"/>
        <v>0</v>
      </c>
      <c r="U88" s="115">
        <f t="shared" si="8"/>
        <v>0</v>
      </c>
      <c r="V88" s="115">
        <f t="shared" si="8"/>
        <v>0</v>
      </c>
    </row>
    <row r="89" spans="1:22">
      <c r="A89" s="110" t="s">
        <v>10</v>
      </c>
      <c r="B89" s="110" t="s">
        <v>60</v>
      </c>
      <c r="C89" s="110" t="s">
        <v>157</v>
      </c>
      <c r="D89" s="110" t="s">
        <v>203</v>
      </c>
      <c r="E89" s="112">
        <v>0</v>
      </c>
      <c r="F89" s="112">
        <v>0</v>
      </c>
      <c r="G89" s="112">
        <v>9</v>
      </c>
      <c r="H89" s="112">
        <v>7</v>
      </c>
      <c r="I89" s="112">
        <v>0</v>
      </c>
      <c r="J89" s="112">
        <v>0</v>
      </c>
      <c r="K89" s="112">
        <v>0</v>
      </c>
      <c r="L89" s="112">
        <v>0</v>
      </c>
      <c r="M89" s="112">
        <v>0</v>
      </c>
      <c r="N89" s="112">
        <v>0</v>
      </c>
      <c r="O89" s="112">
        <v>0</v>
      </c>
      <c r="P89" s="112">
        <v>0</v>
      </c>
      <c r="Q89" s="113">
        <v>9</v>
      </c>
      <c r="R89" s="113">
        <v>7</v>
      </c>
      <c r="S89" s="114">
        <f t="shared" si="7"/>
        <v>0</v>
      </c>
      <c r="T89" s="114">
        <f t="shared" si="7"/>
        <v>0</v>
      </c>
      <c r="U89" s="115">
        <f t="shared" si="8"/>
        <v>0</v>
      </c>
      <c r="V89" s="115">
        <f t="shared" si="8"/>
        <v>0</v>
      </c>
    </row>
    <row r="90" spans="1:22">
      <c r="A90" s="110" t="s">
        <v>10</v>
      </c>
      <c r="B90" s="110" t="s">
        <v>60</v>
      </c>
      <c r="C90" s="110" t="s">
        <v>157</v>
      </c>
      <c r="D90" s="110" t="s">
        <v>255</v>
      </c>
      <c r="E90" s="112">
        <v>0</v>
      </c>
      <c r="F90" s="112">
        <v>0</v>
      </c>
      <c r="G90" s="112">
        <v>2</v>
      </c>
      <c r="H90" s="112">
        <v>1</v>
      </c>
      <c r="I90" s="112">
        <v>2</v>
      </c>
      <c r="J90" s="112">
        <v>0</v>
      </c>
      <c r="K90" s="112">
        <v>0</v>
      </c>
      <c r="L90" s="112">
        <v>0</v>
      </c>
      <c r="M90" s="112">
        <v>0</v>
      </c>
      <c r="N90" s="112">
        <v>0</v>
      </c>
      <c r="O90" s="112">
        <v>0</v>
      </c>
      <c r="P90" s="112">
        <v>0</v>
      </c>
      <c r="Q90" s="113">
        <v>4</v>
      </c>
      <c r="R90" s="113">
        <v>1</v>
      </c>
      <c r="S90" s="114">
        <f t="shared" si="7"/>
        <v>2</v>
      </c>
      <c r="T90" s="114">
        <f t="shared" si="7"/>
        <v>0</v>
      </c>
      <c r="U90" s="115">
        <f t="shared" si="8"/>
        <v>50</v>
      </c>
      <c r="V90" s="115">
        <f t="shared" si="8"/>
        <v>0</v>
      </c>
    </row>
    <row r="91" spans="1:22" ht="25.5">
      <c r="A91" s="110" t="s">
        <v>10</v>
      </c>
      <c r="B91" s="110" t="s">
        <v>60</v>
      </c>
      <c r="C91" s="110" t="s">
        <v>157</v>
      </c>
      <c r="D91" s="111" t="s">
        <v>205</v>
      </c>
      <c r="E91" s="112">
        <v>10</v>
      </c>
      <c r="F91" s="112">
        <v>8</v>
      </c>
      <c r="G91" s="112">
        <v>2</v>
      </c>
      <c r="H91" s="112">
        <v>1</v>
      </c>
      <c r="I91" s="112">
        <v>2</v>
      </c>
      <c r="J91" s="112">
        <v>2</v>
      </c>
      <c r="K91" s="112">
        <v>0</v>
      </c>
      <c r="L91" s="112">
        <v>0</v>
      </c>
      <c r="M91" s="112">
        <v>0</v>
      </c>
      <c r="N91" s="112">
        <v>0</v>
      </c>
      <c r="O91" s="112">
        <v>0</v>
      </c>
      <c r="P91" s="112">
        <v>0</v>
      </c>
      <c r="Q91" s="113">
        <v>14</v>
      </c>
      <c r="R91" s="113">
        <v>11</v>
      </c>
      <c r="S91" s="114">
        <f t="shared" si="7"/>
        <v>2</v>
      </c>
      <c r="T91" s="114">
        <f t="shared" si="7"/>
        <v>2</v>
      </c>
      <c r="U91" s="115">
        <f t="shared" si="8"/>
        <v>14.285714285714285</v>
      </c>
      <c r="V91" s="115">
        <f t="shared" si="8"/>
        <v>18.181818181818183</v>
      </c>
    </row>
    <row r="92" spans="1:22">
      <c r="A92" s="110" t="s">
        <v>10</v>
      </c>
      <c r="B92" s="110" t="s">
        <v>60</v>
      </c>
      <c r="C92" s="110" t="s">
        <v>157</v>
      </c>
      <c r="D92" s="110" t="s">
        <v>204</v>
      </c>
      <c r="E92" s="112">
        <v>1</v>
      </c>
      <c r="F92" s="112">
        <v>0</v>
      </c>
      <c r="G92" s="112">
        <v>0</v>
      </c>
      <c r="H92" s="112">
        <v>0</v>
      </c>
      <c r="I92" s="112">
        <v>0</v>
      </c>
      <c r="J92" s="112">
        <v>0</v>
      </c>
      <c r="K92" s="112">
        <v>0</v>
      </c>
      <c r="L92" s="112">
        <v>0</v>
      </c>
      <c r="M92" s="112">
        <v>0</v>
      </c>
      <c r="N92" s="112">
        <v>0</v>
      </c>
      <c r="O92" s="112">
        <v>0</v>
      </c>
      <c r="P92" s="112">
        <v>0</v>
      </c>
      <c r="Q92" s="113">
        <v>1</v>
      </c>
      <c r="R92" s="113">
        <v>0</v>
      </c>
      <c r="S92" s="114">
        <f t="shared" si="7"/>
        <v>0</v>
      </c>
      <c r="T92" s="114">
        <f t="shared" si="7"/>
        <v>0</v>
      </c>
      <c r="U92" s="115">
        <f t="shared" si="8"/>
        <v>0</v>
      </c>
      <c r="V92" s="115">
        <v>0</v>
      </c>
    </row>
    <row r="93" spans="1:22" ht="25.5">
      <c r="A93" s="110" t="s">
        <v>10</v>
      </c>
      <c r="B93" s="110" t="s">
        <v>60</v>
      </c>
      <c r="C93" s="110" t="s">
        <v>157</v>
      </c>
      <c r="D93" s="111" t="s">
        <v>210</v>
      </c>
      <c r="E93" s="112">
        <v>0</v>
      </c>
      <c r="F93" s="112">
        <v>0</v>
      </c>
      <c r="G93" s="112">
        <v>1</v>
      </c>
      <c r="H93" s="112">
        <v>1</v>
      </c>
      <c r="I93" s="112">
        <v>0</v>
      </c>
      <c r="J93" s="112">
        <v>0</v>
      </c>
      <c r="K93" s="112">
        <v>0</v>
      </c>
      <c r="L93" s="112">
        <v>0</v>
      </c>
      <c r="M93" s="112">
        <v>0</v>
      </c>
      <c r="N93" s="112">
        <v>0</v>
      </c>
      <c r="O93" s="112">
        <v>0</v>
      </c>
      <c r="P93" s="112">
        <v>0</v>
      </c>
      <c r="Q93" s="113">
        <v>1</v>
      </c>
      <c r="R93" s="113">
        <v>1</v>
      </c>
      <c r="S93" s="114">
        <f t="shared" si="7"/>
        <v>0</v>
      </c>
      <c r="T93" s="114">
        <f t="shared" si="7"/>
        <v>0</v>
      </c>
      <c r="U93" s="115">
        <f t="shared" si="8"/>
        <v>0</v>
      </c>
      <c r="V93" s="115">
        <f t="shared" si="8"/>
        <v>0</v>
      </c>
    </row>
    <row r="94" spans="1:22" ht="25.5">
      <c r="A94" s="110" t="s">
        <v>10</v>
      </c>
      <c r="B94" s="110" t="s">
        <v>60</v>
      </c>
      <c r="C94" s="110" t="s">
        <v>157</v>
      </c>
      <c r="D94" s="111" t="s">
        <v>211</v>
      </c>
      <c r="E94" s="112">
        <v>0</v>
      </c>
      <c r="F94" s="112">
        <v>0</v>
      </c>
      <c r="G94" s="112">
        <v>6</v>
      </c>
      <c r="H94" s="112">
        <v>5</v>
      </c>
      <c r="I94" s="112">
        <v>0</v>
      </c>
      <c r="J94" s="112">
        <v>0</v>
      </c>
      <c r="K94" s="112">
        <v>0</v>
      </c>
      <c r="L94" s="112">
        <v>0</v>
      </c>
      <c r="M94" s="112">
        <v>0</v>
      </c>
      <c r="N94" s="112">
        <v>0</v>
      </c>
      <c r="O94" s="112">
        <v>0</v>
      </c>
      <c r="P94" s="112">
        <v>0</v>
      </c>
      <c r="Q94" s="113">
        <v>6</v>
      </c>
      <c r="R94" s="113">
        <v>5</v>
      </c>
      <c r="S94" s="114">
        <f t="shared" si="7"/>
        <v>0</v>
      </c>
      <c r="T94" s="114">
        <f t="shared" si="7"/>
        <v>0</v>
      </c>
      <c r="U94" s="115">
        <f t="shared" si="8"/>
        <v>0</v>
      </c>
      <c r="V94" s="115">
        <f t="shared" si="8"/>
        <v>0</v>
      </c>
    </row>
    <row r="95" spans="1:22">
      <c r="A95" s="110" t="s">
        <v>10</v>
      </c>
      <c r="B95" s="110" t="s">
        <v>60</v>
      </c>
      <c r="C95" s="110" t="s">
        <v>157</v>
      </c>
      <c r="D95" s="110" t="s">
        <v>212</v>
      </c>
      <c r="E95" s="112">
        <v>4</v>
      </c>
      <c r="F95" s="112">
        <v>3</v>
      </c>
      <c r="G95" s="112">
        <v>2</v>
      </c>
      <c r="H95" s="112">
        <v>0</v>
      </c>
      <c r="I95" s="112">
        <v>0</v>
      </c>
      <c r="J95" s="112">
        <v>0</v>
      </c>
      <c r="K95" s="112">
        <v>0</v>
      </c>
      <c r="L95" s="112">
        <v>0</v>
      </c>
      <c r="M95" s="112">
        <v>0</v>
      </c>
      <c r="N95" s="112">
        <v>0</v>
      </c>
      <c r="O95" s="112">
        <v>0</v>
      </c>
      <c r="P95" s="112">
        <v>0</v>
      </c>
      <c r="Q95" s="113">
        <v>6</v>
      </c>
      <c r="R95" s="113">
        <v>3</v>
      </c>
      <c r="S95" s="114">
        <f t="shared" si="7"/>
        <v>0</v>
      </c>
      <c r="T95" s="114">
        <f t="shared" si="7"/>
        <v>0</v>
      </c>
      <c r="U95" s="115">
        <f t="shared" si="8"/>
        <v>0</v>
      </c>
      <c r="V95" s="115">
        <f t="shared" si="8"/>
        <v>0</v>
      </c>
    </row>
    <row r="96" spans="1:22">
      <c r="A96" s="110" t="s">
        <v>10</v>
      </c>
      <c r="B96" s="110" t="s">
        <v>60</v>
      </c>
      <c r="C96" s="110" t="s">
        <v>157</v>
      </c>
      <c r="D96" s="110" t="s">
        <v>213</v>
      </c>
      <c r="E96" s="112">
        <v>2</v>
      </c>
      <c r="F96" s="112">
        <v>2</v>
      </c>
      <c r="G96" s="112">
        <v>1</v>
      </c>
      <c r="H96" s="112">
        <v>1</v>
      </c>
      <c r="I96" s="112">
        <v>0</v>
      </c>
      <c r="J96" s="112">
        <v>0</v>
      </c>
      <c r="K96" s="112">
        <v>0</v>
      </c>
      <c r="L96" s="112">
        <v>0</v>
      </c>
      <c r="M96" s="112">
        <v>0</v>
      </c>
      <c r="N96" s="112">
        <v>0</v>
      </c>
      <c r="O96" s="112">
        <v>0</v>
      </c>
      <c r="P96" s="112">
        <v>0</v>
      </c>
      <c r="Q96" s="113">
        <v>3</v>
      </c>
      <c r="R96" s="113">
        <v>3</v>
      </c>
      <c r="S96" s="114">
        <f t="shared" si="7"/>
        <v>0</v>
      </c>
      <c r="T96" s="114">
        <f t="shared" si="7"/>
        <v>0</v>
      </c>
      <c r="U96" s="115">
        <f t="shared" si="8"/>
        <v>0</v>
      </c>
      <c r="V96" s="115">
        <f t="shared" si="8"/>
        <v>0</v>
      </c>
    </row>
    <row r="97" spans="1:22">
      <c r="A97" s="110" t="s">
        <v>10</v>
      </c>
      <c r="B97" s="110" t="s">
        <v>60</v>
      </c>
      <c r="C97" s="110" t="s">
        <v>157</v>
      </c>
      <c r="D97" s="110" t="s">
        <v>214</v>
      </c>
      <c r="E97" s="112">
        <v>1</v>
      </c>
      <c r="F97" s="112">
        <v>1</v>
      </c>
      <c r="G97" s="112">
        <v>0</v>
      </c>
      <c r="H97" s="112">
        <v>0</v>
      </c>
      <c r="I97" s="112">
        <v>0</v>
      </c>
      <c r="J97" s="112">
        <v>0</v>
      </c>
      <c r="K97" s="112">
        <v>0</v>
      </c>
      <c r="L97" s="112">
        <v>0</v>
      </c>
      <c r="M97" s="112">
        <v>0</v>
      </c>
      <c r="N97" s="112">
        <v>0</v>
      </c>
      <c r="O97" s="112">
        <v>0</v>
      </c>
      <c r="P97" s="112">
        <v>0</v>
      </c>
      <c r="Q97" s="113">
        <v>1</v>
      </c>
      <c r="R97" s="113">
        <v>1</v>
      </c>
      <c r="S97" s="114">
        <f t="shared" si="7"/>
        <v>0</v>
      </c>
      <c r="T97" s="114">
        <f t="shared" si="7"/>
        <v>0</v>
      </c>
      <c r="U97" s="115">
        <f t="shared" si="8"/>
        <v>0</v>
      </c>
      <c r="V97" s="115">
        <f t="shared" si="8"/>
        <v>0</v>
      </c>
    </row>
    <row r="98" spans="1:22">
      <c r="A98" s="110" t="s">
        <v>10</v>
      </c>
      <c r="B98" s="110" t="s">
        <v>60</v>
      </c>
      <c r="C98" s="110" t="s">
        <v>157</v>
      </c>
      <c r="D98" s="110" t="s">
        <v>217</v>
      </c>
      <c r="E98" s="112">
        <v>0</v>
      </c>
      <c r="F98" s="112">
        <v>0</v>
      </c>
      <c r="G98" s="112">
        <v>1</v>
      </c>
      <c r="H98" s="112">
        <v>1</v>
      </c>
      <c r="I98" s="112">
        <v>0</v>
      </c>
      <c r="J98" s="112">
        <v>0</v>
      </c>
      <c r="K98" s="112">
        <v>0</v>
      </c>
      <c r="L98" s="112">
        <v>0</v>
      </c>
      <c r="M98" s="112">
        <v>0</v>
      </c>
      <c r="N98" s="112">
        <v>0</v>
      </c>
      <c r="O98" s="112">
        <v>0</v>
      </c>
      <c r="P98" s="112">
        <v>0</v>
      </c>
      <c r="Q98" s="113">
        <v>1</v>
      </c>
      <c r="R98" s="113">
        <v>1</v>
      </c>
      <c r="S98" s="114">
        <f t="shared" si="7"/>
        <v>0</v>
      </c>
      <c r="T98" s="114">
        <f t="shared" si="7"/>
        <v>0</v>
      </c>
      <c r="U98" s="115">
        <f t="shared" si="8"/>
        <v>0</v>
      </c>
      <c r="V98" s="115">
        <f t="shared" si="8"/>
        <v>0</v>
      </c>
    </row>
    <row r="99" spans="1:22" ht="25.5">
      <c r="A99" s="110" t="s">
        <v>10</v>
      </c>
      <c r="B99" s="110" t="s">
        <v>60</v>
      </c>
      <c r="C99" s="110" t="s">
        <v>157</v>
      </c>
      <c r="D99" s="111" t="s">
        <v>219</v>
      </c>
      <c r="E99" s="112">
        <v>0</v>
      </c>
      <c r="F99" s="112">
        <v>0</v>
      </c>
      <c r="G99" s="112">
        <v>1</v>
      </c>
      <c r="H99" s="112">
        <v>1</v>
      </c>
      <c r="I99" s="112">
        <v>0</v>
      </c>
      <c r="J99" s="112">
        <v>0</v>
      </c>
      <c r="K99" s="112">
        <v>0</v>
      </c>
      <c r="L99" s="112">
        <v>0</v>
      </c>
      <c r="M99" s="112">
        <v>0</v>
      </c>
      <c r="N99" s="112">
        <v>0</v>
      </c>
      <c r="O99" s="112">
        <v>0</v>
      </c>
      <c r="P99" s="112">
        <v>0</v>
      </c>
      <c r="Q99" s="113">
        <v>1</v>
      </c>
      <c r="R99" s="113">
        <v>1</v>
      </c>
      <c r="S99" s="114">
        <f t="shared" si="7"/>
        <v>0</v>
      </c>
      <c r="T99" s="114">
        <f t="shared" si="7"/>
        <v>0</v>
      </c>
      <c r="U99" s="115">
        <f t="shared" si="8"/>
        <v>0</v>
      </c>
      <c r="V99" s="115">
        <f t="shared" si="8"/>
        <v>0</v>
      </c>
    </row>
    <row r="100" spans="1:22" ht="25.5">
      <c r="A100" s="110" t="s">
        <v>10</v>
      </c>
      <c r="B100" s="110" t="s">
        <v>60</v>
      </c>
      <c r="C100" s="110" t="s">
        <v>157</v>
      </c>
      <c r="D100" s="111" t="s">
        <v>220</v>
      </c>
      <c r="E100" s="112">
        <v>12</v>
      </c>
      <c r="F100" s="112">
        <v>5</v>
      </c>
      <c r="G100" s="112">
        <v>17</v>
      </c>
      <c r="H100" s="112">
        <v>3</v>
      </c>
      <c r="I100" s="112">
        <v>4</v>
      </c>
      <c r="J100" s="112">
        <v>2</v>
      </c>
      <c r="K100" s="112">
        <v>0</v>
      </c>
      <c r="L100" s="112">
        <v>0</v>
      </c>
      <c r="M100" s="112">
        <v>0</v>
      </c>
      <c r="N100" s="112">
        <v>0</v>
      </c>
      <c r="O100" s="112">
        <v>0</v>
      </c>
      <c r="P100" s="112">
        <v>0</v>
      </c>
      <c r="Q100" s="113">
        <v>33</v>
      </c>
      <c r="R100" s="113">
        <v>10</v>
      </c>
      <c r="S100" s="114">
        <f t="shared" si="7"/>
        <v>4</v>
      </c>
      <c r="T100" s="114">
        <f t="shared" si="7"/>
        <v>2</v>
      </c>
      <c r="U100" s="115">
        <f t="shared" si="8"/>
        <v>12.121212121212121</v>
      </c>
      <c r="V100" s="115">
        <f t="shared" si="8"/>
        <v>20</v>
      </c>
    </row>
    <row r="101" spans="1:22" ht="25.5">
      <c r="A101" s="110" t="s">
        <v>10</v>
      </c>
      <c r="B101" s="110" t="s">
        <v>60</v>
      </c>
      <c r="C101" s="110" t="s">
        <v>157</v>
      </c>
      <c r="D101" s="111" t="s">
        <v>221</v>
      </c>
      <c r="E101" s="112">
        <v>1</v>
      </c>
      <c r="F101" s="112">
        <v>1</v>
      </c>
      <c r="G101" s="112">
        <v>1</v>
      </c>
      <c r="H101" s="112">
        <v>1</v>
      </c>
      <c r="I101" s="112">
        <v>0</v>
      </c>
      <c r="J101" s="112">
        <v>0</v>
      </c>
      <c r="K101" s="112">
        <v>0</v>
      </c>
      <c r="L101" s="112">
        <v>0</v>
      </c>
      <c r="M101" s="112">
        <v>0</v>
      </c>
      <c r="N101" s="112">
        <v>0</v>
      </c>
      <c r="O101" s="112">
        <v>0</v>
      </c>
      <c r="P101" s="112">
        <v>0</v>
      </c>
      <c r="Q101" s="113">
        <v>2</v>
      </c>
      <c r="R101" s="113">
        <v>2</v>
      </c>
      <c r="S101" s="114">
        <f t="shared" si="7"/>
        <v>0</v>
      </c>
      <c r="T101" s="114">
        <f t="shared" si="7"/>
        <v>0</v>
      </c>
      <c r="U101" s="115">
        <f t="shared" si="8"/>
        <v>0</v>
      </c>
      <c r="V101" s="115">
        <f t="shared" si="8"/>
        <v>0</v>
      </c>
    </row>
    <row r="102" spans="1:22" ht="38.25">
      <c r="A102" s="110" t="s">
        <v>10</v>
      </c>
      <c r="B102" s="110" t="s">
        <v>60</v>
      </c>
      <c r="C102" s="110" t="s">
        <v>157</v>
      </c>
      <c r="D102" s="111" t="s">
        <v>222</v>
      </c>
      <c r="E102" s="112">
        <v>1</v>
      </c>
      <c r="F102" s="112">
        <v>1</v>
      </c>
      <c r="G102" s="112">
        <v>0</v>
      </c>
      <c r="H102" s="112">
        <v>0</v>
      </c>
      <c r="I102" s="112">
        <v>0</v>
      </c>
      <c r="J102" s="112">
        <v>0</v>
      </c>
      <c r="K102" s="112">
        <v>0</v>
      </c>
      <c r="L102" s="112">
        <v>0</v>
      </c>
      <c r="M102" s="112">
        <v>0</v>
      </c>
      <c r="N102" s="112">
        <v>0</v>
      </c>
      <c r="O102" s="112">
        <v>0</v>
      </c>
      <c r="P102" s="112">
        <v>0</v>
      </c>
      <c r="Q102" s="113">
        <v>1</v>
      </c>
      <c r="R102" s="113">
        <v>1</v>
      </c>
      <c r="S102" s="114">
        <f t="shared" si="7"/>
        <v>0</v>
      </c>
      <c r="T102" s="114">
        <f t="shared" si="7"/>
        <v>0</v>
      </c>
      <c r="U102" s="115">
        <f t="shared" si="8"/>
        <v>0</v>
      </c>
      <c r="V102" s="115">
        <f t="shared" si="8"/>
        <v>0</v>
      </c>
    </row>
    <row r="103" spans="1:22" ht="25.5">
      <c r="A103" s="110" t="s">
        <v>10</v>
      </c>
      <c r="B103" s="110" t="s">
        <v>60</v>
      </c>
      <c r="C103" s="110" t="s">
        <v>157</v>
      </c>
      <c r="D103" s="111" t="s">
        <v>223</v>
      </c>
      <c r="E103" s="112">
        <v>6</v>
      </c>
      <c r="F103" s="112">
        <v>4</v>
      </c>
      <c r="G103" s="112">
        <v>5</v>
      </c>
      <c r="H103" s="112">
        <v>5</v>
      </c>
      <c r="I103" s="112">
        <v>1</v>
      </c>
      <c r="J103" s="112">
        <v>1</v>
      </c>
      <c r="K103" s="112">
        <v>0</v>
      </c>
      <c r="L103" s="112">
        <v>0</v>
      </c>
      <c r="M103" s="112">
        <v>0</v>
      </c>
      <c r="N103" s="112">
        <v>0</v>
      </c>
      <c r="O103" s="112">
        <v>0</v>
      </c>
      <c r="P103" s="112">
        <v>0</v>
      </c>
      <c r="Q103" s="113">
        <v>12</v>
      </c>
      <c r="R103" s="113">
        <v>10</v>
      </c>
      <c r="S103" s="114">
        <f t="shared" si="7"/>
        <v>1</v>
      </c>
      <c r="T103" s="114">
        <f t="shared" si="7"/>
        <v>1</v>
      </c>
      <c r="U103" s="115">
        <f t="shared" si="8"/>
        <v>8.3333333333333321</v>
      </c>
      <c r="V103" s="115">
        <f t="shared" si="8"/>
        <v>10</v>
      </c>
    </row>
    <row r="104" spans="1:22" ht="38.25">
      <c r="A104" s="110" t="s">
        <v>10</v>
      </c>
      <c r="B104" s="110" t="s">
        <v>60</v>
      </c>
      <c r="C104" s="110" t="s">
        <v>157</v>
      </c>
      <c r="D104" s="111" t="s">
        <v>224</v>
      </c>
      <c r="E104" s="112">
        <v>0</v>
      </c>
      <c r="F104" s="112">
        <v>0</v>
      </c>
      <c r="G104" s="112">
        <v>1</v>
      </c>
      <c r="H104" s="112">
        <v>1</v>
      </c>
      <c r="I104" s="112">
        <v>0</v>
      </c>
      <c r="J104" s="112">
        <v>0</v>
      </c>
      <c r="K104" s="112">
        <v>0</v>
      </c>
      <c r="L104" s="112">
        <v>0</v>
      </c>
      <c r="M104" s="112">
        <v>0</v>
      </c>
      <c r="N104" s="112">
        <v>0</v>
      </c>
      <c r="O104" s="112">
        <v>0</v>
      </c>
      <c r="P104" s="112">
        <v>0</v>
      </c>
      <c r="Q104" s="113">
        <v>1</v>
      </c>
      <c r="R104" s="113">
        <v>1</v>
      </c>
      <c r="S104" s="114">
        <f t="shared" si="7"/>
        <v>0</v>
      </c>
      <c r="T104" s="114">
        <f t="shared" si="7"/>
        <v>0</v>
      </c>
      <c r="U104" s="115">
        <f t="shared" si="8"/>
        <v>0</v>
      </c>
      <c r="V104" s="115">
        <f t="shared" si="8"/>
        <v>0</v>
      </c>
    </row>
    <row r="105" spans="1:22" ht="38.25">
      <c r="A105" s="110" t="s">
        <v>10</v>
      </c>
      <c r="B105" s="110" t="s">
        <v>60</v>
      </c>
      <c r="C105" s="110" t="s">
        <v>157</v>
      </c>
      <c r="D105" s="111" t="s">
        <v>225</v>
      </c>
      <c r="E105" s="112">
        <v>3</v>
      </c>
      <c r="F105" s="112">
        <v>2</v>
      </c>
      <c r="G105" s="112">
        <v>1</v>
      </c>
      <c r="H105" s="112">
        <v>0</v>
      </c>
      <c r="I105" s="112">
        <v>0</v>
      </c>
      <c r="J105" s="112">
        <v>0</v>
      </c>
      <c r="K105" s="112">
        <v>0</v>
      </c>
      <c r="L105" s="112">
        <v>0</v>
      </c>
      <c r="M105" s="112">
        <v>0</v>
      </c>
      <c r="N105" s="112">
        <v>0</v>
      </c>
      <c r="O105" s="112">
        <v>0</v>
      </c>
      <c r="P105" s="112">
        <v>0</v>
      </c>
      <c r="Q105" s="113">
        <v>4</v>
      </c>
      <c r="R105" s="113">
        <v>2</v>
      </c>
      <c r="S105" s="114">
        <f t="shared" si="7"/>
        <v>0</v>
      </c>
      <c r="T105" s="114">
        <f t="shared" si="7"/>
        <v>0</v>
      </c>
      <c r="U105" s="115">
        <f t="shared" si="8"/>
        <v>0</v>
      </c>
      <c r="V105" s="115">
        <f t="shared" si="8"/>
        <v>0</v>
      </c>
    </row>
    <row r="106" spans="1:22" ht="38.25">
      <c r="A106" s="110" t="s">
        <v>10</v>
      </c>
      <c r="B106" s="110" t="s">
        <v>60</v>
      </c>
      <c r="C106" s="110" t="s">
        <v>157</v>
      </c>
      <c r="D106" s="111" t="s">
        <v>226</v>
      </c>
      <c r="E106" s="112">
        <v>4</v>
      </c>
      <c r="F106" s="112">
        <v>4</v>
      </c>
      <c r="G106" s="112">
        <v>4</v>
      </c>
      <c r="H106" s="112">
        <v>4</v>
      </c>
      <c r="I106" s="112">
        <v>0</v>
      </c>
      <c r="J106" s="112">
        <v>0</v>
      </c>
      <c r="K106" s="112">
        <v>0</v>
      </c>
      <c r="L106" s="112">
        <v>0</v>
      </c>
      <c r="M106" s="112">
        <v>0</v>
      </c>
      <c r="N106" s="112">
        <v>0</v>
      </c>
      <c r="O106" s="112">
        <v>0</v>
      </c>
      <c r="P106" s="112">
        <v>0</v>
      </c>
      <c r="Q106" s="113">
        <v>8</v>
      </c>
      <c r="R106" s="113">
        <v>8</v>
      </c>
      <c r="S106" s="114">
        <f t="shared" si="7"/>
        <v>0</v>
      </c>
      <c r="T106" s="114">
        <f t="shared" si="7"/>
        <v>0</v>
      </c>
      <c r="U106" s="115">
        <f t="shared" si="8"/>
        <v>0</v>
      </c>
      <c r="V106" s="115">
        <f t="shared" si="8"/>
        <v>0</v>
      </c>
    </row>
    <row r="107" spans="1:22" ht="38.25">
      <c r="A107" s="110" t="s">
        <v>10</v>
      </c>
      <c r="B107" s="110" t="s">
        <v>60</v>
      </c>
      <c r="C107" s="110" t="s">
        <v>157</v>
      </c>
      <c r="D107" s="111" t="s">
        <v>227</v>
      </c>
      <c r="E107" s="112">
        <v>4</v>
      </c>
      <c r="F107" s="112">
        <v>4</v>
      </c>
      <c r="G107" s="112">
        <v>8</v>
      </c>
      <c r="H107" s="112">
        <v>8</v>
      </c>
      <c r="I107" s="112">
        <v>0</v>
      </c>
      <c r="J107" s="112">
        <v>0</v>
      </c>
      <c r="K107" s="112">
        <v>0</v>
      </c>
      <c r="L107" s="112">
        <v>0</v>
      </c>
      <c r="M107" s="112">
        <v>0</v>
      </c>
      <c r="N107" s="112">
        <v>0</v>
      </c>
      <c r="O107" s="112">
        <v>0</v>
      </c>
      <c r="P107" s="112">
        <v>0</v>
      </c>
      <c r="Q107" s="113">
        <v>12</v>
      </c>
      <c r="R107" s="113">
        <v>12</v>
      </c>
      <c r="S107" s="114">
        <f t="shared" si="7"/>
        <v>0</v>
      </c>
      <c r="T107" s="114">
        <f t="shared" si="7"/>
        <v>0</v>
      </c>
      <c r="U107" s="115">
        <f t="shared" si="8"/>
        <v>0</v>
      </c>
      <c r="V107" s="115">
        <f t="shared" si="8"/>
        <v>0</v>
      </c>
    </row>
    <row r="108" spans="1:22" ht="38.25">
      <c r="A108" s="110" t="s">
        <v>10</v>
      </c>
      <c r="B108" s="110" t="s">
        <v>60</v>
      </c>
      <c r="C108" s="110" t="s">
        <v>157</v>
      </c>
      <c r="D108" s="111" t="s">
        <v>228</v>
      </c>
      <c r="E108" s="112">
        <v>3</v>
      </c>
      <c r="F108" s="112">
        <v>1</v>
      </c>
      <c r="G108" s="112">
        <v>4</v>
      </c>
      <c r="H108" s="112">
        <v>1</v>
      </c>
      <c r="I108" s="112">
        <v>2</v>
      </c>
      <c r="J108" s="112">
        <v>2</v>
      </c>
      <c r="K108" s="112">
        <v>0</v>
      </c>
      <c r="L108" s="112">
        <v>0</v>
      </c>
      <c r="M108" s="112">
        <v>0</v>
      </c>
      <c r="N108" s="112">
        <v>0</v>
      </c>
      <c r="O108" s="112">
        <v>0</v>
      </c>
      <c r="P108" s="112">
        <v>0</v>
      </c>
      <c r="Q108" s="113">
        <v>9</v>
      </c>
      <c r="R108" s="113">
        <v>4</v>
      </c>
      <c r="S108" s="114">
        <f t="shared" si="7"/>
        <v>2</v>
      </c>
      <c r="T108" s="114">
        <f t="shared" si="7"/>
        <v>2</v>
      </c>
      <c r="U108" s="115">
        <f t="shared" si="8"/>
        <v>22.222222222222221</v>
      </c>
      <c r="V108" s="115">
        <f t="shared" si="8"/>
        <v>50</v>
      </c>
    </row>
    <row r="109" spans="1:22" ht="25.5">
      <c r="A109" s="110" t="s">
        <v>10</v>
      </c>
      <c r="B109" s="110" t="s">
        <v>60</v>
      </c>
      <c r="C109" s="110" t="s">
        <v>157</v>
      </c>
      <c r="D109" s="111" t="s">
        <v>230</v>
      </c>
      <c r="E109" s="112">
        <v>0</v>
      </c>
      <c r="F109" s="112">
        <v>0</v>
      </c>
      <c r="G109" s="112">
        <v>2</v>
      </c>
      <c r="H109" s="112">
        <v>1</v>
      </c>
      <c r="I109" s="112">
        <v>1</v>
      </c>
      <c r="J109" s="112">
        <v>1</v>
      </c>
      <c r="K109" s="112">
        <v>0</v>
      </c>
      <c r="L109" s="112">
        <v>0</v>
      </c>
      <c r="M109" s="112">
        <v>0</v>
      </c>
      <c r="N109" s="112">
        <v>0</v>
      </c>
      <c r="O109" s="112">
        <v>0</v>
      </c>
      <c r="P109" s="112">
        <v>0</v>
      </c>
      <c r="Q109" s="113">
        <v>3</v>
      </c>
      <c r="R109" s="113">
        <v>2</v>
      </c>
      <c r="S109" s="114">
        <f t="shared" si="7"/>
        <v>1</v>
      </c>
      <c r="T109" s="114">
        <f t="shared" si="7"/>
        <v>1</v>
      </c>
      <c r="U109" s="115">
        <f t="shared" si="8"/>
        <v>33.333333333333329</v>
      </c>
      <c r="V109" s="115">
        <f t="shared" si="8"/>
        <v>50</v>
      </c>
    </row>
    <row r="110" spans="1:22" ht="25.5">
      <c r="A110" s="110" t="s">
        <v>10</v>
      </c>
      <c r="B110" s="110" t="s">
        <v>60</v>
      </c>
      <c r="C110" s="110" t="s">
        <v>157</v>
      </c>
      <c r="D110" s="111" t="s">
        <v>231</v>
      </c>
      <c r="E110" s="112">
        <v>3</v>
      </c>
      <c r="F110" s="112">
        <v>2</v>
      </c>
      <c r="G110" s="112">
        <v>1</v>
      </c>
      <c r="H110" s="112">
        <v>0</v>
      </c>
      <c r="I110" s="112">
        <v>0</v>
      </c>
      <c r="J110" s="112">
        <v>0</v>
      </c>
      <c r="K110" s="112">
        <v>0</v>
      </c>
      <c r="L110" s="112">
        <v>0</v>
      </c>
      <c r="M110" s="112">
        <v>0</v>
      </c>
      <c r="N110" s="112">
        <v>0</v>
      </c>
      <c r="O110" s="112">
        <v>0</v>
      </c>
      <c r="P110" s="112">
        <v>0</v>
      </c>
      <c r="Q110" s="113">
        <v>4</v>
      </c>
      <c r="R110" s="113">
        <v>2</v>
      </c>
      <c r="S110" s="114">
        <f t="shared" si="7"/>
        <v>0</v>
      </c>
      <c r="T110" s="114">
        <f t="shared" si="7"/>
        <v>0</v>
      </c>
      <c r="U110" s="115">
        <f t="shared" si="8"/>
        <v>0</v>
      </c>
      <c r="V110" s="115">
        <f t="shared" si="8"/>
        <v>0</v>
      </c>
    </row>
    <row r="111" spans="1:22" ht="25.5">
      <c r="A111" s="110" t="s">
        <v>10</v>
      </c>
      <c r="B111" s="110" t="s">
        <v>60</v>
      </c>
      <c r="C111" s="110" t="s">
        <v>157</v>
      </c>
      <c r="D111" s="111" t="s">
        <v>235</v>
      </c>
      <c r="E111" s="112">
        <v>5</v>
      </c>
      <c r="F111" s="112">
        <v>4</v>
      </c>
      <c r="G111" s="112">
        <v>2</v>
      </c>
      <c r="H111" s="112">
        <v>2</v>
      </c>
      <c r="I111" s="112">
        <v>0</v>
      </c>
      <c r="J111" s="112">
        <v>0</v>
      </c>
      <c r="K111" s="112">
        <v>0</v>
      </c>
      <c r="L111" s="112">
        <v>0</v>
      </c>
      <c r="M111" s="112">
        <v>0</v>
      </c>
      <c r="N111" s="112">
        <v>0</v>
      </c>
      <c r="O111" s="112">
        <v>0</v>
      </c>
      <c r="P111" s="112">
        <v>0</v>
      </c>
      <c r="Q111" s="113">
        <v>7</v>
      </c>
      <c r="R111" s="113">
        <v>6</v>
      </c>
      <c r="S111" s="114">
        <f t="shared" si="7"/>
        <v>0</v>
      </c>
      <c r="T111" s="114">
        <f t="shared" si="7"/>
        <v>0</v>
      </c>
      <c r="U111" s="115">
        <f t="shared" si="8"/>
        <v>0</v>
      </c>
      <c r="V111" s="115">
        <f t="shared" si="8"/>
        <v>0</v>
      </c>
    </row>
    <row r="112" spans="1:22" ht="38.25">
      <c r="A112" s="110" t="s">
        <v>10</v>
      </c>
      <c r="B112" s="110" t="s">
        <v>60</v>
      </c>
      <c r="C112" s="110" t="s">
        <v>157</v>
      </c>
      <c r="D112" s="111" t="s">
        <v>236</v>
      </c>
      <c r="E112" s="112">
        <v>1</v>
      </c>
      <c r="F112" s="112">
        <v>1</v>
      </c>
      <c r="G112" s="112">
        <v>0</v>
      </c>
      <c r="H112" s="112">
        <v>0</v>
      </c>
      <c r="I112" s="112">
        <v>0</v>
      </c>
      <c r="J112" s="112">
        <v>0</v>
      </c>
      <c r="K112" s="112">
        <v>0</v>
      </c>
      <c r="L112" s="112">
        <v>0</v>
      </c>
      <c r="M112" s="112">
        <v>0</v>
      </c>
      <c r="N112" s="112">
        <v>0</v>
      </c>
      <c r="O112" s="112">
        <v>0</v>
      </c>
      <c r="P112" s="112">
        <v>0</v>
      </c>
      <c r="Q112" s="113">
        <v>1</v>
      </c>
      <c r="R112" s="113">
        <v>1</v>
      </c>
      <c r="S112" s="114">
        <f t="shared" si="7"/>
        <v>0</v>
      </c>
      <c r="T112" s="114">
        <f t="shared" si="7"/>
        <v>0</v>
      </c>
      <c r="U112" s="115">
        <f t="shared" si="8"/>
        <v>0</v>
      </c>
      <c r="V112" s="115">
        <f t="shared" si="8"/>
        <v>0</v>
      </c>
    </row>
    <row r="113" spans="1:22" ht="25.5">
      <c r="A113" s="110" t="s">
        <v>10</v>
      </c>
      <c r="B113" s="110" t="s">
        <v>60</v>
      </c>
      <c r="C113" s="110" t="s">
        <v>157</v>
      </c>
      <c r="D113" s="111" t="s">
        <v>237</v>
      </c>
      <c r="E113" s="112">
        <v>11</v>
      </c>
      <c r="F113" s="112">
        <v>10</v>
      </c>
      <c r="G113" s="112">
        <v>5</v>
      </c>
      <c r="H113" s="112">
        <v>5</v>
      </c>
      <c r="I113" s="112">
        <v>0</v>
      </c>
      <c r="J113" s="112">
        <v>0</v>
      </c>
      <c r="K113" s="112">
        <v>0</v>
      </c>
      <c r="L113" s="112">
        <v>0</v>
      </c>
      <c r="M113" s="112">
        <v>0</v>
      </c>
      <c r="N113" s="112">
        <v>0</v>
      </c>
      <c r="O113" s="112">
        <v>0</v>
      </c>
      <c r="P113" s="112">
        <v>0</v>
      </c>
      <c r="Q113" s="113">
        <v>16</v>
      </c>
      <c r="R113" s="113">
        <v>15</v>
      </c>
      <c r="S113" s="114">
        <f t="shared" si="7"/>
        <v>0</v>
      </c>
      <c r="T113" s="114">
        <f t="shared" si="7"/>
        <v>0</v>
      </c>
      <c r="U113" s="115">
        <f t="shared" si="8"/>
        <v>0</v>
      </c>
      <c r="V113" s="115">
        <f t="shared" si="8"/>
        <v>0</v>
      </c>
    </row>
    <row r="114" spans="1:22" ht="38.25">
      <c r="A114" s="110" t="s">
        <v>10</v>
      </c>
      <c r="B114" s="110" t="s">
        <v>60</v>
      </c>
      <c r="C114" s="110" t="s">
        <v>157</v>
      </c>
      <c r="D114" s="111" t="s">
        <v>239</v>
      </c>
      <c r="E114" s="112">
        <v>1</v>
      </c>
      <c r="F114" s="112">
        <v>1</v>
      </c>
      <c r="G114" s="112">
        <v>0</v>
      </c>
      <c r="H114" s="112">
        <v>0</v>
      </c>
      <c r="I114" s="112">
        <v>0</v>
      </c>
      <c r="J114" s="112">
        <v>0</v>
      </c>
      <c r="K114" s="112">
        <v>1</v>
      </c>
      <c r="L114" s="112">
        <v>1</v>
      </c>
      <c r="M114" s="112">
        <v>0</v>
      </c>
      <c r="N114" s="112">
        <v>0</v>
      </c>
      <c r="O114" s="112">
        <v>0</v>
      </c>
      <c r="P114" s="112">
        <v>0</v>
      </c>
      <c r="Q114" s="113">
        <v>2</v>
      </c>
      <c r="R114" s="113">
        <v>2</v>
      </c>
      <c r="S114" s="114">
        <f t="shared" si="7"/>
        <v>1</v>
      </c>
      <c r="T114" s="114">
        <f t="shared" si="7"/>
        <v>1</v>
      </c>
      <c r="U114" s="115">
        <f t="shared" si="8"/>
        <v>50</v>
      </c>
      <c r="V114" s="115">
        <f t="shared" si="8"/>
        <v>50</v>
      </c>
    </row>
    <row r="115" spans="1:22" ht="38.25">
      <c r="A115" s="110" t="s">
        <v>10</v>
      </c>
      <c r="B115" s="110" t="s">
        <v>60</v>
      </c>
      <c r="C115" s="110" t="s">
        <v>157</v>
      </c>
      <c r="D115" s="111" t="s">
        <v>240</v>
      </c>
      <c r="E115" s="112">
        <v>1</v>
      </c>
      <c r="F115" s="112">
        <v>1</v>
      </c>
      <c r="G115" s="112">
        <v>0</v>
      </c>
      <c r="H115" s="112">
        <v>0</v>
      </c>
      <c r="I115" s="112">
        <v>0</v>
      </c>
      <c r="J115" s="112">
        <v>0</v>
      </c>
      <c r="K115" s="112">
        <v>0</v>
      </c>
      <c r="L115" s="112">
        <v>0</v>
      </c>
      <c r="M115" s="112">
        <v>0</v>
      </c>
      <c r="N115" s="112">
        <v>0</v>
      </c>
      <c r="O115" s="112">
        <v>0</v>
      </c>
      <c r="P115" s="112">
        <v>0</v>
      </c>
      <c r="Q115" s="113">
        <v>1</v>
      </c>
      <c r="R115" s="113">
        <v>1</v>
      </c>
      <c r="S115" s="114">
        <f t="shared" si="7"/>
        <v>0</v>
      </c>
      <c r="T115" s="114">
        <f t="shared" si="7"/>
        <v>0</v>
      </c>
      <c r="U115" s="115">
        <f t="shared" si="8"/>
        <v>0</v>
      </c>
      <c r="V115" s="115">
        <f t="shared" si="8"/>
        <v>0</v>
      </c>
    </row>
    <row r="116" spans="1:22" ht="38.25">
      <c r="A116" s="110" t="s">
        <v>10</v>
      </c>
      <c r="B116" s="110" t="s">
        <v>60</v>
      </c>
      <c r="C116" s="110" t="s">
        <v>157</v>
      </c>
      <c r="D116" s="111" t="s">
        <v>241</v>
      </c>
      <c r="E116" s="112">
        <v>2</v>
      </c>
      <c r="F116" s="112">
        <v>2</v>
      </c>
      <c r="G116" s="112">
        <v>1</v>
      </c>
      <c r="H116" s="112">
        <v>1</v>
      </c>
      <c r="I116" s="112">
        <v>0</v>
      </c>
      <c r="J116" s="112">
        <v>0</v>
      </c>
      <c r="K116" s="112">
        <v>0</v>
      </c>
      <c r="L116" s="112">
        <v>0</v>
      </c>
      <c r="M116" s="112">
        <v>0</v>
      </c>
      <c r="N116" s="112">
        <v>0</v>
      </c>
      <c r="O116" s="112">
        <v>0</v>
      </c>
      <c r="P116" s="112">
        <v>0</v>
      </c>
      <c r="Q116" s="113">
        <v>3</v>
      </c>
      <c r="R116" s="113">
        <v>3</v>
      </c>
      <c r="S116" s="114">
        <f t="shared" si="7"/>
        <v>0</v>
      </c>
      <c r="T116" s="114">
        <f t="shared" si="7"/>
        <v>0</v>
      </c>
      <c r="U116" s="115">
        <f t="shared" si="8"/>
        <v>0</v>
      </c>
      <c r="V116" s="115">
        <f t="shared" si="8"/>
        <v>0</v>
      </c>
    </row>
    <row r="117" spans="1:22" ht="25.5">
      <c r="A117" s="110" t="s">
        <v>10</v>
      </c>
      <c r="B117" s="110" t="s">
        <v>60</v>
      </c>
      <c r="C117" s="110" t="s">
        <v>157</v>
      </c>
      <c r="D117" s="111" t="s">
        <v>242</v>
      </c>
      <c r="E117" s="112">
        <v>2</v>
      </c>
      <c r="F117" s="112">
        <v>2</v>
      </c>
      <c r="G117" s="112">
        <v>3</v>
      </c>
      <c r="H117" s="112">
        <v>2</v>
      </c>
      <c r="I117" s="112">
        <v>0</v>
      </c>
      <c r="J117" s="112">
        <v>0</v>
      </c>
      <c r="K117" s="112">
        <v>0</v>
      </c>
      <c r="L117" s="112">
        <v>0</v>
      </c>
      <c r="M117" s="112">
        <v>0</v>
      </c>
      <c r="N117" s="112">
        <v>0</v>
      </c>
      <c r="O117" s="112">
        <v>0</v>
      </c>
      <c r="P117" s="112">
        <v>0</v>
      </c>
      <c r="Q117" s="113">
        <v>5</v>
      </c>
      <c r="R117" s="113">
        <v>4</v>
      </c>
      <c r="S117" s="114">
        <f t="shared" si="7"/>
        <v>0</v>
      </c>
      <c r="T117" s="114">
        <f t="shared" si="7"/>
        <v>0</v>
      </c>
      <c r="U117" s="115">
        <f t="shared" si="8"/>
        <v>0</v>
      </c>
      <c r="V117" s="115">
        <f t="shared" si="8"/>
        <v>0</v>
      </c>
    </row>
    <row r="118" spans="1:22" ht="25.5">
      <c r="A118" s="110" t="s">
        <v>10</v>
      </c>
      <c r="B118" s="110" t="s">
        <v>60</v>
      </c>
      <c r="C118" s="110" t="s">
        <v>157</v>
      </c>
      <c r="D118" s="111" t="s">
        <v>243</v>
      </c>
      <c r="E118" s="112">
        <v>0</v>
      </c>
      <c r="F118" s="112">
        <v>0</v>
      </c>
      <c r="G118" s="112">
        <v>3</v>
      </c>
      <c r="H118" s="112">
        <v>1</v>
      </c>
      <c r="I118" s="112">
        <v>0</v>
      </c>
      <c r="J118" s="112">
        <v>0</v>
      </c>
      <c r="K118" s="112">
        <v>0</v>
      </c>
      <c r="L118" s="112">
        <v>0</v>
      </c>
      <c r="M118" s="112">
        <v>0</v>
      </c>
      <c r="N118" s="112">
        <v>0</v>
      </c>
      <c r="O118" s="112">
        <v>0</v>
      </c>
      <c r="P118" s="112">
        <v>0</v>
      </c>
      <c r="Q118" s="113">
        <v>3</v>
      </c>
      <c r="R118" s="113">
        <v>1</v>
      </c>
      <c r="S118" s="114">
        <f t="shared" si="7"/>
        <v>0</v>
      </c>
      <c r="T118" s="114">
        <f t="shared" si="7"/>
        <v>0</v>
      </c>
      <c r="U118" s="115">
        <f t="shared" si="8"/>
        <v>0</v>
      </c>
      <c r="V118" s="115">
        <f t="shared" si="8"/>
        <v>0</v>
      </c>
    </row>
    <row r="119" spans="1:22" ht="25.5">
      <c r="A119" s="110" t="s">
        <v>10</v>
      </c>
      <c r="B119" s="110" t="s">
        <v>60</v>
      </c>
      <c r="C119" s="110" t="s">
        <v>157</v>
      </c>
      <c r="D119" s="111" t="s">
        <v>244</v>
      </c>
      <c r="E119" s="112">
        <v>7</v>
      </c>
      <c r="F119" s="112">
        <v>1</v>
      </c>
      <c r="G119" s="112">
        <v>9</v>
      </c>
      <c r="H119" s="112">
        <v>3</v>
      </c>
      <c r="I119" s="112">
        <v>0</v>
      </c>
      <c r="J119" s="112">
        <v>0</v>
      </c>
      <c r="K119" s="112">
        <v>0</v>
      </c>
      <c r="L119" s="112">
        <v>0</v>
      </c>
      <c r="M119" s="112">
        <v>0</v>
      </c>
      <c r="N119" s="112">
        <v>0</v>
      </c>
      <c r="O119" s="112">
        <v>0</v>
      </c>
      <c r="P119" s="112">
        <v>0</v>
      </c>
      <c r="Q119" s="113">
        <v>16</v>
      </c>
      <c r="R119" s="113">
        <v>4</v>
      </c>
      <c r="S119" s="114">
        <f t="shared" si="7"/>
        <v>0</v>
      </c>
      <c r="T119" s="114">
        <f t="shared" si="7"/>
        <v>0</v>
      </c>
      <c r="U119" s="115">
        <f t="shared" si="8"/>
        <v>0</v>
      </c>
      <c r="V119" s="115">
        <f t="shared" si="8"/>
        <v>0</v>
      </c>
    </row>
    <row r="120" spans="1:22" ht="25.5">
      <c r="A120" s="110" t="s">
        <v>10</v>
      </c>
      <c r="B120" s="110" t="s">
        <v>60</v>
      </c>
      <c r="C120" s="110" t="s">
        <v>157</v>
      </c>
      <c r="D120" s="111" t="s">
        <v>245</v>
      </c>
      <c r="E120" s="112">
        <v>2</v>
      </c>
      <c r="F120" s="112">
        <v>0</v>
      </c>
      <c r="G120" s="112">
        <v>0</v>
      </c>
      <c r="H120" s="112">
        <v>0</v>
      </c>
      <c r="I120" s="112">
        <v>0</v>
      </c>
      <c r="J120" s="112">
        <v>0</v>
      </c>
      <c r="K120" s="112">
        <v>0</v>
      </c>
      <c r="L120" s="112">
        <v>0</v>
      </c>
      <c r="M120" s="112">
        <v>0</v>
      </c>
      <c r="N120" s="112">
        <v>0</v>
      </c>
      <c r="O120" s="112">
        <v>0</v>
      </c>
      <c r="P120" s="112">
        <v>0</v>
      </c>
      <c r="Q120" s="113">
        <v>2</v>
      </c>
      <c r="R120" s="113">
        <v>0</v>
      </c>
      <c r="S120" s="114">
        <f t="shared" si="7"/>
        <v>0</v>
      </c>
      <c r="T120" s="114">
        <f t="shared" si="7"/>
        <v>0</v>
      </c>
      <c r="U120" s="115">
        <f t="shared" si="8"/>
        <v>0</v>
      </c>
      <c r="V120" s="115">
        <v>0</v>
      </c>
    </row>
    <row r="121" spans="1:22">
      <c r="A121" s="110" t="s">
        <v>10</v>
      </c>
      <c r="B121" s="110" t="s">
        <v>60</v>
      </c>
      <c r="C121" s="110" t="s">
        <v>157</v>
      </c>
      <c r="D121" s="110" t="s">
        <v>246</v>
      </c>
      <c r="E121" s="112">
        <v>12</v>
      </c>
      <c r="F121" s="112">
        <v>1</v>
      </c>
      <c r="G121" s="112">
        <v>15</v>
      </c>
      <c r="H121" s="112">
        <v>6</v>
      </c>
      <c r="I121" s="112">
        <v>0</v>
      </c>
      <c r="J121" s="112">
        <v>0</v>
      </c>
      <c r="K121" s="112">
        <v>1</v>
      </c>
      <c r="L121" s="112">
        <v>0</v>
      </c>
      <c r="M121" s="112">
        <v>0</v>
      </c>
      <c r="N121" s="112">
        <v>0</v>
      </c>
      <c r="O121" s="112">
        <v>0</v>
      </c>
      <c r="P121" s="112">
        <v>0</v>
      </c>
      <c r="Q121" s="113">
        <v>28</v>
      </c>
      <c r="R121" s="113">
        <v>7</v>
      </c>
      <c r="S121" s="114">
        <f t="shared" si="7"/>
        <v>1</v>
      </c>
      <c r="T121" s="114">
        <f t="shared" si="7"/>
        <v>0</v>
      </c>
      <c r="U121" s="115">
        <f t="shared" si="8"/>
        <v>3.5714285714285712</v>
      </c>
      <c r="V121" s="115">
        <f t="shared" si="8"/>
        <v>0</v>
      </c>
    </row>
    <row r="122" spans="1:22" ht="25.5">
      <c r="A122" s="110" t="s">
        <v>10</v>
      </c>
      <c r="B122" s="110" t="s">
        <v>60</v>
      </c>
      <c r="C122" s="110" t="s">
        <v>157</v>
      </c>
      <c r="D122" s="111" t="s">
        <v>247</v>
      </c>
      <c r="E122" s="112">
        <v>2</v>
      </c>
      <c r="F122" s="112">
        <v>2</v>
      </c>
      <c r="G122" s="112">
        <v>0</v>
      </c>
      <c r="H122" s="112">
        <v>0</v>
      </c>
      <c r="I122" s="112">
        <v>0</v>
      </c>
      <c r="J122" s="112">
        <v>0</v>
      </c>
      <c r="K122" s="112">
        <v>0</v>
      </c>
      <c r="L122" s="112">
        <v>0</v>
      </c>
      <c r="M122" s="112">
        <v>0</v>
      </c>
      <c r="N122" s="112">
        <v>0</v>
      </c>
      <c r="O122" s="112">
        <v>0</v>
      </c>
      <c r="P122" s="112">
        <v>0</v>
      </c>
      <c r="Q122" s="113">
        <v>2</v>
      </c>
      <c r="R122" s="113">
        <v>2</v>
      </c>
      <c r="S122" s="114">
        <f t="shared" si="7"/>
        <v>0</v>
      </c>
      <c r="T122" s="114">
        <f t="shared" si="7"/>
        <v>0</v>
      </c>
      <c r="U122" s="115">
        <f t="shared" si="8"/>
        <v>0</v>
      </c>
      <c r="V122" s="115">
        <f t="shared" si="8"/>
        <v>0</v>
      </c>
    </row>
    <row r="123" spans="1:22" ht="25.5">
      <c r="A123" s="110" t="s">
        <v>10</v>
      </c>
      <c r="B123" s="110" t="s">
        <v>60</v>
      </c>
      <c r="C123" s="110" t="s">
        <v>157</v>
      </c>
      <c r="D123" s="111" t="s">
        <v>248</v>
      </c>
      <c r="E123" s="112">
        <v>1</v>
      </c>
      <c r="F123" s="112">
        <v>0</v>
      </c>
      <c r="G123" s="112">
        <v>2</v>
      </c>
      <c r="H123" s="112">
        <v>0</v>
      </c>
      <c r="I123" s="112">
        <v>1</v>
      </c>
      <c r="J123" s="112">
        <v>0</v>
      </c>
      <c r="K123" s="112">
        <v>0</v>
      </c>
      <c r="L123" s="112">
        <v>0</v>
      </c>
      <c r="M123" s="112">
        <v>0</v>
      </c>
      <c r="N123" s="112">
        <v>0</v>
      </c>
      <c r="O123" s="112">
        <v>0</v>
      </c>
      <c r="P123" s="112">
        <v>0</v>
      </c>
      <c r="Q123" s="113">
        <v>4</v>
      </c>
      <c r="R123" s="113">
        <v>0</v>
      </c>
      <c r="S123" s="114">
        <f t="shared" si="7"/>
        <v>1</v>
      </c>
      <c r="T123" s="114">
        <f t="shared" si="7"/>
        <v>0</v>
      </c>
      <c r="U123" s="115">
        <f t="shared" si="8"/>
        <v>25</v>
      </c>
      <c r="V123" s="115">
        <v>0</v>
      </c>
    </row>
    <row r="124" spans="1:22">
      <c r="A124" s="737" t="s">
        <v>256</v>
      </c>
      <c r="B124" s="737"/>
      <c r="C124" s="737"/>
      <c r="D124" s="737"/>
      <c r="E124" s="116">
        <f>SUM(E76:E123)</f>
        <v>134</v>
      </c>
      <c r="F124" s="116">
        <f t="shared" ref="F124:R124" si="9">SUM(F76:F123)</f>
        <v>89</v>
      </c>
      <c r="G124" s="116">
        <f t="shared" si="9"/>
        <v>153</v>
      </c>
      <c r="H124" s="116">
        <f t="shared" si="9"/>
        <v>96</v>
      </c>
      <c r="I124" s="116">
        <f t="shared" si="9"/>
        <v>17</v>
      </c>
      <c r="J124" s="116">
        <f t="shared" si="9"/>
        <v>10</v>
      </c>
      <c r="K124" s="116">
        <f t="shared" si="9"/>
        <v>5</v>
      </c>
      <c r="L124" s="116">
        <f t="shared" si="9"/>
        <v>2</v>
      </c>
      <c r="M124" s="116">
        <f t="shared" si="9"/>
        <v>0</v>
      </c>
      <c r="N124" s="116">
        <f t="shared" si="9"/>
        <v>0</v>
      </c>
      <c r="O124" s="116">
        <f t="shared" si="9"/>
        <v>0</v>
      </c>
      <c r="P124" s="116">
        <f t="shared" si="9"/>
        <v>0</v>
      </c>
      <c r="Q124" s="116">
        <f t="shared" si="9"/>
        <v>309</v>
      </c>
      <c r="R124" s="116">
        <f t="shared" si="9"/>
        <v>197</v>
      </c>
      <c r="S124" s="116">
        <f t="shared" si="7"/>
        <v>22</v>
      </c>
      <c r="T124" s="116">
        <f t="shared" si="7"/>
        <v>12</v>
      </c>
      <c r="U124" s="116">
        <f t="shared" si="8"/>
        <v>7.1197411003236244</v>
      </c>
      <c r="V124" s="118">
        <f t="shared" si="8"/>
        <v>6.091370558375635</v>
      </c>
    </row>
    <row r="125" spans="1:22">
      <c r="A125" s="110" t="s">
        <v>10</v>
      </c>
      <c r="B125" s="110" t="s">
        <v>60</v>
      </c>
      <c r="C125" s="110" t="s">
        <v>166</v>
      </c>
      <c r="D125" s="110" t="s">
        <v>250</v>
      </c>
      <c r="E125" s="112">
        <v>5</v>
      </c>
      <c r="F125" s="112">
        <v>4</v>
      </c>
      <c r="G125" s="112">
        <v>8</v>
      </c>
      <c r="H125" s="112">
        <v>7</v>
      </c>
      <c r="I125" s="112">
        <v>0</v>
      </c>
      <c r="J125" s="112">
        <v>0</v>
      </c>
      <c r="K125" s="112">
        <v>0</v>
      </c>
      <c r="L125" s="112">
        <v>0</v>
      </c>
      <c r="M125" s="112">
        <v>3</v>
      </c>
      <c r="N125" s="112">
        <v>3</v>
      </c>
      <c r="O125" s="112">
        <v>0</v>
      </c>
      <c r="P125" s="112">
        <v>0</v>
      </c>
      <c r="Q125" s="113">
        <v>16</v>
      </c>
      <c r="R125" s="113">
        <v>14</v>
      </c>
      <c r="S125" s="114">
        <f t="shared" ref="S125:T130" si="10">K125+M125+O125</f>
        <v>3</v>
      </c>
      <c r="T125" s="114">
        <f t="shared" si="10"/>
        <v>3</v>
      </c>
      <c r="U125" s="115">
        <f>S125/Q125*100</f>
        <v>18.75</v>
      </c>
      <c r="V125" s="115">
        <f>T125/R125*100</f>
        <v>21.428571428571427</v>
      </c>
    </row>
    <row r="126" spans="1:22">
      <c r="A126" s="110" t="s">
        <v>10</v>
      </c>
      <c r="B126" s="110" t="s">
        <v>60</v>
      </c>
      <c r="C126" s="110" t="s">
        <v>166</v>
      </c>
      <c r="D126" s="110" t="s">
        <v>197</v>
      </c>
      <c r="E126" s="112">
        <v>0</v>
      </c>
      <c r="F126" s="112">
        <v>0</v>
      </c>
      <c r="G126" s="112">
        <v>0</v>
      </c>
      <c r="H126" s="112">
        <v>0</v>
      </c>
      <c r="I126" s="112">
        <v>5</v>
      </c>
      <c r="J126" s="112">
        <v>4</v>
      </c>
      <c r="K126" s="112">
        <v>1</v>
      </c>
      <c r="L126" s="112">
        <v>1</v>
      </c>
      <c r="M126" s="112">
        <v>0</v>
      </c>
      <c r="N126" s="112">
        <v>0</v>
      </c>
      <c r="O126" s="112">
        <v>0</v>
      </c>
      <c r="P126" s="112">
        <v>0</v>
      </c>
      <c r="Q126" s="113">
        <v>6</v>
      </c>
      <c r="R126" s="113">
        <v>5</v>
      </c>
      <c r="S126" s="114">
        <f t="shared" si="10"/>
        <v>1</v>
      </c>
      <c r="T126" s="114">
        <f t="shared" si="10"/>
        <v>1</v>
      </c>
      <c r="U126" s="115">
        <f t="shared" ref="U126:V141" si="11">S126/Q126*100</f>
        <v>16.666666666666664</v>
      </c>
      <c r="V126" s="115">
        <f t="shared" si="11"/>
        <v>20</v>
      </c>
    </row>
    <row r="127" spans="1:22">
      <c r="A127" s="110" t="s">
        <v>10</v>
      </c>
      <c r="B127" s="110" t="s">
        <v>60</v>
      </c>
      <c r="C127" s="110" t="s">
        <v>166</v>
      </c>
      <c r="D127" s="110" t="s">
        <v>198</v>
      </c>
      <c r="E127" s="112">
        <v>0</v>
      </c>
      <c r="F127" s="112">
        <v>0</v>
      </c>
      <c r="G127" s="112">
        <v>6</v>
      </c>
      <c r="H127" s="112">
        <v>6</v>
      </c>
      <c r="I127" s="112">
        <v>0</v>
      </c>
      <c r="J127" s="112">
        <v>0</v>
      </c>
      <c r="K127" s="112">
        <v>0</v>
      </c>
      <c r="L127" s="112">
        <v>0</v>
      </c>
      <c r="M127" s="112">
        <v>0</v>
      </c>
      <c r="N127" s="112">
        <v>0</v>
      </c>
      <c r="O127" s="112">
        <v>0</v>
      </c>
      <c r="P127" s="112">
        <v>0</v>
      </c>
      <c r="Q127" s="113">
        <v>6</v>
      </c>
      <c r="R127" s="113">
        <v>6</v>
      </c>
      <c r="S127" s="114">
        <f t="shared" si="10"/>
        <v>0</v>
      </c>
      <c r="T127" s="114">
        <f t="shared" si="10"/>
        <v>0</v>
      </c>
      <c r="U127" s="115">
        <f t="shared" si="11"/>
        <v>0</v>
      </c>
      <c r="V127" s="115">
        <f t="shared" si="11"/>
        <v>0</v>
      </c>
    </row>
    <row r="128" spans="1:22" ht="25.5">
      <c r="A128" s="110" t="s">
        <v>10</v>
      </c>
      <c r="B128" s="110" t="s">
        <v>60</v>
      </c>
      <c r="C128" s="110" t="s">
        <v>166</v>
      </c>
      <c r="D128" s="111" t="s">
        <v>220</v>
      </c>
      <c r="E128" s="112">
        <v>10</v>
      </c>
      <c r="F128" s="112">
        <v>1</v>
      </c>
      <c r="G128" s="112">
        <v>4</v>
      </c>
      <c r="H128" s="112">
        <v>3</v>
      </c>
      <c r="I128" s="112">
        <v>1</v>
      </c>
      <c r="J128" s="112">
        <v>0</v>
      </c>
      <c r="K128" s="112">
        <v>3</v>
      </c>
      <c r="L128" s="112">
        <v>0</v>
      </c>
      <c r="M128" s="112">
        <v>0</v>
      </c>
      <c r="N128" s="112">
        <v>0</v>
      </c>
      <c r="O128" s="112">
        <v>0</v>
      </c>
      <c r="P128" s="112">
        <v>0</v>
      </c>
      <c r="Q128" s="113">
        <v>18</v>
      </c>
      <c r="R128" s="113">
        <v>4</v>
      </c>
      <c r="S128" s="114">
        <f t="shared" si="10"/>
        <v>3</v>
      </c>
      <c r="T128" s="114">
        <f t="shared" si="10"/>
        <v>0</v>
      </c>
      <c r="U128" s="115">
        <f t="shared" si="11"/>
        <v>16.666666666666664</v>
      </c>
      <c r="V128" s="115">
        <f t="shared" si="11"/>
        <v>0</v>
      </c>
    </row>
    <row r="129" spans="1:22">
      <c r="A129" s="110" t="s">
        <v>10</v>
      </c>
      <c r="B129" s="110" t="s">
        <v>60</v>
      </c>
      <c r="C129" s="110" t="s">
        <v>166</v>
      </c>
      <c r="D129" s="110" t="s">
        <v>246</v>
      </c>
      <c r="E129" s="112">
        <v>16</v>
      </c>
      <c r="F129" s="112">
        <v>4</v>
      </c>
      <c r="G129" s="112">
        <v>14</v>
      </c>
      <c r="H129" s="112">
        <v>4</v>
      </c>
      <c r="I129" s="112">
        <v>0</v>
      </c>
      <c r="J129" s="112">
        <v>0</v>
      </c>
      <c r="K129" s="112">
        <v>0</v>
      </c>
      <c r="L129" s="112">
        <v>0</v>
      </c>
      <c r="M129" s="112">
        <v>0</v>
      </c>
      <c r="N129" s="112">
        <v>0</v>
      </c>
      <c r="O129" s="112">
        <v>0</v>
      </c>
      <c r="P129" s="112">
        <v>0</v>
      </c>
      <c r="Q129" s="113">
        <v>30</v>
      </c>
      <c r="R129" s="113">
        <v>8</v>
      </c>
      <c r="S129" s="114">
        <f t="shared" si="10"/>
        <v>0</v>
      </c>
      <c r="T129" s="114">
        <f t="shared" si="10"/>
        <v>0</v>
      </c>
      <c r="U129" s="115">
        <f t="shared" si="11"/>
        <v>0</v>
      </c>
      <c r="V129" s="115">
        <f t="shared" si="11"/>
        <v>0</v>
      </c>
    </row>
    <row r="130" spans="1:22">
      <c r="A130" s="737" t="s">
        <v>257</v>
      </c>
      <c r="B130" s="737"/>
      <c r="C130" s="737"/>
      <c r="D130" s="737"/>
      <c r="E130" s="116">
        <f>SUM(E125:E129)</f>
        <v>31</v>
      </c>
      <c r="F130" s="116">
        <f t="shared" ref="F130:R130" si="12">SUM(F125:F129)</f>
        <v>9</v>
      </c>
      <c r="G130" s="116">
        <f t="shared" si="12"/>
        <v>32</v>
      </c>
      <c r="H130" s="116">
        <f t="shared" si="12"/>
        <v>20</v>
      </c>
      <c r="I130" s="116">
        <f t="shared" si="12"/>
        <v>6</v>
      </c>
      <c r="J130" s="116">
        <f t="shared" si="12"/>
        <v>4</v>
      </c>
      <c r="K130" s="116">
        <f t="shared" si="12"/>
        <v>4</v>
      </c>
      <c r="L130" s="116">
        <f t="shared" si="12"/>
        <v>1</v>
      </c>
      <c r="M130" s="116">
        <f t="shared" si="12"/>
        <v>3</v>
      </c>
      <c r="N130" s="116">
        <f t="shared" si="12"/>
        <v>3</v>
      </c>
      <c r="O130" s="116">
        <f t="shared" si="12"/>
        <v>0</v>
      </c>
      <c r="P130" s="116">
        <f t="shared" si="12"/>
        <v>0</v>
      </c>
      <c r="Q130" s="116">
        <f t="shared" si="12"/>
        <v>76</v>
      </c>
      <c r="R130" s="116">
        <f t="shared" si="12"/>
        <v>37</v>
      </c>
      <c r="S130" s="116">
        <f t="shared" si="10"/>
        <v>7</v>
      </c>
      <c r="T130" s="116">
        <f t="shared" si="10"/>
        <v>4</v>
      </c>
      <c r="U130" s="118">
        <f t="shared" si="11"/>
        <v>9.2105263157894726</v>
      </c>
      <c r="V130" s="118">
        <f t="shared" si="11"/>
        <v>10.810810810810811</v>
      </c>
    </row>
    <row r="131" spans="1:22">
      <c r="A131" s="740" t="s">
        <v>258</v>
      </c>
      <c r="B131" s="740"/>
      <c r="C131" s="740"/>
      <c r="D131" s="740"/>
      <c r="E131" s="122">
        <f>E124+E130</f>
        <v>165</v>
      </c>
      <c r="F131" s="122">
        <f t="shared" ref="F131:R131" si="13">F124+F130</f>
        <v>98</v>
      </c>
      <c r="G131" s="122">
        <f t="shared" si="13"/>
        <v>185</v>
      </c>
      <c r="H131" s="122">
        <f t="shared" si="13"/>
        <v>116</v>
      </c>
      <c r="I131" s="122">
        <f t="shared" si="13"/>
        <v>23</v>
      </c>
      <c r="J131" s="122">
        <f t="shared" si="13"/>
        <v>14</v>
      </c>
      <c r="K131" s="122">
        <f t="shared" si="13"/>
        <v>9</v>
      </c>
      <c r="L131" s="122">
        <f t="shared" si="13"/>
        <v>3</v>
      </c>
      <c r="M131" s="122">
        <f t="shared" si="13"/>
        <v>3</v>
      </c>
      <c r="N131" s="122">
        <f t="shared" si="13"/>
        <v>3</v>
      </c>
      <c r="O131" s="122">
        <f t="shared" si="13"/>
        <v>0</v>
      </c>
      <c r="P131" s="122">
        <f t="shared" si="13"/>
        <v>0</v>
      </c>
      <c r="Q131" s="122">
        <f t="shared" si="13"/>
        <v>385</v>
      </c>
      <c r="R131" s="122">
        <f t="shared" si="13"/>
        <v>234</v>
      </c>
      <c r="S131" s="122">
        <f>S124+S130</f>
        <v>29</v>
      </c>
      <c r="T131" s="122">
        <f>T124+T130</f>
        <v>16</v>
      </c>
      <c r="U131" s="132">
        <f t="shared" si="11"/>
        <v>7.5324675324675319</v>
      </c>
      <c r="V131" s="132">
        <f t="shared" si="11"/>
        <v>6.8376068376068382</v>
      </c>
    </row>
    <row r="132" spans="1:22">
      <c r="A132" s="110" t="s">
        <v>10</v>
      </c>
      <c r="B132" s="110" t="s">
        <v>67</v>
      </c>
      <c r="C132" s="110" t="s">
        <v>157</v>
      </c>
      <c r="D132" s="110" t="s">
        <v>259</v>
      </c>
      <c r="E132" s="112">
        <v>0</v>
      </c>
      <c r="F132" s="112">
        <v>0</v>
      </c>
      <c r="G132" s="112">
        <v>0</v>
      </c>
      <c r="H132" s="112">
        <v>0</v>
      </c>
      <c r="I132" s="112">
        <v>1</v>
      </c>
      <c r="J132" s="112">
        <v>0</v>
      </c>
      <c r="K132" s="112">
        <v>0</v>
      </c>
      <c r="L132" s="112">
        <v>0</v>
      </c>
      <c r="M132" s="112">
        <v>0</v>
      </c>
      <c r="N132" s="112">
        <v>0</v>
      </c>
      <c r="O132" s="112">
        <v>0</v>
      </c>
      <c r="P132" s="112">
        <v>0</v>
      </c>
      <c r="Q132" s="113">
        <v>1</v>
      </c>
      <c r="R132" s="113">
        <v>0</v>
      </c>
      <c r="S132" s="114">
        <f t="shared" ref="S132:T137" si="14">K132+M132+O132</f>
        <v>0</v>
      </c>
      <c r="T132" s="114">
        <f t="shared" si="14"/>
        <v>0</v>
      </c>
      <c r="U132" s="115">
        <f t="shared" si="11"/>
        <v>0</v>
      </c>
      <c r="V132" s="115">
        <v>0</v>
      </c>
    </row>
    <row r="133" spans="1:22">
      <c r="A133" s="110" t="s">
        <v>10</v>
      </c>
      <c r="B133" s="110" t="s">
        <v>67</v>
      </c>
      <c r="C133" s="110" t="s">
        <v>157</v>
      </c>
      <c r="D133" s="110" t="s">
        <v>260</v>
      </c>
      <c r="E133" s="112">
        <v>0</v>
      </c>
      <c r="F133" s="112">
        <v>0</v>
      </c>
      <c r="G133" s="112">
        <v>0</v>
      </c>
      <c r="H133" s="112">
        <v>0</v>
      </c>
      <c r="I133" s="112">
        <v>1</v>
      </c>
      <c r="J133" s="112">
        <v>0</v>
      </c>
      <c r="K133" s="112">
        <v>1</v>
      </c>
      <c r="L133" s="112">
        <v>1</v>
      </c>
      <c r="M133" s="112">
        <v>0</v>
      </c>
      <c r="N133" s="112">
        <v>0</v>
      </c>
      <c r="O133" s="112">
        <v>0</v>
      </c>
      <c r="P133" s="112">
        <v>0</v>
      </c>
      <c r="Q133" s="113">
        <v>2</v>
      </c>
      <c r="R133" s="113">
        <v>1</v>
      </c>
      <c r="S133" s="114">
        <f t="shared" si="14"/>
        <v>1</v>
      </c>
      <c r="T133" s="114">
        <f t="shared" si="14"/>
        <v>1</v>
      </c>
      <c r="U133" s="115">
        <f t="shared" si="11"/>
        <v>50</v>
      </c>
      <c r="V133" s="115">
        <f>T133/R133*100</f>
        <v>100</v>
      </c>
    </row>
    <row r="134" spans="1:22">
      <c r="A134" s="110" t="s">
        <v>10</v>
      </c>
      <c r="B134" s="110" t="s">
        <v>67</v>
      </c>
      <c r="C134" s="110" t="s">
        <v>157</v>
      </c>
      <c r="D134" s="110" t="s">
        <v>261</v>
      </c>
      <c r="E134" s="112">
        <v>0</v>
      </c>
      <c r="F134" s="112">
        <v>0</v>
      </c>
      <c r="G134" s="112">
        <v>1</v>
      </c>
      <c r="H134" s="112">
        <v>1</v>
      </c>
      <c r="I134" s="112">
        <v>0</v>
      </c>
      <c r="J134" s="112">
        <v>0</v>
      </c>
      <c r="K134" s="112">
        <v>0</v>
      </c>
      <c r="L134" s="112">
        <v>0</v>
      </c>
      <c r="M134" s="112">
        <v>0</v>
      </c>
      <c r="N134" s="112">
        <v>0</v>
      </c>
      <c r="O134" s="112">
        <v>0</v>
      </c>
      <c r="P134" s="112">
        <v>0</v>
      </c>
      <c r="Q134" s="113">
        <v>1</v>
      </c>
      <c r="R134" s="113">
        <v>1</v>
      </c>
      <c r="S134" s="114">
        <f t="shared" si="14"/>
        <v>0</v>
      </c>
      <c r="T134" s="114">
        <f t="shared" si="14"/>
        <v>0</v>
      </c>
      <c r="U134" s="115">
        <f t="shared" si="11"/>
        <v>0</v>
      </c>
      <c r="V134" s="115">
        <f>T134/R134*100</f>
        <v>0</v>
      </c>
    </row>
    <row r="135" spans="1:22">
      <c r="A135" s="110" t="s">
        <v>10</v>
      </c>
      <c r="B135" s="110" t="s">
        <v>67</v>
      </c>
      <c r="C135" s="110" t="s">
        <v>157</v>
      </c>
      <c r="D135" s="110" t="s">
        <v>262</v>
      </c>
      <c r="E135" s="112">
        <v>2</v>
      </c>
      <c r="F135" s="112">
        <v>0</v>
      </c>
      <c r="G135" s="112">
        <v>1</v>
      </c>
      <c r="H135" s="112">
        <v>0</v>
      </c>
      <c r="I135" s="112">
        <v>1</v>
      </c>
      <c r="J135" s="112">
        <v>0</v>
      </c>
      <c r="K135" s="112">
        <v>0</v>
      </c>
      <c r="L135" s="112">
        <v>0</v>
      </c>
      <c r="M135" s="112">
        <v>0</v>
      </c>
      <c r="N135" s="112">
        <v>0</v>
      </c>
      <c r="O135" s="112">
        <v>0</v>
      </c>
      <c r="P135" s="112">
        <v>0</v>
      </c>
      <c r="Q135" s="113">
        <v>4</v>
      </c>
      <c r="R135" s="113">
        <v>0</v>
      </c>
      <c r="S135" s="114">
        <f t="shared" si="14"/>
        <v>0</v>
      </c>
      <c r="T135" s="114">
        <f t="shared" si="14"/>
        <v>0</v>
      </c>
      <c r="U135" s="115">
        <f t="shared" si="11"/>
        <v>0</v>
      </c>
      <c r="V135" s="115">
        <v>0</v>
      </c>
    </row>
    <row r="136" spans="1:22">
      <c r="A136" s="110" t="s">
        <v>10</v>
      </c>
      <c r="B136" s="110" t="s">
        <v>67</v>
      </c>
      <c r="C136" s="110" t="s">
        <v>157</v>
      </c>
      <c r="D136" s="110" t="s">
        <v>263</v>
      </c>
      <c r="E136" s="112">
        <v>0</v>
      </c>
      <c r="F136" s="112">
        <v>0</v>
      </c>
      <c r="G136" s="112">
        <v>1</v>
      </c>
      <c r="H136" s="112">
        <v>0</v>
      </c>
      <c r="I136" s="112">
        <v>0</v>
      </c>
      <c r="J136" s="112">
        <v>0</v>
      </c>
      <c r="K136" s="112">
        <v>0</v>
      </c>
      <c r="L136" s="112">
        <v>0</v>
      </c>
      <c r="M136" s="112">
        <v>0</v>
      </c>
      <c r="N136" s="112">
        <v>0</v>
      </c>
      <c r="O136" s="112">
        <v>0</v>
      </c>
      <c r="P136" s="112">
        <v>0</v>
      </c>
      <c r="Q136" s="113">
        <v>1</v>
      </c>
      <c r="R136" s="113">
        <v>0</v>
      </c>
      <c r="S136" s="114">
        <f t="shared" si="14"/>
        <v>0</v>
      </c>
      <c r="T136" s="114">
        <f t="shared" si="14"/>
        <v>0</v>
      </c>
      <c r="U136" s="115">
        <f t="shared" si="11"/>
        <v>0</v>
      </c>
      <c r="V136" s="115">
        <v>0</v>
      </c>
    </row>
    <row r="137" spans="1:22">
      <c r="A137" s="110" t="s">
        <v>10</v>
      </c>
      <c r="B137" s="110" t="s">
        <v>67</v>
      </c>
      <c r="C137" s="110" t="s">
        <v>157</v>
      </c>
      <c r="D137" s="110" t="s">
        <v>264</v>
      </c>
      <c r="E137" s="112">
        <v>0</v>
      </c>
      <c r="F137" s="112">
        <v>0</v>
      </c>
      <c r="G137" s="112">
        <v>0</v>
      </c>
      <c r="H137" s="112">
        <v>0</v>
      </c>
      <c r="I137" s="112">
        <v>0</v>
      </c>
      <c r="J137" s="112">
        <v>0</v>
      </c>
      <c r="K137" s="112">
        <v>1</v>
      </c>
      <c r="L137" s="112">
        <v>1</v>
      </c>
      <c r="M137" s="112">
        <v>0</v>
      </c>
      <c r="N137" s="112">
        <v>0</v>
      </c>
      <c r="O137" s="112">
        <v>0</v>
      </c>
      <c r="P137" s="112">
        <v>0</v>
      </c>
      <c r="Q137" s="113">
        <v>1</v>
      </c>
      <c r="R137" s="113">
        <v>1</v>
      </c>
      <c r="S137" s="114">
        <f t="shared" si="14"/>
        <v>1</v>
      </c>
      <c r="T137" s="114">
        <f t="shared" si="14"/>
        <v>1</v>
      </c>
      <c r="U137" s="115">
        <f t="shared" si="11"/>
        <v>100</v>
      </c>
      <c r="V137" s="115">
        <f>T137/R137*100</f>
        <v>100</v>
      </c>
    </row>
    <row r="138" spans="1:22">
      <c r="A138" s="737" t="s">
        <v>265</v>
      </c>
      <c r="B138" s="737"/>
      <c r="C138" s="737"/>
      <c r="D138" s="737"/>
      <c r="E138" s="116">
        <f>SUM(E132:E137)</f>
        <v>2</v>
      </c>
      <c r="F138" s="116">
        <f t="shared" ref="F138:T138" si="15">SUM(F132:F137)</f>
        <v>0</v>
      </c>
      <c r="G138" s="116">
        <f t="shared" si="15"/>
        <v>3</v>
      </c>
      <c r="H138" s="116">
        <f t="shared" si="15"/>
        <v>1</v>
      </c>
      <c r="I138" s="116">
        <f t="shared" si="15"/>
        <v>3</v>
      </c>
      <c r="J138" s="116">
        <f t="shared" si="15"/>
        <v>0</v>
      </c>
      <c r="K138" s="116">
        <f t="shared" si="15"/>
        <v>2</v>
      </c>
      <c r="L138" s="116">
        <f t="shared" si="15"/>
        <v>2</v>
      </c>
      <c r="M138" s="116">
        <f t="shared" si="15"/>
        <v>0</v>
      </c>
      <c r="N138" s="116">
        <f t="shared" si="15"/>
        <v>0</v>
      </c>
      <c r="O138" s="116">
        <f t="shared" si="15"/>
        <v>0</v>
      </c>
      <c r="P138" s="116">
        <f t="shared" si="15"/>
        <v>0</v>
      </c>
      <c r="Q138" s="116">
        <f t="shared" si="15"/>
        <v>10</v>
      </c>
      <c r="R138" s="116">
        <f t="shared" si="15"/>
        <v>3</v>
      </c>
      <c r="S138" s="116">
        <f t="shared" si="15"/>
        <v>2</v>
      </c>
      <c r="T138" s="116">
        <f t="shared" si="15"/>
        <v>2</v>
      </c>
      <c r="U138" s="118">
        <f t="shared" si="11"/>
        <v>20</v>
      </c>
      <c r="V138" s="118">
        <f>T138/R138*100</f>
        <v>66.666666666666657</v>
      </c>
    </row>
    <row r="139" spans="1:22">
      <c r="A139" s="110" t="s">
        <v>10</v>
      </c>
      <c r="B139" s="110" t="s">
        <v>67</v>
      </c>
      <c r="C139" s="110" t="s">
        <v>166</v>
      </c>
      <c r="D139" s="110" t="s">
        <v>266</v>
      </c>
      <c r="E139" s="112">
        <v>0</v>
      </c>
      <c r="F139" s="112">
        <v>0</v>
      </c>
      <c r="G139" s="112">
        <v>0</v>
      </c>
      <c r="H139" s="112">
        <v>0</v>
      </c>
      <c r="I139" s="112">
        <v>1</v>
      </c>
      <c r="J139" s="112">
        <v>1</v>
      </c>
      <c r="K139" s="112">
        <v>0</v>
      </c>
      <c r="L139" s="112">
        <v>0</v>
      </c>
      <c r="M139" s="112">
        <v>0</v>
      </c>
      <c r="N139" s="112">
        <v>0</v>
      </c>
      <c r="O139" s="112">
        <v>0</v>
      </c>
      <c r="P139" s="112">
        <v>0</v>
      </c>
      <c r="Q139" s="113">
        <v>1</v>
      </c>
      <c r="R139" s="113">
        <v>1</v>
      </c>
      <c r="S139" s="114">
        <f t="shared" ref="S139:T144" si="16">M139+O139</f>
        <v>0</v>
      </c>
      <c r="T139" s="114">
        <f t="shared" si="16"/>
        <v>0</v>
      </c>
      <c r="U139" s="115">
        <f t="shared" si="11"/>
        <v>0</v>
      </c>
      <c r="V139" s="115">
        <f>T139/R139*100</f>
        <v>0</v>
      </c>
    </row>
    <row r="140" spans="1:22">
      <c r="A140" s="110" t="s">
        <v>10</v>
      </c>
      <c r="B140" s="110" t="s">
        <v>67</v>
      </c>
      <c r="C140" s="110" t="s">
        <v>166</v>
      </c>
      <c r="D140" s="110" t="s">
        <v>259</v>
      </c>
      <c r="E140" s="112">
        <v>1</v>
      </c>
      <c r="F140" s="112">
        <v>0</v>
      </c>
      <c r="G140" s="112">
        <v>0</v>
      </c>
      <c r="H140" s="112">
        <v>0</v>
      </c>
      <c r="I140" s="112">
        <v>0</v>
      </c>
      <c r="J140" s="112">
        <v>0</v>
      </c>
      <c r="K140" s="112">
        <v>0</v>
      </c>
      <c r="L140" s="112">
        <v>0</v>
      </c>
      <c r="M140" s="112">
        <v>0</v>
      </c>
      <c r="N140" s="112">
        <v>0</v>
      </c>
      <c r="O140" s="112">
        <v>0</v>
      </c>
      <c r="P140" s="112">
        <v>0</v>
      </c>
      <c r="Q140" s="113">
        <v>1</v>
      </c>
      <c r="R140" s="113">
        <v>0</v>
      </c>
      <c r="S140" s="114">
        <f t="shared" si="16"/>
        <v>0</v>
      </c>
      <c r="T140" s="114">
        <f t="shared" si="16"/>
        <v>0</v>
      </c>
      <c r="U140" s="115">
        <f t="shared" si="11"/>
        <v>0</v>
      </c>
      <c r="V140" s="115">
        <v>0</v>
      </c>
    </row>
    <row r="141" spans="1:22">
      <c r="A141" s="110" t="s">
        <v>10</v>
      </c>
      <c r="B141" s="110" t="s">
        <v>67</v>
      </c>
      <c r="C141" s="110" t="s">
        <v>166</v>
      </c>
      <c r="D141" s="110" t="s">
        <v>260</v>
      </c>
      <c r="E141" s="112">
        <v>1</v>
      </c>
      <c r="F141" s="112">
        <v>1</v>
      </c>
      <c r="G141" s="112">
        <v>0</v>
      </c>
      <c r="H141" s="112">
        <v>0</v>
      </c>
      <c r="I141" s="112">
        <v>0</v>
      </c>
      <c r="J141" s="112">
        <v>0</v>
      </c>
      <c r="K141" s="112">
        <v>0</v>
      </c>
      <c r="L141" s="112">
        <v>0</v>
      </c>
      <c r="M141" s="112">
        <v>0</v>
      </c>
      <c r="N141" s="112">
        <v>0</v>
      </c>
      <c r="O141" s="112">
        <v>0</v>
      </c>
      <c r="P141" s="112">
        <v>0</v>
      </c>
      <c r="Q141" s="113">
        <v>1</v>
      </c>
      <c r="R141" s="113">
        <v>1</v>
      </c>
      <c r="S141" s="114">
        <f t="shared" si="16"/>
        <v>0</v>
      </c>
      <c r="T141" s="114">
        <f t="shared" si="16"/>
        <v>0</v>
      </c>
      <c r="U141" s="115">
        <f t="shared" si="11"/>
        <v>0</v>
      </c>
      <c r="V141" s="115">
        <f t="shared" si="11"/>
        <v>0</v>
      </c>
    </row>
    <row r="142" spans="1:22">
      <c r="A142" s="110" t="s">
        <v>10</v>
      </c>
      <c r="B142" s="110" t="s">
        <v>67</v>
      </c>
      <c r="C142" s="110" t="s">
        <v>166</v>
      </c>
      <c r="D142" s="110" t="s">
        <v>262</v>
      </c>
      <c r="E142" s="112">
        <v>2</v>
      </c>
      <c r="F142" s="112">
        <v>1</v>
      </c>
      <c r="G142" s="112">
        <v>1</v>
      </c>
      <c r="H142" s="112">
        <v>1</v>
      </c>
      <c r="I142" s="112">
        <v>1</v>
      </c>
      <c r="J142" s="112">
        <v>0</v>
      </c>
      <c r="K142" s="112">
        <v>2</v>
      </c>
      <c r="L142" s="112">
        <v>0</v>
      </c>
      <c r="M142" s="112">
        <v>0</v>
      </c>
      <c r="N142" s="112">
        <v>0</v>
      </c>
      <c r="O142" s="112">
        <v>0</v>
      </c>
      <c r="P142" s="112">
        <v>0</v>
      </c>
      <c r="Q142" s="113">
        <v>6</v>
      </c>
      <c r="R142" s="113">
        <v>2</v>
      </c>
      <c r="S142" s="114">
        <f t="shared" si="16"/>
        <v>0</v>
      </c>
      <c r="T142" s="114">
        <f t="shared" si="16"/>
        <v>0</v>
      </c>
      <c r="U142" s="115">
        <f t="shared" ref="U142:V147" si="17">S142/Q142*100</f>
        <v>0</v>
      </c>
      <c r="V142" s="115">
        <f t="shared" si="17"/>
        <v>0</v>
      </c>
    </row>
    <row r="143" spans="1:22">
      <c r="A143" s="110" t="s">
        <v>10</v>
      </c>
      <c r="B143" s="110" t="s">
        <v>67</v>
      </c>
      <c r="C143" s="110" t="s">
        <v>166</v>
      </c>
      <c r="D143" s="110" t="s">
        <v>263</v>
      </c>
      <c r="E143" s="112">
        <v>0</v>
      </c>
      <c r="F143" s="112">
        <v>0</v>
      </c>
      <c r="G143" s="112">
        <v>0</v>
      </c>
      <c r="H143" s="112">
        <v>0</v>
      </c>
      <c r="I143" s="112">
        <v>0</v>
      </c>
      <c r="J143" s="112">
        <v>0</v>
      </c>
      <c r="K143" s="112">
        <v>2</v>
      </c>
      <c r="L143" s="112">
        <v>1</v>
      </c>
      <c r="M143" s="112">
        <v>0</v>
      </c>
      <c r="N143" s="112">
        <v>0</v>
      </c>
      <c r="O143" s="112">
        <v>0</v>
      </c>
      <c r="P143" s="112">
        <v>0</v>
      </c>
      <c r="Q143" s="113">
        <v>2</v>
      </c>
      <c r="R143" s="113">
        <v>1</v>
      </c>
      <c r="S143" s="114">
        <f t="shared" si="16"/>
        <v>0</v>
      </c>
      <c r="T143" s="114">
        <f t="shared" si="16"/>
        <v>0</v>
      </c>
      <c r="U143" s="115">
        <f t="shared" si="17"/>
        <v>0</v>
      </c>
      <c r="V143" s="115">
        <f t="shared" si="17"/>
        <v>0</v>
      </c>
    </row>
    <row r="144" spans="1:22">
      <c r="A144" s="110" t="s">
        <v>10</v>
      </c>
      <c r="B144" s="110" t="s">
        <v>67</v>
      </c>
      <c r="C144" s="110" t="s">
        <v>166</v>
      </c>
      <c r="D144" s="110" t="s">
        <v>264</v>
      </c>
      <c r="E144" s="112">
        <v>1</v>
      </c>
      <c r="F144" s="112">
        <v>1</v>
      </c>
      <c r="G144" s="112">
        <v>0</v>
      </c>
      <c r="H144" s="112">
        <v>0</v>
      </c>
      <c r="I144" s="112">
        <v>0</v>
      </c>
      <c r="J144" s="112">
        <v>0</v>
      </c>
      <c r="K144" s="112">
        <v>0</v>
      </c>
      <c r="L144" s="112">
        <v>0</v>
      </c>
      <c r="M144" s="112">
        <v>0</v>
      </c>
      <c r="N144" s="112">
        <v>0</v>
      </c>
      <c r="O144" s="112">
        <v>0</v>
      </c>
      <c r="P144" s="112">
        <v>0</v>
      </c>
      <c r="Q144" s="113">
        <v>1</v>
      </c>
      <c r="R144" s="113">
        <v>1</v>
      </c>
      <c r="S144" s="114">
        <f t="shared" si="16"/>
        <v>0</v>
      </c>
      <c r="T144" s="114">
        <f t="shared" si="16"/>
        <v>0</v>
      </c>
      <c r="U144" s="115">
        <f t="shared" si="17"/>
        <v>0</v>
      </c>
      <c r="V144" s="115">
        <f t="shared" si="17"/>
        <v>0</v>
      </c>
    </row>
    <row r="145" spans="1:22">
      <c r="A145" s="737" t="s">
        <v>267</v>
      </c>
      <c r="B145" s="737"/>
      <c r="C145" s="737"/>
      <c r="D145" s="737"/>
      <c r="E145" s="116">
        <f>SUM(E139:E144)</f>
        <v>5</v>
      </c>
      <c r="F145" s="116">
        <f t="shared" ref="F145:T145" si="18">SUM(F139:F144)</f>
        <v>3</v>
      </c>
      <c r="G145" s="116">
        <f t="shared" si="18"/>
        <v>1</v>
      </c>
      <c r="H145" s="116">
        <f t="shared" si="18"/>
        <v>1</v>
      </c>
      <c r="I145" s="116">
        <f t="shared" si="18"/>
        <v>2</v>
      </c>
      <c r="J145" s="116">
        <f t="shared" si="18"/>
        <v>1</v>
      </c>
      <c r="K145" s="116">
        <f t="shared" si="18"/>
        <v>4</v>
      </c>
      <c r="L145" s="116">
        <f t="shared" si="18"/>
        <v>1</v>
      </c>
      <c r="M145" s="116">
        <f t="shared" si="18"/>
        <v>0</v>
      </c>
      <c r="N145" s="116">
        <f t="shared" si="18"/>
        <v>0</v>
      </c>
      <c r="O145" s="116">
        <f t="shared" si="18"/>
        <v>0</v>
      </c>
      <c r="P145" s="116">
        <f t="shared" si="18"/>
        <v>0</v>
      </c>
      <c r="Q145" s="116">
        <f t="shared" si="18"/>
        <v>12</v>
      </c>
      <c r="R145" s="116">
        <f t="shared" si="18"/>
        <v>6</v>
      </c>
      <c r="S145" s="116">
        <f t="shared" si="18"/>
        <v>0</v>
      </c>
      <c r="T145" s="116">
        <f t="shared" si="18"/>
        <v>0</v>
      </c>
      <c r="U145" s="118">
        <f t="shared" si="17"/>
        <v>0</v>
      </c>
      <c r="V145" s="118">
        <f t="shared" si="17"/>
        <v>0</v>
      </c>
    </row>
    <row r="146" spans="1:22">
      <c r="A146" s="740" t="s">
        <v>268</v>
      </c>
      <c r="B146" s="740"/>
      <c r="C146" s="740"/>
      <c r="D146" s="740"/>
      <c r="E146" s="122">
        <f>E138+E145</f>
        <v>7</v>
      </c>
      <c r="F146" s="122">
        <f t="shared" ref="F146:T146" si="19">F138+F145</f>
        <v>3</v>
      </c>
      <c r="G146" s="122">
        <f t="shared" si="19"/>
        <v>4</v>
      </c>
      <c r="H146" s="122">
        <f t="shared" si="19"/>
        <v>2</v>
      </c>
      <c r="I146" s="122">
        <f t="shared" si="19"/>
        <v>5</v>
      </c>
      <c r="J146" s="122">
        <f t="shared" si="19"/>
        <v>1</v>
      </c>
      <c r="K146" s="122">
        <f t="shared" si="19"/>
        <v>6</v>
      </c>
      <c r="L146" s="122">
        <f t="shared" si="19"/>
        <v>3</v>
      </c>
      <c r="M146" s="122">
        <f t="shared" si="19"/>
        <v>0</v>
      </c>
      <c r="N146" s="122">
        <f t="shared" si="19"/>
        <v>0</v>
      </c>
      <c r="O146" s="122">
        <f t="shared" si="19"/>
        <v>0</v>
      </c>
      <c r="P146" s="122">
        <f t="shared" si="19"/>
        <v>0</v>
      </c>
      <c r="Q146" s="122">
        <f t="shared" si="19"/>
        <v>22</v>
      </c>
      <c r="R146" s="122">
        <f t="shared" si="19"/>
        <v>9</v>
      </c>
      <c r="S146" s="122">
        <f t="shared" si="19"/>
        <v>2</v>
      </c>
      <c r="T146" s="122">
        <f t="shared" si="19"/>
        <v>2</v>
      </c>
      <c r="U146" s="132">
        <f t="shared" si="17"/>
        <v>9.0909090909090917</v>
      </c>
      <c r="V146" s="132">
        <f t="shared" si="17"/>
        <v>22.222222222222221</v>
      </c>
    </row>
    <row r="147" spans="1:22">
      <c r="A147" s="741" t="s">
        <v>269</v>
      </c>
      <c r="B147" s="742"/>
      <c r="C147" s="742"/>
      <c r="D147" s="743"/>
      <c r="E147" s="128">
        <f>E75+E131+E146</f>
        <v>646</v>
      </c>
      <c r="F147" s="128">
        <f t="shared" ref="F147:T147" si="20">F75+F131+F146</f>
        <v>349</v>
      </c>
      <c r="G147" s="128">
        <f t="shared" si="20"/>
        <v>530</v>
      </c>
      <c r="H147" s="128">
        <f t="shared" si="20"/>
        <v>306</v>
      </c>
      <c r="I147" s="128">
        <f t="shared" si="20"/>
        <v>276</v>
      </c>
      <c r="J147" s="128">
        <f t="shared" si="20"/>
        <v>168</v>
      </c>
      <c r="K147" s="128">
        <f t="shared" si="20"/>
        <v>53</v>
      </c>
      <c r="L147" s="128">
        <f t="shared" si="20"/>
        <v>24</v>
      </c>
      <c r="M147" s="128">
        <f t="shared" si="20"/>
        <v>13</v>
      </c>
      <c r="N147" s="128">
        <f t="shared" si="20"/>
        <v>8</v>
      </c>
      <c r="O147" s="128">
        <f t="shared" si="20"/>
        <v>1</v>
      </c>
      <c r="P147" s="128">
        <f t="shared" si="20"/>
        <v>0</v>
      </c>
      <c r="Q147" s="128">
        <f t="shared" si="20"/>
        <v>1519</v>
      </c>
      <c r="R147" s="128">
        <f t="shared" si="20"/>
        <v>855</v>
      </c>
      <c r="S147" s="128">
        <f t="shared" si="20"/>
        <v>80</v>
      </c>
      <c r="T147" s="128">
        <f t="shared" si="20"/>
        <v>41</v>
      </c>
      <c r="U147" s="129">
        <f t="shared" si="17"/>
        <v>5.2666227781435158</v>
      </c>
      <c r="V147" s="129">
        <f t="shared" si="17"/>
        <v>4.7953216374269001</v>
      </c>
    </row>
    <row r="148" spans="1:22">
      <c r="A148" s="45"/>
      <c r="B148" s="45"/>
      <c r="C148" s="45"/>
      <c r="D148" s="45"/>
      <c r="E148" s="45"/>
      <c r="F148" s="45"/>
      <c r="G148" s="45"/>
      <c r="H148" s="45"/>
      <c r="I148" s="45"/>
      <c r="J148" s="45"/>
      <c r="K148" s="45"/>
      <c r="L148" s="45"/>
      <c r="M148" s="45"/>
      <c r="N148" s="45"/>
      <c r="O148" s="45"/>
      <c r="P148" s="45"/>
      <c r="Q148" s="45"/>
      <c r="R148" s="45"/>
    </row>
  </sheetData>
  <mergeCells count="26">
    <mergeCell ref="U5:V5"/>
    <mergeCell ref="A69:D69"/>
    <mergeCell ref="A146:D146"/>
    <mergeCell ref="A147:D147"/>
    <mergeCell ref="A75:D75"/>
    <mergeCell ref="A124:D124"/>
    <mergeCell ref="A130:D130"/>
    <mergeCell ref="A131:D131"/>
    <mergeCell ref="A138:D138"/>
    <mergeCell ref="A145:D145"/>
    <mergeCell ref="A1:V1"/>
    <mergeCell ref="A2:V2"/>
    <mergeCell ref="A74:D74"/>
    <mergeCell ref="A4:V4"/>
    <mergeCell ref="A5:A6"/>
    <mergeCell ref="B5:B6"/>
    <mergeCell ref="C5:C6"/>
    <mergeCell ref="D5:D6"/>
    <mergeCell ref="E5:F5"/>
    <mergeCell ref="G5:H5"/>
    <mergeCell ref="I5:J5"/>
    <mergeCell ref="K5:L5"/>
    <mergeCell ref="M5:N5"/>
    <mergeCell ref="O5:P5"/>
    <mergeCell ref="Q5:R5"/>
    <mergeCell ref="S5:T5"/>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41</vt:i4>
      </vt:variant>
    </vt:vector>
  </HeadingPairs>
  <TitlesOfParts>
    <vt:vector size="41" baseType="lpstr">
      <vt:lpstr>Zoznam tabuliek </vt:lpstr>
      <vt:lpstr>a1 a a2) Ponuk. a neotvorene SP</vt:lpstr>
      <vt:lpstr>a3 a a4) Ponuk.-neotvor. SPvCJ</vt:lpstr>
      <vt:lpstr>a5 a a7) Prijimacie konanie </vt:lpstr>
      <vt:lpstr>a6) Uchad ine stat. obcianstvo</vt:lpstr>
      <vt:lpstr>a8) Prijati z inych VS</vt:lpstr>
      <vt:lpstr>b1) Pocet studentov </vt:lpstr>
      <vt:lpstr>b1 a b6 - EF) Stud. roky studia</vt:lpstr>
      <vt:lpstr>b1 a b6 - FF) Stud. roky studia</vt:lpstr>
      <vt:lpstr>b1 a b6 - FPVMV) Stud. roky st.</vt:lpstr>
      <vt:lpstr>b1 a b6 - FPV) Stud. roky stud.</vt:lpstr>
      <vt:lpstr>b1 a b6 - PF) Stud. roky studia</vt:lpstr>
      <vt:lpstr>b1 a b6 - PrF) Stud. roky stud.</vt:lpstr>
      <vt:lpstr>b2) Predcasne ukoncenie_1. roky</vt:lpstr>
      <vt:lpstr>b3) Predcas. ukoncenie_vys. rok</vt:lpstr>
      <vt:lpstr>b4) podeil zahr. stud. </vt:lpstr>
      <vt:lpstr>b5) podiel ina št. pris._SPvCJ </vt:lpstr>
      <vt:lpstr>b7 a b8) akad. podvody a opatr.</vt:lpstr>
      <vt:lpstr>b9) Pocet absolventov</vt:lpstr>
      <vt:lpstr>c1) Pomer stud. a zam.</vt:lpstr>
      <vt:lpstr>c2) počet zav. prac. </vt:lpstr>
      <vt:lpstr>c4) podiel vysl. stud. na mob.</vt:lpstr>
      <vt:lpstr>c6) prijati stud. na mobilitu</vt:lpstr>
      <vt:lpstr>c7) - c9) anketa_kvalita_SsSP </vt:lpstr>
      <vt:lpstr>c10)pocet podnetov</vt:lpstr>
      <vt:lpstr>d1)_d4)ad6)_d10) poc. a pod.UC </vt:lpstr>
      <vt:lpstr>d5) vek ucitelov_prof. pred.</vt:lpstr>
      <vt:lpstr>e1) pocet publik. vystup_odbory</vt:lpstr>
      <vt:lpstr>e2) pocet publ. vyst. WoS_Scop.</vt:lpstr>
      <vt:lpstr>e3) pocet pub. vyst._doktorandi</vt:lpstr>
      <vt:lpstr>e4) pocet ohlasov ucit.</vt:lpstr>
      <vt:lpstr>e5) pocet ohlas uc._WoS_Scopus</vt:lpstr>
      <vt:lpstr>e6) pocet vys.tvor.cin.SMK</vt:lpstr>
      <vt:lpstr>e7) hod. urovne tvor.cin. prac.</vt:lpstr>
      <vt:lpstr>e8) vyska podpory z DaM grantov</vt:lpstr>
      <vt:lpstr>e9) pocet st. 3. st. na skolit.</vt:lpstr>
      <vt:lpstr>e10) poc. st. 3.st. v odbr. HIK</vt:lpstr>
      <vt:lpstr>e11) pocet skol. 3.st. v odbore</vt:lpstr>
      <vt:lpstr>e12) poc. schv. navr. voVR_prof</vt:lpstr>
      <vt:lpstr>e13) poc. schv. navr. voVR_doc.</vt:lpstr>
      <vt:lpstr>e14) poc. zastav. HIK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2022-10-12T05:53:26Z</dcterms:modified>
</cp:coreProperties>
</file>